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Override ContentType="application/vnd.openxmlformats-officedocument.extended-properties+xml" PartName="/docProps/app.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sheetId="1" r:id="rId4"/>
    <sheet state="visible" name="Eckdaten" sheetId="2" r:id="rId5"/>
    <sheet state="visible" name="Jahr1 B2C" sheetId="3" r:id="rId6"/>
    <sheet state="visible" name="Jahr1 B2B" sheetId="4" r:id="rId7"/>
    <sheet state="visible" name="Jahr2 B2C" sheetId="5" r:id="rId8"/>
    <sheet state="visible" name="Jahr2 B2B" sheetId="6" r:id="rId9"/>
    <sheet state="visible" name="Jahr3 B2C" sheetId="7" r:id="rId10"/>
    <sheet state="visible" name="Jahr3 B2B" sheetId="8" r:id="rId11"/>
    <sheet state="visible" name="Jahr4 B2C" sheetId="9" r:id="rId12"/>
    <sheet state="visible" name="Jahr4 B2B" sheetId="10" r:id="rId13"/>
    <sheet state="visible" name="Investition AfA" sheetId="11" r:id="rId14"/>
    <sheet state="visible" name="Kredit" sheetId="12" r:id="rId15"/>
    <sheet state="visible" name="LIQ Jahr1" sheetId="13" r:id="rId16"/>
    <sheet state="visible" name="LIQ Jahr2" sheetId="14" r:id="rId17"/>
    <sheet state="visible" name="LIQ Jahr3" sheetId="15" r:id="rId18"/>
    <sheet state="visible" name="LIQ Jahr4" sheetId="16" r:id="rId19"/>
    <sheet state="visible" name="Haushalt" sheetId="17" r:id="rId20"/>
    <sheet state="visible" name="Überprüfung" sheetId="18" r:id="rId21"/>
    <sheet state="visible" name="GuV Jahr1" sheetId="19" r:id="rId22"/>
    <sheet state="visible" name="GuV Jahr2" sheetId="20" r:id="rId23"/>
    <sheet state="visible" name="GuV Jahr3" sheetId="21" r:id="rId24"/>
    <sheet state="visible" name="GuV Jahr4" sheetId="22" r:id="rId25"/>
    <sheet state="visible" name="GuV J1-J4" sheetId="23" r:id="rId26"/>
    <sheet state="visible" name="Übersicht" sheetId="24" r:id="rId27"/>
    <sheet state="visible" name="Diagramme" sheetId="25" r:id="rId28"/>
    <sheet state="visible" name="Prüfung" sheetId="26" r:id="rId29"/>
    <sheet state="hidden" name="Diagrammdaten" sheetId="27" r:id="rId30"/>
  </sheets>
  <definedNames>
    <definedName name="fk_KU">Eckdaten!$C$18</definedName>
    <definedName name="fk_T3">Eckdaten!$C$42</definedName>
    <definedName name="fk_C2">Eckdaten!$C$47</definedName>
    <definedName name="fk_B1">Eckdaten!$C$44</definedName>
    <definedName name="fk_L_Invest">Eckdaten!$F$12:$F$13</definedName>
    <definedName name="fk_Freibetrag">Eckdaten!$C$17</definedName>
    <definedName name="fk_Anrechnung">Eckdaten!$C$56</definedName>
    <definedName name="fk_MBG">Eckdaten!$C$57</definedName>
    <definedName name="fk_RV3">Eckdaten!$C$25</definedName>
    <definedName name="fk_A1">Eckdaten!$C$43</definedName>
    <definedName name="fk_Messzahl">Eckdaten!$C$55</definedName>
    <definedName name="zins">Kredit!$B$6</definedName>
    <definedName name="fk_BBG">Eckdaten!$C$58</definedName>
    <definedName name="fk_KVSatz">Eckdaten!$C$31</definedName>
    <definedName name="fk_L_Veranlagung">Eckdaten!$F$5:$F$6</definedName>
    <definedName name="fk_L_JaNein">Eckdaten!$F$2:$F$3</definedName>
    <definedName name="fk_KVZusatz">Eckdaten!$C$32</definedName>
    <definedName name="fk_L_USt">Eckdaten!$F$8:$F$10</definedName>
    <definedName name="iDat">'LIQ Jahr1'!$A$5</definedName>
    <definedName name="fk_Hebesatz">Eckdaten!$C$16</definedName>
    <definedName name="fk_PVSatz">Eckdaten!$C$34</definedName>
    <definedName name="fk_KVArt">Eckdaten!$C$30</definedName>
    <definedName name="Tilgungsplan">Kredit!$C$18:$N$137</definedName>
    <definedName name="fk_T1">Eckdaten!$C$40</definedName>
    <definedName name="fk_S5">Eckdaten!$C$50</definedName>
    <definedName name="fk_SoliMild">Eckdaten!$C$54</definedName>
    <definedName name="fk_A2">Eckdaten!$C$45</definedName>
    <definedName name="fk_Gruendung">Eckdaten!$C$10</definedName>
    <definedName name="fk_D4">Eckdaten!$C$49</definedName>
    <definedName name="fk_SoliFG">Eckdaten!$C$53</definedName>
    <definedName name="fk_L_KV">Eckdaten!$F$15:$F$16</definedName>
    <definedName name="fk_Veranlagung">Eckdaten!$C$19</definedName>
    <definedName name="fk_Abzuege">Eckdaten!$C$22</definedName>
    <definedName name="fk_PVZuschlag">Eckdaten!$C$35</definedName>
    <definedName name="fk_Gesamtstatus">'Prüfung'!$D$24</definedName>
    <definedName name="fk_SoliSatz">Eckdaten!$C$52</definedName>
    <definedName name="fk_B2">Eckdaten!$C$46</definedName>
    <definedName name="fk_S4">Eckdaten!$C$48</definedName>
    <definedName name="fk_RVSatz">Eckdaten!$C$26</definedName>
    <definedName name="matAFA">'Investition AfA'!$R$6:$BM$23</definedName>
    <definedName name="fk_T2">Eckdaten!$C$41</definedName>
    <definedName name="fk_T0">Eckdaten!$C$39</definedName>
    <definedName name="fk_KVKG">Eckdaten!$C$33</definedName>
    <definedName name="fk_KiSt">Eckdaten!$C$20</definedName>
    <definedName name="fk_Gewerbe">Eckdaten!$C$15</definedName>
    <definedName name="fk_KiStSatz">Eckdaten!$C$21</definedName>
    <definedName name="fk_D5">Eckdaten!$C$51</definedName>
    <definedName name="fk_Monate">Eckdaten!$C$12</definedName>
  </definedNames>
  <calcPr/>
  <extLst>
    <ext uri="GoogleSheetsCustomDataVersion2">
      <go:sheetsCustomData xmlns:go="http://customooxmlschemas.google.com/" r:id="rId31" roundtripDataChecksum="ODmuW689rAl6YVk4KeWQLyuY+/0MnFPUZlQbzNzZIE4="/>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34">
      <text>
        <t xml:space="preserve">======
ID#AAACHpIBeY8
Unknown Author    (2026-09-28 13:33:17)
Gründungszuschuss: 6 Monate ALG I + 300 €, danach ggf. 9 Monate 300 €. Beträge direkt in die Monate eintragen.</t>
      </text>
    </comment>
    <comment authorId="0" ref="B65">
      <text>
        <t xml:space="preserve">======
ID#AAACHpIBeZo
Unknown Author    (2026-09-28 13:33:17)
Verpackung/Handling je verkauftem Stück (B2C), netto. Wird automatisch mit den Mengen multipliziert.</t>
      </text>
    </comment>
    <comment authorId="0" ref="B32">
      <text>
        <t xml:space="preserve">======
ID#AAACHpIBeZQ
Unknown Author    (2026-09-28 13:33:17)
Mietkaution als NEGATIVEN Betrag direkt im Zahlungsmonat eintragen (z. B. -3000). Nicht in Spalte D.</t>
      </text>
    </comment>
    <comment authorId="0" ref="B61">
      <text>
        <t xml:space="preserve">======
ID#AAACHpIBeaA
Unknown Author    (2026-09-28 13:33:17)
Sonstige Marketingkosten pro Monat, brutto.</t>
      </text>
    </comment>
    <comment authorId="0" ref="B59">
      <text>
        <t xml:space="preserve">======
ID#AAACHpIBeaQ
Unknown Author    (2026-09-28 13:33:17)
Onlinewerbung für Geschäftskunden in % vom B2B-Umsatz, z. B. 3 %.</t>
      </text>
    </comment>
    <comment authorId="0" ref="B26">
      <text>
        <t xml:space="preserve">======
ID#AAACHpIBeao
Unknown Author    (2026-09-28 13:33:17)
Weitere betriebliche Einnahmen, z. B. Provisionen oder Erstattungen. Monatsbetrag brutto in Spalte D.</t>
      </text>
    </comment>
    <comment authorId="0" ref="B57">
      <text>
        <t xml:space="preserve">======
ID#AAACHpIBeYo
Unknown Author    (2026-09-28 13:33:17)
Flyer, Anzeigen, Visitenkarten pro Monat, brutto.</t>
      </text>
    </comment>
    <comment authorId="0" ref="B53">
      <text>
        <t xml:space="preserve">======
ID#AAACHpIBebU
Unknown Author    (2026-09-28 13:33:17)
Reinigung pro Monat, brutto.</t>
      </text>
    </comment>
    <comment authorId="0" ref="B84">
      <text>
        <t xml:space="preserve">======
ID#AAACHpIBeak
Unknown Author    (2026-09-28 13:33:17)
Freie Zeile: Bezeichnung in Spalte B selbst eintragen (nur in LIQ Jahr1), Monatsbetrag brutto in Spalte D.</t>
      </text>
    </comment>
    <comment authorId="0" ref="B51">
      <text>
        <t xml:space="preserve">======
ID#AAACHpIBea0
Unknown Author    (2026-09-28 13:33:17)
Nebenkostenvorauszahlung pro Monat, brutto.</t>
      </text>
    </comment>
    <comment authorId="0" ref="B82">
      <text>
        <t xml:space="preserve">======
ID#AAACHpIBeZc
Unknown Author    (2026-09-28 13:33:17)
Freie Zeile: Bezeichnung in Spalte B selbst eintragen (nur in LIQ Jahr1), Monatsbetrag brutto in Spalte D.</t>
      </text>
    </comment>
    <comment authorId="0" ref="B80">
      <text>
        <t xml:space="preserve">======
ID#AAACHpIBeaU
Unknown Author    (2026-09-28 13:33:17)
Freie Zeile: Bezeichnung in Spalte B selbst eintragen (nur in LIQ Jahr1), Monatsbetrag brutto in Spalte D.</t>
      </text>
    </comment>
    <comment authorId="0" ref="B47">
      <text>
        <t xml:space="preserve">======
ID#AAACHpIBeag
Unknown Author    (2026-09-28 13:33:17)
Sonstige Personalkosten, z. B. Berufsgenossenschaft, Fortbildung.</t>
      </text>
    </comment>
    <comment authorId="0" ref="B78">
      <text>
        <t xml:space="preserve">======
ID#AAACHpIBeZ0
Unknown Author    (2026-09-28 13:33:17)
Fahrt- und Reisekosten pro Monat, brutto.</t>
      </text>
    </comment>
    <comment authorId="0" ref="B45">
      <text>
        <t xml:space="preserve">======
ID#AAACHpIBeas
Unknown Author    (2026-09-28 13:33:17)
Minijobs und Aushilfen pro Monat (Minijob-Grenze 2026: 603 €).</t>
      </text>
    </comment>
    <comment authorId="0" ref="B76">
      <text>
        <t xml:space="preserve">======
ID#AAACHpIBeaw
Unknown Author    (2026-09-28 13:33:17)
Kontoführung und Zahlungsgebühren pro Monat (USt. 0 %).</t>
      </text>
    </comment>
    <comment authorId="0" ref="B43">
      <text>
        <t xml:space="preserve">======
ID#AAACHpIBeYw
Unknown Author    (2026-09-28 13:33:17)
Ihr monatlicher Bedarf für den Lebensunterhalt (inkl. privater Kranken- und Rentenversicherung). Richtwert: Blatt „Haushalt“.</t>
      </text>
    </comment>
    <comment authorId="0" ref="B74">
      <text>
        <t xml:space="preserve">======
ID#AAACHpIBeZs
Unknown Author    (2026-09-28 13:33:17)
Büromaterial pro Monat, brutto.</t>
      </text>
    </comment>
    <comment authorId="0" ref="B72">
      <text>
        <t xml:space="preserve">======
ID#AAACHpIBebY
Unknown Author    (2026-09-28 13:33:17)
Telefon, Handy, Internet pro Monat, brutto.</t>
      </text>
    </comment>
    <comment authorId="0" ref="B68">
      <text>
        <t xml:space="preserve">======
ID#AAACHpIBeZE
Unknown Author    (2026-09-28 13:33:17)
Versandkosten je verkauftem Stück (B2B), netto.</t>
      </text>
    </comment>
    <comment authorId="0" ref="B66">
      <text>
        <t xml:space="preserve">======
ID#AAACHpIBeZY
Unknown Author    (2026-09-28 13:33:17)
Versandkosten je verkauftem Stück (B2C), netto.</t>
      </text>
    </comment>
    <comment authorId="0" ref="B33">
      <text>
        <t xml:space="preserve">======
ID#AAACHpIBeYk
Unknown Author    (2026-09-28 13:33:17)
Eigenkapital, das Sie einbringen (Startkapital), als Einmalbetrag direkt im Gründungsmonat eintragen.</t>
      </text>
    </comment>
    <comment authorId="0" ref="B64">
      <text>
        <t xml:space="preserve">======
ID#AAACHpIBebQ
Unknown Author    (2026-09-28 13:33:17)
Lagermiete oder Lagerkosten pro Monat, brutto.</t>
      </text>
    </comment>
    <comment authorId="0" ref="B31">
      <text>
        <t xml:space="preserve">======
ID#AAACHpIBebc
Unknown Author    (2026-09-28 13:33:17)
Zuschüsse, z. B. Einstiegsgeld oder Fördermittel. Einmalzahlungen direkt im jeweiligen Monat eintragen.</t>
      </text>
    </comment>
    <comment authorId="0" ref="B60">
      <text>
        <t xml:space="preserve">======
ID#AAACHpIBeZ8
Unknown Author    (2026-09-28 13:33:17)
Provisionen in % vom Gesamtumsatz (B2C + B2B), z. B. an Vermittler oder Plattformen.</t>
      </text>
    </comment>
    <comment authorId="0" ref="B27">
      <text>
        <t xml:space="preserve">======
ID#AAACHpIBeZg
Unknown Author    (2026-09-28 13:33:17)
Weitere betriebliche Einnahmen. Monatsbetrag brutto in Spalte D.</t>
      </text>
    </comment>
    <comment authorId="0" ref="B58">
      <text>
        <t xml:space="preserve">======
ID#AAACHpIBeaY
Unknown Author    (2026-09-28 13:33:17)
Onlinewerbung für Privatkunden in % vom B2C-Umsatz, z. B. 5 %. Google/Meta: USt. 0 % (Reverse Charge).</t>
      </text>
    </comment>
    <comment authorId="0" ref="B54">
      <text>
        <t xml:space="preserve">======
ID#AAACHpIBeaM
Unknown Author    (2026-09-28 13:33:17)
Reparaturen und Instandhaltung pro Monat, brutto.</t>
      </text>
    </comment>
    <comment authorId="0" ref="B85">
      <text>
        <t xml:space="preserve">======
ID#AAACHpIBebM
Unknown Author    (2026-09-28 13:33:17)
Freie Zeile: Bezeichnung in Spalte B selbst eintragen (nur in LIQ Jahr1), Monatsbetrag brutto in Spalte D.</t>
      </text>
    </comment>
    <comment authorId="0" ref="B52">
      <text>
        <t xml:space="preserve">======
ID#AAACHpIBea8
Unknown Author    (2026-09-28 13:33:17)
Stromabschlag pro Monat, brutto.</t>
      </text>
    </comment>
    <comment authorId="0" ref="B83">
      <text>
        <t xml:space="preserve">======
ID#AAACHpIBebA
Unknown Author    (2026-09-28 13:33:17)
Freie Zeile: Bezeichnung in Spalte B selbst eintragen (nur in LIQ Jahr1), Monatsbetrag brutto in Spalte D.</t>
      </text>
    </comment>
    <comment authorId="0" ref="B50">
      <text>
        <t xml:space="preserve">======
ID#AAACHpIBebI
Unknown Author    (2026-09-28 13:33:17)
Miete für Büro, Laden oder Werkstatt pro Monat, brutto. USt. 19 % nur, wenn der Vermieter Umsatzsteuer ausweist, sonst 0 %.</t>
      </text>
    </comment>
    <comment authorId="0" ref="B81">
      <text>
        <t xml:space="preserve">======
ID#AAACHpIBeaI
Unknown Author    (2026-09-28 13:33:17)
Freie Zeile: Bezeichnung in Spalte B selbst eintragen (nur in LIQ Jahr1), Monatsbetrag brutto in Spalte D.</t>
      </text>
    </comment>
    <comment authorId="0" ref="B79">
      <text>
        <t xml:space="preserve">======
ID#AAACHpIBeY0
Unknown Author    (2026-09-28 13:33:17)
Sonstige laufende Kosten pro Monat, brutto.</t>
      </text>
    </comment>
    <comment authorId="0" ref="B46">
      <text>
        <t xml:space="preserve">======
ID#AAACHpIBeaE
Unknown Author    (2026-09-28 13:33:17)
Arbeitgeberanteil zur Sozialversicherung in % der Löhne aus Zeile 44 und 45. Vorbelegt: 25 %.</t>
      </text>
    </comment>
    <comment authorId="0" ref="B77">
      <text>
        <t xml:space="preserve">======
ID#AAACHpIBeZI
Unknown Author    (2026-09-28 13:33:17)
Betriebshaftpflicht und andere betriebliche Versicherungen pro Monat (USt. 0 %).</t>
      </text>
    </comment>
    <comment authorId="0" ref="B44">
      <text>
        <t xml:space="preserve">======
ID#AAACHpIBea4
Unknown Author    (2026-09-28 13:33:17)
Bruttolöhne Ihrer Angestellten pro Monat.</t>
      </text>
    </comment>
    <comment authorId="0" ref="B75">
      <text>
        <t xml:space="preserve">======
ID#AAACHpIBeZw
Unknown Author    (2026-09-28 13:33:17)
Porto pro Monat (Briefmarken: USt. 0 %).</t>
      </text>
    </comment>
    <comment authorId="0" ref="B73">
      <text>
        <t xml:space="preserve">======
ID#AAACHpIBeac
Unknown Author    (2026-09-28 13:33:17)
Software-Abos und Apps pro Monat, brutto.</t>
      </text>
    </comment>
    <comment authorId="0" ref="B71">
      <text>
        <t xml:space="preserve">======
ID#AAACHpIBeZA
Unknown Author    (2026-09-28 13:33:17)
Steuerberater, Buchhaltung, Rechtsberatung pro Monat, brutto.</t>
      </text>
    </comment>
    <comment authorId="0" ref="B67">
      <text>
        <t xml:space="preserve">======
ID#AAACHpIBeZk
Unknown Author    (2026-09-28 13:33:17)
Verpackung/Handling je verkauftem Stück (B2B), netto.</t>
      </text>
    </comment>
  </commentList>
  <extLst>
    <ext uri="GoogleSheetsCustomDataVersion2">
      <go:sheetsCustomData xmlns:go="http://customooxmlschemas.google.com/" r:id="rId1" roundtripDataSignature="AMtx7miOD2KDea81WJbRyUUQpXb4PTpwj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33">
      <text>
        <t xml:space="preserve">======
ID#AAACHpIBebE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Bitte berechnen Sie die Kirchensteuer selbst.</t>
      </text>
    </comment>
    <comment authorId="0" ref="M29">
      <text>
        <t xml:space="preserve">======
ID#AAACHpIBeY4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Bei Verheirateten bitte innerhalb der Formel auf 5.600 erhöhen.</t>
      </text>
    </comment>
    <comment authorId="0" ref="A32">
      <text>
        <t xml:space="preserve">======
ID#AAACHpIBeZ4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Bitte berechnen Sie den Soli selbst.</t>
      </text>
    </comment>
    <comment authorId="0" ref="A31">
      <text>
        <t xml:space="preserve">======
ID#AAACHpIBeZU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Bitte anhand der Einkommensteuertabelle berechnen. Diese findet sich im Internet.</t>
      </text>
    </comment>
    <comment authorId="0" ref="D29">
      <text>
        <t xml:space="preserve">======
ID#AAACHpIBeYg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Bei Verheirateten bitte innerhalb der Formel auf 5.600 erhöhen.</t>
      </text>
    </comment>
    <comment authorId="0" ref="G29">
      <text>
        <t xml:space="preserve">======
ID#AAACHpIBeZM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Bei Verheirateten bitte innerhalb der Formel auf 5.600 erhöhen.</t>
      </text>
    </comment>
    <comment authorId="0" ref="J29">
      <text>
        <t xml:space="preserve">======
ID#AAACHpIBeYs
Unknown Author    (2024-11-29 14:11:08)
[Kommentarthread]
Ihre Version von Excel gestattet Ihnen das Lesen dieses Kommentarthreads. Jegliche Bearbeitungen daran werden jedoch entfernt, wenn die Datei in einer neueren Version von Excel geöffnet wird. Weitere Informationen: https://go.microsoft.com/fwlink/?linkid=870924.
Kommentar:
    Bei Verheirateten bitte innerhalb der Formel auf 5.600 erhöhen.</t>
      </text>
    </comment>
  </commentList>
  <extLst>
    <ext uri="GoogleSheetsCustomDataVersion2">
      <go:sheetsCustomData xmlns:go="http://customooxmlschemas.google.com/" r:id="rId1" roundtripDataSignature="AMtx7mhyvy4d5exryMe+DaQiGmAGBFOmcA=="/>
    </ext>
  </extLst>
</comments>
</file>

<file path=xl/sharedStrings.xml><?xml version="1.0" encoding="utf-8"?>
<sst xmlns="http://schemas.openxmlformats.org/spreadsheetml/2006/main" count="1102" uniqueCount="578">
  <si>
    <t>Ja</t>
  </si>
  <si>
    <t>Finanzplan für Ihre Gründung</t>
  </si>
  <si>
    <t>Liquidität, Rentabilität und Tragfähigkeit für Businessplan, Bank und Gründungszuschuss</t>
  </si>
  <si>
    <t>Nein</t>
  </si>
  <si>
    <t>Eckdaten Ihrer Gründung</t>
  </si>
  <si>
    <t>Status Ihres Plans:</t>
  </si>
  <si>
    <t>Hier legen Sie einmal die Grundlagen fest. Alle Blätter rechnen damit weiter. Blaue Felder sind Eingabefelder.</t>
  </si>
  <si>
    <t>Einzel</t>
  </si>
  <si>
    <t>Zusammen</t>
  </si>
  <si>
    <t>Allgemeines</t>
  </si>
  <si>
    <t>Name Gründer:in</t>
  </si>
  <si>
    <t>So gehen Sie vor</t>
  </si>
  <si>
    <t>Schritt</t>
  </si>
  <si>
    <t>Erscheint in Kopfzeilen und Ausdrucken.</t>
  </si>
  <si>
    <t>Umsatzplanung Privatkunden (B2C) · Planjahr 1</t>
  </si>
  <si>
    <t>Blatt</t>
  </si>
  <si>
    <t>Was tragen Sie ein?</t>
  </si>
  <si>
    <t>Zeitaufwand</t>
  </si>
  <si>
    <t>Umsatzplanung Geschäftskunden (B2B) · Planjahr 1</t>
  </si>
  <si>
    <t>Unternehmen / Vorhaben</t>
  </si>
  <si>
    <t>Eckdaten</t>
  </si>
  <si>
    <t>z. B. „Malerbetrieb Muster“ oder „Online-Shop für Tee“.</t>
  </si>
  <si>
    <t>Gründungsdatum (immer der 1. eines Monats)</t>
  </si>
  <si>
    <t>Planjahr 1 ist Ihr Gründungsjahr (Rumpfjahr). Tragen Sie je Produktgruppe Ihre Produkte oder Leistungen ein: Bezeichnung, Einkaufspreis netto (bei reinen Dienstleistungen 0), Verkaufspreis netto (ohne USt.) und die geplante Menge je Monat.</t>
  </si>
  <si>
    <t>Die Planung läuft in Kalenderjahren. Planjahr 1 ist das Gründungsjahr (Rumpfjahr), danach folgen drei volle Jahre. Beispiel: Gründung 01.10.2027 → Jahr 1 = Okt–Dez 2027, Jahre 2–4 = 2028–2030.</t>
  </si>
  <si>
    <t>Planungszeitraum</t>
  </si>
  <si>
    <t>Planjahr 1 ist Ihr Gründungsjahr (Rumpfjahr). Tragen Sie je Produktgruppe Ihre Produkte oder Leistungen ein: Bezeichnung, Einkaufspreis netto (bei reinen Dienstleistungen 0), Verkaufspreis brutto (inkl.</t>
  </si>
  <si>
    <t>Gründungsdatum, Gewerbe ja/nein, Hebesatz, Kleinunternehmer, Veranlagung. Einmal festlegen, alles rechnet damit.</t>
  </si>
  <si>
    <t>Monate vor der Gründung leer lassen. Nur blaue Felder ausfüllen.</t>
  </si>
  <si>
    <t>5 Min.</t>
  </si>
  <si>
    <t>USt.) und die geplante Menge je Monat. Monate vor der Gründung leer lassen. Nur blaue Felder ausfüllen.</t>
  </si>
  <si>
    <t>Jahr1 B2C / Jahr1 B2B</t>
  </si>
  <si>
    <t>Ihre Produkte oder Leistungen: Einkaufspreis netto, Verkaufspreis (B2C brutto, B2B netto) und geplante Menge je Monat. B2C = Privatkunden, B2B = Geschäftskunden. Nur ausfüllen, was zutrifft.</t>
  </si>
  <si>
    <t>20 Min.</t>
  </si>
  <si>
    <t>Jahr2 B2C / Jahr2 B2B</t>
  </si>
  <si>
    <t>Mengen für Jahr 2. Namen und Preise sind aus Jahr 1 übernommen und können geändert werden.</t>
  </si>
  <si>
    <t>10 Min.</t>
  </si>
  <si>
    <t>Jahr3 / Jahr4</t>
  </si>
  <si>
    <t>automatisch</t>
  </si>
  <si>
    <t>Nur das Mengenwachstum in % (Zelle A7). Preise sind aus dem Vorjahr übernommen.</t>
  </si>
  <si>
    <t>2 Min.</t>
  </si>
  <si>
    <t>Geschäftsmonate im ersten Planjahr</t>
  </si>
  <si>
    <t>Investition AfA</t>
  </si>
  <si>
    <t>Anschaffungen wie Laptop, Maschinen, Fahrzeug: Datum, Bruttopreis, USt-Satz, Nutzungsdauer in Jahren. Die Abschreibung rechnet sich selbst.</t>
  </si>
  <si>
    <t>Kredit</t>
  </si>
  <si>
    <t>Nur bei Finanzierung: Betrag, Zinssatz, Laufzeit, tilgungsfreie Monate, Beginn.</t>
  </si>
  <si>
    <t>LIQ Jahr1</t>
  </si>
  <si>
    <t>Laufende Kosten als Monatsbetrag in Spalte D (Miete, Versicherungen, Marketing …) und Ihre Privatentnahme (Zeile 43). Einmalbeträge direkt im jeweiligen Monat eintragen. Gründungszuschuss in Zeile 34.</t>
  </si>
  <si>
    <t>30 Min.</t>
  </si>
  <si>
    <t>LIQ Jahr2 – Jahr4</t>
  </si>
  <si>
    <t>Monatsbeträge sind aus dem Vorjahr übernommen. Nur ändern, was sich ändert.</t>
  </si>
  <si>
    <t>Haushalt</t>
  </si>
  <si>
    <t>Steuern</t>
  </si>
  <si>
    <t>Ihre privaten Ausgaben und Versicherungen. Daraus ergibt sich, wie viel Sie entnehmen müssen.</t>
  </si>
  <si>
    <t>Gewerbebetrieb (gewerbesteuerpflichtig)?</t>
  </si>
  <si>
    <t>Überprüfung</t>
  </si>
  <si>
    <t>Nur Zeile 13 (Einkommen Partner:in). Hier sehen Sie, ob Ihre Gründung tragfähig ist.</t>
  </si>
  <si>
    <t>Prüfung</t>
  </si>
  <si>
    <t>Alle Punkte auf „OK“ bringen. Danach ist der Plan bereit für Bank, Arbeitsagentur oder Jobcenter.</t>
  </si>
  <si>
    <t>Diagramme</t>
  </si>
  <si>
    <t>„Nein“ für Freie Berufe (§ 18 EStG), z. B. Ärzte, Architekten, Journalisten, beratende Volks- und Betriebswirte. Im Zweifel beim Finanzamt oder Steuerberater klären.</t>
  </si>
  <si>
    <t>Gesetzlich</t>
  </si>
  <si>
    <t>Gewerbesteuer-Hebesatz Ihrer Gemeinde (%)</t>
  </si>
  <si>
    <t>Sechs Diagramme zu Umsatz, Kosten, Gewinn, Kundengruppen, Tragfähigkeit und Liquidität. Sie passen sich automatisch an Ihre Eingaben an.</t>
  </si>
  <si>
    <t>–</t>
  </si>
  <si>
    <t>Übersicht</t>
  </si>
  <si>
    <t>Ihre Ergebnisse auf einen Blick: Umsatz, Gewinn, Steuern, Kontostand und Tragfähigkeit mit Diagrammen. Ideal für das Gespräch mit Bank oder Agentur.</t>
  </si>
  <si>
    <t>Steht auf der Website Ihrer Gemeinde. Beispiele: Frankfurt am Main 460 %, München 490 %. Mindestens 200 %.</t>
  </si>
  <si>
    <t>Privat</t>
  </si>
  <si>
    <t>Farben im Plan</t>
  </si>
  <si>
    <t>Freibetrag Gewerbesteuer</t>
  </si>
  <si>
    <t>Jan</t>
  </si>
  <si>
    <t>Für Einzelunternehmen und Personengesellschaften (§ 11 GewStG). Bei GmbH/UG gilt kein Freibetrag: dann 0 eintragen.</t>
  </si>
  <si>
    <t>Kleinunternehmerregelung (§ 19 UStG)?</t>
  </si>
  <si>
    <t>Eingabefeld</t>
  </si>
  <si>
    <t>Feb</t>
  </si>
  <si>
    <t>Mär</t>
  </si>
  <si>
    <t>Apr</t>
  </si>
  <si>
    <t>Nur möglich bei Umsatz im Vorjahr bis 25.000 € und im laufenden Jahr bis 100.000 €; im Gründungsjahr gilt die Grenze von 25.000 €. Bei „Ja“: in allen Blättern den USt-Satz 0 % wählen und Kosten brutto eintragen. Das Blatt „Prüfung“ kontrolliert das.</t>
  </si>
  <si>
    <t>Mai</t>
  </si>
  <si>
    <t>Hier tragen Sie Ihre Werte ein.</t>
  </si>
  <si>
    <t>Jun</t>
  </si>
  <si>
    <t>Einkommensteuer: Einzel- oder Zusammenveranlagung</t>
  </si>
  <si>
    <t>Jul</t>
  </si>
  <si>
    <t>Aug</t>
  </si>
  <si>
    <t>Sep</t>
  </si>
  <si>
    <t>Okt</t>
  </si>
  <si>
    <t>Nov</t>
  </si>
  <si>
    <t>Zusammen = Ehe/eingetragene Partnerschaft mit Splittingtarif. Dann zählt das Partnereinkommen (Blatt „Überprüfung“, Zeile 13) steuerlich mit.</t>
  </si>
  <si>
    <t>Dez</t>
  </si>
  <si>
    <t>Berechnet</t>
  </si>
  <si>
    <t>Summe</t>
  </si>
  <si>
    <t>Kirchensteuerpflichtig?</t>
  </si>
  <si>
    <t>Rechnet automatisch. Diese Zellen sind geschützt.</t>
  </si>
  <si>
    <t>Ø Monat</t>
  </si>
  <si>
    <t>Kirchensteuersatz</t>
  </si>
  <si>
    <t>Überschrieben</t>
  </si>
  <si>
    <t>Monatswert in der Liquidität wurde von Hand geändert (Einmalbetrag). Zum Zurücksetzen die Formel aus dem Nachbarmonat kopieren.</t>
  </si>
  <si>
    <t>9 %; in Bayern und Baden-Württemberg 8 %.</t>
  </si>
  <si>
    <t>Weitere steuerliche Abzüge pro Jahr (Schätzung)</t>
  </si>
  <si>
    <t>Optional: z. B. Spenden, Kinderbetreuung, private Altersvorsorge. Kranken-, Pflege- und Rentenversicherung werden bereits automatisch abgezogen.</t>
  </si>
  <si>
    <t>Rentenversicherung</t>
  </si>
  <si>
    <t>Ab Planjahr 3: Rentenbeitrag 18,6 % vom Gewinn ansetzen?</t>
  </si>
  <si>
    <t>Überschrift</t>
  </si>
  <si>
    <t>Abschnitte und Summen.</t>
  </si>
  <si>
    <t>Ja = vorsichtige Planung mit einkommensgerechtem Beitrag ab Jahr 3. Nein = der Monatsbeitrag aus dem Blatt „Haushalt“ (Zeile 62) gilt für alle Jahre.</t>
  </si>
  <si>
    <t>Beitragssatz Rentenversicherung</t>
  </si>
  <si>
    <t>Gut zu wissen</t>
  </si>
  <si>
    <t>Brutto oder netto?</t>
  </si>
  <si>
    <t>Stand 2026</t>
  </si>
  <si>
    <t>Im Liquiditätsplan stehen Zahlungen brutto (inkl. Umsatzsteuer). Die Gewinn- und Verlustrechnung (GuV) rechnet automatisch netto. Tragen Sie deshalb Kosten brutto ein und wählen Sie in Spalte C den passenden USt-Satz.</t>
  </si>
  <si>
    <t>Umsatzsteuer</t>
  </si>
  <si>
    <t>Hinweis Rentenversicherungspflicht: Die Bundesregierung will nach dem Bericht der Alterssicherungskommission (Juni 2026) neue Selbstständige ab einem Stichtag verpflichtend in die gesetzliche Rentenversicherung einbeziehen; im Gespräch ist der 01.01.2027. Das Gesetz ist noch nicht beschlossen (Stand September 2026). Planen Sie daher im Blatt „Haushalt“ einen Rentenbeitrag ein, z. B. den halben Regelbeitrag für Gründer von 367,82 € pro Monat (Regelbeitrag 2026: 735,63 €).</t>
  </si>
  <si>
    <t>Die eingenommene Umsatzsteuer zahlen Sie im Folgemonat ans Finanzamt, die gezahlte Vorsteuer bekommen Sie erstattet. Das rechnet der Plan automatisch.</t>
  </si>
  <si>
    <t>Kleinunternehmer</t>
  </si>
  <si>
    <t>Mit Kleinunternehmerregelung weisen Sie keine Umsatzsteuer aus und bekommen keine Vorsteuer zurück: alle USt-Sätze auf 0 %, Kosten mit dem vollen Bruttobetrag.</t>
  </si>
  <si>
    <t>Rumpfjahr</t>
  </si>
  <si>
    <t>Gründen Sie im Laufe eines Jahres, ist Jahr 1 kürzer. Monatsbeträge zählen erst ab dem Gründungsmonat. Steuern werden je Kalenderjahr berechnet.</t>
  </si>
  <si>
    <t>Privatentnahme</t>
  </si>
  <si>
    <t>Das Geld, das Sie monatlich für Ihren Lebensunterhalt aus dem Unternehmen nehmen. Sie ist kein Aufwand in der GuV, fehlt aber in der Liquidität.</t>
  </si>
  <si>
    <t>Abschreibung (AfA)</t>
  </si>
  <si>
    <t>Kranken- und Pflegeversicherung</t>
  </si>
  <si>
    <t>Anschaffungen verteilen sich als Aufwand über die Nutzungsdauer (monatsgenau). Güter bis 800 € netto dürfen Sie sofort abschreiben: Nutzungsdauer 1 Jahr.</t>
  </si>
  <si>
    <t>Krankenversicherung: gesetzlich oder privat?</t>
  </si>
  <si>
    <t>Einkommensteuer, Solidaritätszuschlag und Kirchensteuer werden nach Tarif 2026 geschätzt, die Gewerbesteuer mit Freibetrag und Hebesatz. Die Schätzung ersetzt keine Steuerberatung.</t>
  </si>
  <si>
    <t>Rentenversicherung ab 2027</t>
  </si>
  <si>
    <t>Für neue Selbstständige ist eine Rentenversicherungspflicht geplant (Gesetzgebung läuft, Stand September 2026). Planen Sie im Blatt „Haushalt“ einen Beitrag ein.</t>
  </si>
  <si>
    <t>Gesetzlich: Der Plan berechnet die Beiträge automatisch aus Gewinn und den Sätzen unten (mindestens auf 1.318,33 €, höchstens auf 5.812,50 € pro Monat, Stand 2026). Privat: Tragen Sie Ihren Monatsbeitrag im Blatt „Haushalt“ ein (Zeile 56, Pflege in Zeile 59); er gilt dann für alle vier Jahre.</t>
  </si>
  <si>
    <t>Krankenversicherung: Beitragssatz</t>
  </si>
  <si>
    <t>Firmenkompass GmbH · Bockenheimer Landstraße 2–4 · 60306 Frankfurt am Main · AZAV-zertifizierter Träger</t>
  </si>
  <si>
    <t>Version 3.9 (09/2026). Rechtsstand: Steuer- und Sozialversicherungswerte 2026. Planungsinstrument ohne Gewähr; ersetzt keine Steuer- oder Rechtsberatung.</t>
  </si>
  <si>
    <t>14,0 % = ermäßigter Satz ohne Anspruch auf Krankengeld (üblich bei Selbstständigen). Mit Krankengeld: 14,0 % hier lassen und 0,6 % Zuschlag in der übernächsten Zeile.</t>
  </si>
  <si>
    <t>Krankenversicherung: Zusatzbeitrag Ihrer Krankenkasse</t>
  </si>
  <si>
    <t>Steht auf der Website Ihrer Krankenkasse. Durchschnittlicher Zusatzbeitrag 2026: 2,9 %.</t>
  </si>
  <si>
    <t>Zuschlag für Krankengeld (Wahlerklärung)</t>
  </si>
  <si>
    <t>Nur wenn Sie Krankengeld ab der 7. Woche wählen: 0,6 %. Sonst 0 %.</t>
  </si>
  <si>
    <t>Pflegeversicherung: Beitragssatz</t>
  </si>
  <si>
    <t>Stand 2026: 3,6 %.</t>
  </si>
  <si>
    <t>Pflegeversicherung: Zuschlag / Abschlag</t>
  </si>
  <si>
    <t>Kinderlos und mindestens 23 Jahre: +0,6 %. Ab dem 2. Kind unter 25 Jahren: −0,25 % je Kind (höchstens −1,0 %), als negativen Wert eintragen.</t>
  </si>
  <si>
    <t>Steuer- und Sozialversicherungswerte (Stand 2026, gesperrt)</t>
  </si>
  <si>
    <t>Diese Werte nutzt der Plan für alle vier Jahre. Sie werden mit jeder neuen Version der Vorlage aktualisiert.</t>
  </si>
  <si>
    <t>ESt-Tarif: Grundfreibetrag</t>
  </si>
  <si>
    <t>§ 32a EStG 2026</t>
  </si>
  <si>
    <t>Produktgruppe 1</t>
  </si>
  <si>
    <t>ESt-Tarif: Ende Zone 2</t>
  </si>
  <si>
    <t>ESt-Tarif: Ende Zone 3</t>
  </si>
  <si>
    <t>ESt-Tarif: Beginn Reichensteuer ab</t>
  </si>
  <si>
    <t>EK netto</t>
  </si>
  <si>
    <t>Koeffizient Zone 2 (y)</t>
  </si>
  <si>
    <t>VK brutto</t>
  </si>
  <si>
    <t>(914,51 · y + 1.400) · y</t>
  </si>
  <si>
    <t>Koeffizient Zone 2 (konstant)</t>
  </si>
  <si>
    <t>Koeffizient Zone 3 (z)</t>
  </si>
  <si>
    <t>(173,10 · z + 2.397) · z + 1.034,87</t>
  </si>
  <si>
    <t>Koeffizient Zone 3 (konstant)</t>
  </si>
  <si>
    <t>Koeffizient Zone 3 (Sockel)</t>
  </si>
  <si>
    <t>Steuersatz Zone 4</t>
  </si>
  <si>
    <t>Artikel 1</t>
  </si>
  <si>
    <t>0,42 · x − 11.135,63</t>
  </si>
  <si>
    <t>Abzug Zone 4</t>
  </si>
  <si>
    <t>Steuersatz Zone 5</t>
  </si>
  <si>
    <t>0,45 · x − 19.470,38</t>
  </si>
  <si>
    <t>Abzug Zone 5</t>
  </si>
  <si>
    <t>Solidaritätszuschlag</t>
  </si>
  <si>
    <t>VK netto</t>
  </si>
  <si>
    <t>Soli-Freigrenze (Steuerbetrag, Einzelveranlagung)</t>
  </si>
  <si>
    <t>Zusammenveranlagung: doppelt</t>
  </si>
  <si>
    <t>Soli-Milderungszone</t>
  </si>
  <si>
    <t>Gewerbesteuer-Messzahl</t>
  </si>
  <si>
    <t>Anrechnungsfaktor Gewerbesteuer auf ESt (§ 35 EStG)</t>
  </si>
  <si>
    <t>Mindestbemessung KV/PV Selbstständige (Monat)</t>
  </si>
  <si>
    <t>Beitragsbemessungsgrenze KV/PV (Monat)</t>
  </si>
  <si>
    <t>Rentenversicherung Regelbeitrag / halber Regelbeitrag (Monat)</t>
  </si>
  <si>
    <t>735,63 € / 367,82 €</t>
  </si>
  <si>
    <t>zur Orientierung</t>
  </si>
  <si>
    <t>Freiwillige Arbeitslosenversicherung (Monat), Gründungs- und Folgejahr</t>
  </si>
  <si>
    <t>102,83 € / 51,42 €</t>
  </si>
  <si>
    <t>Krankenversicherung: ermäßigt / allgemein / Ø Zusatzbeitrag</t>
  </si>
  <si>
    <t>14,0 % / 14,6 % / 2,9 %</t>
  </si>
  <si>
    <t>Pflegeversicherung / Zuschlag Kinderlose</t>
  </si>
  <si>
    <t>3,6 % / 0,6 %</t>
  </si>
  <si>
    <t>Geringwertige Wirtschaftsgüter (sofort abschreibbar)</t>
  </si>
  <si>
    <t>bis 800 € netto</t>
  </si>
  <si>
    <t>Home-Office-Pauschale</t>
  </si>
  <si>
    <t>6 € je Tag, max. 1.260 € im Jahr</t>
  </si>
  <si>
    <t>Artikel 2</t>
  </si>
  <si>
    <t>Artikel 3</t>
  </si>
  <si>
    <t>Artikel 4</t>
  </si>
  <si>
    <t>Artikel 5</t>
  </si>
  <si>
    <t>Artikel 6</t>
  </si>
  <si>
    <t>Produktgruppe 2</t>
  </si>
  <si>
    <t>Umsatzplanung Privatkunden (B2C) · Planjahr 2</t>
  </si>
  <si>
    <t>Planjahr 2. Bezeichnungen und Preise sind aus Jahr 1 übernommen und können überschrieben werden.</t>
  </si>
  <si>
    <t>Tragen Sie die geplanten Mengen je Monat ein.</t>
  </si>
  <si>
    <t>Umsatzplanung Geschäftskunden (B2B) · Planjahr 2</t>
  </si>
  <si>
    <t>Produktgruppe 3</t>
  </si>
  <si>
    <t>Produktgruppe 4</t>
  </si>
  <si>
    <t>Produktgruppe 5</t>
  </si>
  <si>
    <t>Umsatzplanung Privatkunden (B2C) · Planjahr 3</t>
  </si>
  <si>
    <t>Planjahr 3. Die Mengen wachsen automatisch um den Prozentsatz in Zelle A7 gegenüber dem Vorjahr.</t>
  </si>
  <si>
    <t>Preise sind aus dem Vorjahr übernommen und können angepasst werden.</t>
  </si>
  <si>
    <t>Umsatzplanung Geschäftskunden (B2B) · Planjahr 3</t>
  </si>
  <si>
    <t>Umsatzplanung Privatkunden (B2C) · Planjahr 4</t>
  </si>
  <si>
    <t>Planjahr 4. Die Mengen wachsen automatisch um den Prozentsatz in Zelle A7 gegenüber dem Vorjahr.</t>
  </si>
  <si>
    <t>Umsatzplanung Geschäftskunden (B2B) · Planjahr 4</t>
  </si>
  <si>
    <t>Investitionen und Abschreibung (AfA)</t>
  </si>
  <si>
    <t>Tragen Sie Anschaffungen ab ca. 250 € ein: Bezeichnung, Datum, Kaufpreis brutto, USt.-Satz (0 % oder 19 %) und Nutzungsdauer in Jahren.</t>
  </si>
  <si>
    <t>Die Zahlung erscheint automatisch im Liquiditätsplan, die Abschreibung monatsgenau in der GuV. Güter bis 800 € netto: Nutzungsdauer 1.</t>
  </si>
  <si>
    <t>Abschreibung je Kalenderjahr</t>
  </si>
  <si>
    <t>Abschreibung je Monat (automatisch)</t>
  </si>
  <si>
    <t>Lfd. Nr.</t>
  </si>
  <si>
    <t>SuchDatum</t>
  </si>
  <si>
    <t>Anschaffung / Investition</t>
  </si>
  <si>
    <t>Datum</t>
  </si>
  <si>
    <t>Betrag brutto</t>
  </si>
  <si>
    <t>USt.</t>
  </si>
  <si>
    <t>netto</t>
  </si>
  <si>
    <t>Nutzung (Jahre)</t>
  </si>
  <si>
    <t>SUMME</t>
  </si>
  <si>
    <t>Kredit und Tilgungsplan</t>
  </si>
  <si>
    <t>Nur ausfüllen, wenn Sie einen Kredit aufnehmen: Betrag, Zinssatz, Laufzeit (max. 120 Monate), tilgungsfreie Monate und Beginn (immer der 1.</t>
  </si>
  <si>
    <t>eines Monats). Auszahlung, Tilgung und Zinsen fließen automatisch in Liquidität und GuV.</t>
  </si>
  <si>
    <t>Kredit-Betrag</t>
  </si>
  <si>
    <t>Gewerbesteuer (aus Eckdaten)</t>
  </si>
  <si>
    <t>Zinssatz p.a.</t>
  </si>
  <si>
    <t>Bitte immer aktuell überprüfen!</t>
  </si>
  <si>
    <t>Freibetrag</t>
  </si>
  <si>
    <t>Laufzeit (Monate)</t>
  </si>
  <si>
    <t>inkl. tilgungsfreier Monate, max. 120</t>
  </si>
  <si>
    <t>Hebesatz</t>
  </si>
  <si>
    <t>Tilgungsfreie Monate</t>
  </si>
  <si>
    <t>Annuität</t>
  </si>
  <si>
    <t>Beginn</t>
  </si>
  <si>
    <t>immer Monatserster</t>
  </si>
  <si>
    <t>Bereitstellungszins p.a.</t>
  </si>
  <si>
    <t>Bereitst. fällig ab Monat</t>
  </si>
  <si>
    <t>Tilgungsplan (automatisch)</t>
  </si>
  <si>
    <t>Monat</t>
  </si>
  <si>
    <t>Tilgungsfrei</t>
  </si>
  <si>
    <t>Verweis</t>
  </si>
  <si>
    <t>Abgerufen</t>
  </si>
  <si>
    <t>Zins</t>
  </si>
  <si>
    <t>Tilgung</t>
  </si>
  <si>
    <t>Annunität</t>
  </si>
  <si>
    <t>Restschuld</t>
  </si>
  <si>
    <t>Nicht abgerufen</t>
  </si>
  <si>
    <t>Bereitstellungszins</t>
  </si>
  <si>
    <t>Gesamt-Zins</t>
  </si>
  <si>
    <t>Liquiditätsplan · Planjahr 1</t>
  </si>
  <si>
    <t>Alle Zahlungen brutto. Laufende Kosten als Monatsbetrag in Spalte D eintragen (gilt ab dem Gründungsmonat), USt.-Satz in Spalte C wählen. Einmalbeträge (z. B.</t>
  </si>
  <si>
    <t>Startkapital, Kaution) direkt im jeweiligen Monat eintragen – die Zelle wird dann gelb. Umsätze, Investitionen, Kredit und Steuern kommen automatisch. Klicken Sie eine Zelle an, um eine Erklärung zu sehen.</t>
  </si>
  <si>
    <t>Dez. VJ</t>
  </si>
  <si>
    <t>12 VJ</t>
  </si>
  <si>
    <t>Geschäftsmonat (ab Gründung)</t>
  </si>
  <si>
    <t>aktiv</t>
  </si>
  <si>
    <t>1.</t>
  </si>
  <si>
    <t>EINNAHMEN</t>
  </si>
  <si>
    <t>€ / Monat</t>
  </si>
  <si>
    <t>Liquiditätsplan · Planjahr 2</t>
  </si>
  <si>
    <t>Monatsbeträge und USt.-Sätze sind aus dem Vorjahr übernommen. Ändern Sie nur, was sich ändert (z.</t>
  </si>
  <si>
    <t>B. Miete, Personal, Privatentnahme). Umsätze, Investitionen, Kredit und Steuern kommen automatisch.</t>
  </si>
  <si>
    <t>1.1.</t>
  </si>
  <si>
    <t>Umsätze B2C (Privatkunden)</t>
  </si>
  <si>
    <t>1.2.</t>
  </si>
  <si>
    <t>Umsätze B2B (Geschäftskunden)</t>
  </si>
  <si>
    <t>GESAMT</t>
  </si>
  <si>
    <t>Hinweis: Nur 0 % oder 19 % USt. auswählbar. Abschreibung monatsgenau ab Anschaffungsmonat (§ 7 EStG).</t>
  </si>
  <si>
    <t>1.3.</t>
  </si>
  <si>
    <t>sonstige Einnahmen</t>
  </si>
  <si>
    <t>Sonstige Einnahmen 1 (GuV)</t>
  </si>
  <si>
    <t>Sonstige Einnahmen 2 (GuV)</t>
  </si>
  <si>
    <t>1.4.</t>
  </si>
  <si>
    <t>nicht erfolgswirksame Bewegungen</t>
  </si>
  <si>
    <t>Auszahlung Darlehen</t>
  </si>
  <si>
    <t>Zuschüsse (Fördermittel)</t>
  </si>
  <si>
    <t>Mietkaution (neg. Betrag)</t>
  </si>
  <si>
    <t>Privateinlagen / - entnahmen</t>
  </si>
  <si>
    <t>Liquiditätsplan · Planjahr 3</t>
  </si>
  <si>
    <t>Gründungszuschuss</t>
  </si>
  <si>
    <t>2.</t>
  </si>
  <si>
    <t>INVESTITIONEN</t>
  </si>
  <si>
    <t>Investitionen (USt.-pflichtig)</t>
  </si>
  <si>
    <t>Investitionen (USt.-frei)</t>
  </si>
  <si>
    <t>3.</t>
  </si>
  <si>
    <t>LFD. KOSTEN</t>
  </si>
  <si>
    <t>3.1.</t>
  </si>
  <si>
    <t>Personal (inkl. Privatentnahme)</t>
  </si>
  <si>
    <t>Privatentnahme (nicht erfolgswirksam)</t>
  </si>
  <si>
    <t>Personalkosten</t>
  </si>
  <si>
    <t>Aushilfskräfte</t>
  </si>
  <si>
    <t>Personalnebenkosten</t>
  </si>
  <si>
    <t>Sonstiges</t>
  </si>
  <si>
    <t>3.2.</t>
  </si>
  <si>
    <t>Miete</t>
  </si>
  <si>
    <t>Ladenmiete</t>
  </si>
  <si>
    <t>Nebenkosten</t>
  </si>
  <si>
    <t>Strom</t>
  </si>
  <si>
    <t>Reinigung</t>
  </si>
  <si>
    <t>Reparaturen / Instandhaltung</t>
  </si>
  <si>
    <t>3.3.</t>
  </si>
  <si>
    <t>Marketing &amp; Sales</t>
  </si>
  <si>
    <t>Printwerbung</t>
  </si>
  <si>
    <t>Onlinewerbung (B2C)</t>
  </si>
  <si>
    <t>Liquiditätsplan · Planjahr 4</t>
  </si>
  <si>
    <t>Onlinewerbung (B2B)</t>
  </si>
  <si>
    <t>Provisionen</t>
  </si>
  <si>
    <t>sonstiges</t>
  </si>
  <si>
    <t>3.4.</t>
  </si>
  <si>
    <t>Logistik</t>
  </si>
  <si>
    <t>Lagerhaltung</t>
  </si>
  <si>
    <t>Handling (B2C)</t>
  </si>
  <si>
    <t>Versand (B2C)</t>
  </si>
  <si>
    <t>Handling (B2B)</t>
  </si>
  <si>
    <t>Versand (B2B)</t>
  </si>
  <si>
    <t>3.5.</t>
  </si>
  <si>
    <t>Sonstige Kosten</t>
  </si>
  <si>
    <t>Rechts- und Steuerberatung</t>
  </si>
  <si>
    <t>Telekommunikation</t>
  </si>
  <si>
    <t>Software und Apps (Miete/Kauf)</t>
  </si>
  <si>
    <t>Büromaterial, Verbrauchsmaterial</t>
  </si>
  <si>
    <t>Portokosten</t>
  </si>
  <si>
    <t>Bankgebühren, Zahlungsverkehr</t>
  </si>
  <si>
    <t>Betriebliche Versicherungen</t>
  </si>
  <si>
    <t>Fahrt- und Reisekosten</t>
  </si>
  <si>
    <t>sonstige Kosten</t>
  </si>
  <si>
    <t>weitere Kosten 1</t>
  </si>
  <si>
    <t>weitere Kosten 2</t>
  </si>
  <si>
    <t>weitere Kosten 3</t>
  </si>
  <si>
    <t>weitere Kosten 4</t>
  </si>
  <si>
    <t>weitere Kosten 5</t>
  </si>
  <si>
    <t>weitere Kosten 6</t>
  </si>
  <si>
    <t>3.6.</t>
  </si>
  <si>
    <t>Kredite</t>
  </si>
  <si>
    <t>Tilgungsanteil</t>
  </si>
  <si>
    <t>Zinsanteil</t>
  </si>
  <si>
    <t>4.</t>
  </si>
  <si>
    <t>WAREN- / MATERIALEINSATZ</t>
  </si>
  <si>
    <t>5.</t>
  </si>
  <si>
    <t>MEHRWERTSTEUER</t>
  </si>
  <si>
    <t>Vorsteuer</t>
  </si>
  <si>
    <t>6.</t>
  </si>
  <si>
    <t>STEUERN (RÜCKSTELLUNGEN)</t>
  </si>
  <si>
    <t>Gewerbesteuer (Rückstellung)</t>
  </si>
  <si>
    <t>Einkommensteuer (Rückstellung)</t>
  </si>
  <si>
    <t>7.</t>
  </si>
  <si>
    <t>EINNAHMEN TOTAL</t>
  </si>
  <si>
    <t>8.</t>
  </si>
  <si>
    <t>AUSGABEN TOTAL</t>
  </si>
  <si>
    <t>9.</t>
  </si>
  <si>
    <t>VERÄNDERUNG</t>
  </si>
  <si>
    <t>10.</t>
  </si>
  <si>
    <t>LIQUIDITÄT</t>
  </si>
  <si>
    <t>Haushaltsrechnung (privat)</t>
  </si>
  <si>
    <t>Ihre privaten Einnahmen und Ausgaben pro Haushalt. Beträge in die Spalte ihres Zahlungsrhythmus eintragen (monatlich, quartalsweise, halbjährlich, jährlich) – der Monatsanteil wird automatisch berechnet.</t>
  </si>
  <si>
    <t>Rechts in Spalte I stehen Hinweise zu jeder Zeile.</t>
  </si>
  <si>
    <t>Haushaltsrechnung</t>
  </si>
  <si>
    <t>monatliche</t>
  </si>
  <si>
    <t>quartalsw.</t>
  </si>
  <si>
    <t>halbjährl.</t>
  </si>
  <si>
    <t>jährlich</t>
  </si>
  <si>
    <t>Bitte zuerst die Hinweise lesen, dann links ausfüllen. Beträge je Zahlungsrhythmus in die passende Spalte (monatlich, quartalsweise, halbjährlich, jährlich).</t>
  </si>
  <si>
    <t>Zahlung</t>
  </si>
  <si>
    <t xml:space="preserve">EINNAHMEN </t>
  </si>
  <si>
    <t>Keine Eingabe vornehmen: die Privatentnahme aus der Liquiditätsplanung (Jahr 1) wird übernommen.</t>
  </si>
  <si>
    <t>Einkommen Lebenspartner*in</t>
  </si>
  <si>
    <t xml:space="preserve">Bitte geben Sie das Einkommen des Ehe- oder Lebenspartners an. </t>
  </si>
  <si>
    <t>Spesen, KM-Geld u.ä. (nicht zu versteuern)</t>
  </si>
  <si>
    <t>Spesen und Kilometergeld, die Ihr Betrieb Ihnen erstattet. Home-Office: seit 2023 Tagespauschale 6 € je Tag, höchstens 1.260 € im Jahr (= 105 € pro Monat).</t>
  </si>
  <si>
    <t>Kindergeld (nicht zu versteuern)</t>
  </si>
  <si>
    <t>Wie hoch ist Ihr Kindergeld?</t>
  </si>
  <si>
    <t>Mieteinnahmen (zu versteuern)</t>
  </si>
  <si>
    <t xml:space="preserve">Haben Sie Mieteinnahmen? </t>
  </si>
  <si>
    <t>sonstiges Einkommen (zu versteuern)</t>
  </si>
  <si>
    <t xml:space="preserve">Bitte geben Sie hier an, um welches Einkommen es sich handelt. </t>
  </si>
  <si>
    <t>anteilige Einnahmen (automatisch)</t>
  </si>
  <si>
    <t xml:space="preserve">Hinweis: Es ist eine Haushaltsrechnung! Sind Sie verheiratet, beziehen Sie bitte die Werte des Ehegatten ein. </t>
  </si>
  <si>
    <t>LEBENSHALTUNG</t>
  </si>
  <si>
    <t>2.1.</t>
  </si>
  <si>
    <t>WOHNEN</t>
  </si>
  <si>
    <t>Miete, Wohngeld</t>
  </si>
  <si>
    <t>Wie hoch ist Ihre Miete, bzw. Ihre Rate für die Baufinanzierung?</t>
  </si>
  <si>
    <t>Wie hoch sind die monatlichen Nebenkosten aktuell?</t>
  </si>
  <si>
    <t>Bitte tragen Sie Ihre Stromkosten ein.</t>
  </si>
  <si>
    <t>Gas, Heizung</t>
  </si>
  <si>
    <t>Bitte tragen Sie die Kosten für die Heizung ein.</t>
  </si>
  <si>
    <t>Handy, Festnetz, Internet, TV</t>
  </si>
  <si>
    <t xml:space="preserve">Bitte tragen Sie die Kosten für Telefon und TV ein. </t>
  </si>
  <si>
    <t>GEZ-Gebühren</t>
  </si>
  <si>
    <t>Rundfunkbeitrag 2026: 18,36 € pro Monat bzw. 55,08 € pro Quartal (Spalte „quartalsw.“).</t>
  </si>
  <si>
    <t>Sonstige Wohnkosten</t>
  </si>
  <si>
    <t>Weitere Kosten rund um die Wohnung, z. B. Garage oder Stellplatz.</t>
  </si>
  <si>
    <t>anteilige Kosten (automatisch)</t>
  </si>
  <si>
    <t>2.2.</t>
  </si>
  <si>
    <t>HAUSHALT</t>
  </si>
  <si>
    <t>Lebensmittel, Hygiene</t>
  </si>
  <si>
    <t>Bitte berücksichigen Sie alle Ihre Einkäufe für Lebensmittel und Hygieneartikel; hierzu zählt auch Waschmittel, etc.</t>
  </si>
  <si>
    <t>Kleidung</t>
  </si>
  <si>
    <t>Kleidung und Schuhe. Tipp: Ausgaben je Quartal in Spalte E eintragen.</t>
  </si>
  <si>
    <t>Freizeit</t>
  </si>
  <si>
    <t>Zur Freizeitgestaltung zählt das Fitness-Studio, die Kinderbetreuung, das Bierchen/derProsecco mit dem*der Freund*in, der Jahresurlaub, der Friseurbesuch, Streaming-Dienste und sonstige Abos, Hobbys, Urlaube, Geschenke für Verwandte und Freunde, die Grabpflege der Eltern/Großeltern, gelegentliche Anschaffungen im Haushalt und Garten, etc.</t>
  </si>
  <si>
    <t>Unterhaltsverpflichtungen</t>
  </si>
  <si>
    <t>Haben Sie Unterhaltsverpflichtungen (bspw. aus einer früheren Ehe?)</t>
  </si>
  <si>
    <t>Mitgliedschaften, Vereine</t>
  </si>
  <si>
    <t>2.3.</t>
  </si>
  <si>
    <t>VERSICHERUNGEN / DARLEHEN</t>
  </si>
  <si>
    <t>Private Absicherung: BU, KTG, Zusatz-KV, etc.</t>
  </si>
  <si>
    <t>Es ist ratsam eine BU abzuschließen! Lassen Sie sich beraten!</t>
  </si>
  <si>
    <t>Hausrat, Haftpflicht, Rechtschutz</t>
  </si>
  <si>
    <t>Bitte prüfen Sie Ihre privaten Versicherungen.</t>
  </si>
  <si>
    <t>sonstige Versicherungen (LV, Zahnzusatz)</t>
  </si>
  <si>
    <t>Hierzu zählt auch eine private Zusatzversicherung</t>
  </si>
  <si>
    <t>private Altersvorsorge</t>
  </si>
  <si>
    <t>Sorgen Sie vor?</t>
  </si>
  <si>
    <t>bestehende Kredit- und Darlehensraten</t>
  </si>
  <si>
    <t>Haben Sie Kredite aufgenommen, die Sie bedienen müssen?</t>
  </si>
  <si>
    <t>2.4.</t>
  </si>
  <si>
    <t>KFZ / Mobilität</t>
  </si>
  <si>
    <t>Leasing- / Finanzierungsrate</t>
  </si>
  <si>
    <t>Wie hoch die die Leasing- oder Finanzierungsrate für alle Fahrzeuge Ihres Haushalts?</t>
  </si>
  <si>
    <t>KFZ-Steuer</t>
  </si>
  <si>
    <t>Jährliche Kfz-Steuer bitte in Spalte G (jährlich) eintragen.</t>
  </si>
  <si>
    <t>KFZ-Versicherung</t>
  </si>
  <si>
    <t>Wie hoch die die KFZ-Versicherung für alle Fahrzeuge Ihres Haushalts?</t>
  </si>
  <si>
    <t>Kraftstoff</t>
  </si>
  <si>
    <t>Wie viel geben Sie jeden Monat für Kraftstoff aus?</t>
  </si>
  <si>
    <t>Reparaturen / Wartung</t>
  </si>
  <si>
    <t>Wie viel geben Sie für Reparaturen, Reifen, Inspektionen, TÜV/ASU, etc. aus?</t>
  </si>
  <si>
    <t>Monatskarte ÖPNV o.ä.</t>
  </si>
  <si>
    <t>Haben Sie oder eine andere Person in Ihrem Haushalt eine Monatskarte?</t>
  </si>
  <si>
    <t>ADAC</t>
  </si>
  <si>
    <t>Nutzen Sie CarSharing, die Bahn oder sonstige Verkehrsmittel regelmäßig? Sind Sie ADAC-Mitglied?</t>
  </si>
  <si>
    <t>SOZIALE ABSICHERUNG</t>
  </si>
  <si>
    <t>Beitragssatz</t>
  </si>
  <si>
    <t>Krankenversicherung (GKV)</t>
  </si>
  <si>
    <t>Privat versichert: Monatsbeitrag der PKV in Spalte D eintragen, er gilt für alle vier Jahre. Die Beitragssätze in Spalte C kommen aus dem Blatt „Eckdaten“ und werden dort geändert. Gesetzlich versichert: Spalte D leer lassen, der Plan berechnet den Beitrag automatisch (mind. auf 1.318,33 € pro Monat). Tragen Sie Beiträge ein, zählen für Jahr 1 Ihre Eingaben in Zeile 56–60.</t>
  </si>
  <si>
    <t>Zusatzbeitrag gesetzliche KV</t>
  </si>
  <si>
    <t>Zusatzbeitrag Ihrer Krankenkasse (Blatt „Eckdaten“). Durchschnitt 2026: 2,9 %.</t>
  </si>
  <si>
    <t>Zuschlag Krankentagegeld</t>
  </si>
  <si>
    <t>Nur bei Wahltarif mit Krankengeld: 0,6 % (Blatt „Eckdaten“).</t>
  </si>
  <si>
    <t>Pflegeversicherung</t>
  </si>
  <si>
    <t>Pflegeversicherung 2026: 3,6 % (Blatt „Eckdaten“). Privat versichert: Beitrag zur Pflegepflichtversicherung hier in Spalte D.</t>
  </si>
  <si>
    <t xml:space="preserve">Zuschlag oder Abschlag Pflegeversicherung </t>
  </si>
  <si>
    <t>Kinderlose ab 23 Jahren: Zuschlag 0,6 %. Ab dem 2. Kind unter 25: Abschläge (Blatt „Eckdaten“).</t>
  </si>
  <si>
    <t>freiwillige Arbeitslosenversicherung</t>
  </si>
  <si>
    <t>Freiwillige Arbeitslosenversicherung 2026: 102,83 € pro Monat, im Gründungsjahr und im Folgejahr 51,42 €. Antrag innerhalb von 3 Monaten nach Gründung.</t>
  </si>
  <si>
    <t>Rentenversicherung (monatlicher Beitrag)</t>
  </si>
  <si>
    <t>Rentenversicherung: Regelbeitrag 2026 735,63 €, halber Regelbeitrag für Gründer 367,82 € pro Monat. Hinweis: Ab 2027 ist eine Rentenversicherungspflicht für neue Selbstständige geplant (Gesetzgebung läuft). Wir empfehlen, einen Beitrag einzuplanen.</t>
  </si>
  <si>
    <t>SALDO</t>
  </si>
  <si>
    <t xml:space="preserve">Ihr monatlicher Überschuss sollte bei ca. 3 bis 5% Ihres Haushaltseinkommens liegen, denn Sie brauchen Reserven. </t>
  </si>
  <si>
    <t>4.1.</t>
  </si>
  <si>
    <t>Differenz ohne anteilige Kosten</t>
  </si>
  <si>
    <t>Tragfähigkeit Ihrer Gründung</t>
  </si>
  <si>
    <t>Prüft je Jahr, ob Ihr Einkommen nach Steuern und Sozialversicherung Ihre Lebenshaltungskosten deckt.</t>
  </si>
  <si>
    <t>Einzige Eingabe: Einkommen Partner:in (Zeile 13). Steuern sind eine Schätzung nach Tarif 2026 und ersetzen keine Steuerberatung.</t>
  </si>
  <si>
    <t>Einkommen</t>
  </si>
  <si>
    <t>Anzahl der Monate im Rumpfjahr</t>
  </si>
  <si>
    <t>n/a</t>
  </si>
  <si>
    <t>Einkommen aus selbständiger Arbeit</t>
  </si>
  <si>
    <t>Einkommen Ehe-/Lebenspartner (brutto)</t>
  </si>
  <si>
    <t>sonst. Einkommen (steuerpflichtig)</t>
  </si>
  <si>
    <t>sonst. Einkommen (steuerfrei)</t>
  </si>
  <si>
    <t>Beitragsbemessung KV/PV (Jahr)</t>
  </si>
  <si>
    <t>Krankenkasse</t>
  </si>
  <si>
    <t>Zuschlag Krankenkasse</t>
  </si>
  <si>
    <t>Zuschlag Kinderlose &gt; 23 J.</t>
  </si>
  <si>
    <t>Arbeitslosenversicherung</t>
  </si>
  <si>
    <t>Soziale Absicherung</t>
  </si>
  <si>
    <t>zvE je Person (Splitting bei Zusammenveranlagung)</t>
  </si>
  <si>
    <t>Gewinn- und Verlustrechnung · Planjahr 1</t>
  </si>
  <si>
    <t>Wird automatisch aus Umsatz- und Liquiditätsplan berechnet (netto, ohne Umsatzsteuer).</t>
  </si>
  <si>
    <t>Privatentnahmen, Tilgung und Investitionen sind kein Aufwand; Investitionen wirken über die Abschreibung. Keine Eingaben nötig.</t>
  </si>
  <si>
    <t>zu versteuerndes Einkommen (zvE)</t>
  </si>
  <si>
    <t>Einkommensteuer laut Tarif</t>
  </si>
  <si>
    <t>Umsatzerlöse</t>
  </si>
  <si>
    <t>Einkommensteuer nach Anrechnung GewSt (§ 35 EStG)</t>
  </si>
  <si>
    <t>Kirchensteuer</t>
  </si>
  <si>
    <t>Steuerlast</t>
  </si>
  <si>
    <t>Private Kosten (GKV, RV)</t>
  </si>
  <si>
    <t>Tragfähig? (Einkommen deckt Lebenshaltung)</t>
  </si>
  <si>
    <t>Steuern: Schätzung nach Tarif 2026 (§ 32a EStG), ohne Kinderfreibeträge und Sonderfälle. Ersetzt keine Steuerberatung.</t>
  </si>
  <si>
    <t>Sonstige Erträge</t>
  </si>
  <si>
    <t>Materialaufwand</t>
  </si>
  <si>
    <t>Gewinn- und Verlustrechnung · Planjahr 2</t>
  </si>
  <si>
    <t>Personalaufwand</t>
  </si>
  <si>
    <t>Sonstiger Aufwand</t>
  </si>
  <si>
    <t>davon Zinsen</t>
  </si>
  <si>
    <t>Abschreibungen</t>
  </si>
  <si>
    <t>betriebliche Steuern</t>
  </si>
  <si>
    <t>Gewinn- und Verlustrechnung · Planjahr 3</t>
  </si>
  <si>
    <t>Überschuss (Fehlbetrag)</t>
  </si>
  <si>
    <t>Gewinn- und Verlustrechnung · Planjahr 4</t>
  </si>
  <si>
    <t>Gewinn- und Verlustrechnung · 4-Jahres-Übersicht</t>
  </si>
  <si>
    <t>Jahreswerte aus den GuV-Blättern, mit Anteil am Umsatz.</t>
  </si>
  <si>
    <t>Die Gewerbesteuer wird mit Freibetrag und Hebesatz aus den Eckdaten berechnet. Keine Eingaben nötig.</t>
  </si>
  <si>
    <t>KUMM.</t>
  </si>
  <si>
    <t>absolut</t>
  </si>
  <si>
    <t>relativ</t>
  </si>
  <si>
    <t xml:space="preserve">       </t>
  </si>
  <si>
    <t xml:space="preserve">        </t>
  </si>
  <si>
    <t xml:space="preserve">              </t>
  </si>
  <si>
    <t xml:space="preserve">                      </t>
  </si>
  <si>
    <t xml:space="preserve"> </t>
  </si>
  <si>
    <t>Ihr Finanzplan auf einen Blick</t>
  </si>
  <si>
    <t>Alle Werte werden automatisch aus Ihren Eingaben berechnet. Diese Seite eignet sich als Zusammenfassung für Bank, Arbeitsagentur oder Jobcenter.</t>
  </si>
  <si>
    <t>Kennzahl</t>
  </si>
  <si>
    <t>Kontostand</t>
  </si>
  <si>
    <t>Umsatz (netto)</t>
  </si>
  <si>
    <t>Sonstige Kosten (inkl. Zinsen)</t>
  </si>
  <si>
    <t>Gewinn vor Steuern</t>
  </si>
  <si>
    <t>Gewerbesteuer</t>
  </si>
  <si>
    <t>Einkommensteuer, Soli, Kirchensteuer (Schätzung)</t>
  </si>
  <si>
    <t>Sozialversicherung (Kranken-, Pflege-, Renten-, Arbeitslosenvers.)</t>
  </si>
  <si>
    <t>Verfügbares Einkommen</t>
  </si>
  <si>
    <t>Lebenshaltungskosten (Haushalt)</t>
  </si>
  <si>
    <t>Tragfähig?</t>
  </si>
  <si>
    <t>Kontostand am Jahresende</t>
  </si>
  <si>
    <t>Niedrigster Kontostand im Jahr</t>
  </si>
  <si>
    <t>Jahr 1 ist das Gründungsjahr und kann kürzer als 12 Monate sein.</t>
  </si>
  <si>
    <t>So setzt sich die Sozialversicherung zusammen</t>
  </si>
  <si>
    <t>Gesetzlich versicherte Selbstständige zahlen Kranken- und Pflegeversicherung auf ihren Gewinn,</t>
  </si>
  <si>
    <t>mindestens auf 1.318,33 €, höchstens auf 5.812,50 € im Monat (2026). Ohne Gewinn gilt der Mindestbeitrag.</t>
  </si>
  <si>
    <t>Beitragssätze und Art der Krankenversicherung: Blatt „Eckdaten“. Renten- und Arbeitslosenversicherung: Blatt „Haushalt“.</t>
  </si>
  <si>
    <t>Berechnung</t>
  </si>
  <si>
    <t>Beitragsbemessung (Gewinn, mind. Mindestbemessung)</t>
  </si>
  <si>
    <t>× Beitragssatz Kranken- und Pflegeversicherung</t>
  </si>
  <si>
    <t>Diagramme zu Ihrem Finanzplan</t>
  </si>
  <si>
    <t>Alle Diagramme aktualisieren sich automatisch, sobald Sie Werte im Plan ändern.</t>
  </si>
  <si>
    <t>Prüfung Ihres Finanzplans</t>
  </si>
  <si>
    <t>Automatische Kontrolle. Alle Punkte sollten „OK“ zeigen, bevor Sie den Plan einreichen.</t>
  </si>
  <si>
    <t>Nr.</t>
  </si>
  <si>
    <t>Prüfpunkt</t>
  </si>
  <si>
    <t>Status</t>
  </si>
  <si>
    <t>Was tun?</t>
  </si>
  <si>
    <t>Gründungsdatum ist ein Monatserster</t>
  </si>
  <si>
    <t>Blatt „Eckdaten“: Datum als 1. des Monats eintragen.</t>
  </si>
  <si>
    <t>Gewerbesteuer-Hebesatz eingetragen</t>
  </si>
  <si>
    <t>Hebesatz Ihrer Gemeinde in „Eckdaten“ eintragen (mindestens 200 %).</t>
  </si>
  <si>
    <t>Umsatz im ersten Jahr geplant</t>
  </si>
  <si>
    <t>= Kranken- und Pflegeversicherung</t>
  </si>
  <si>
    <t>Mengen und Preise in „Jahr1 B2C“ bzw. „Jahr1 B2B“ eintragen.</t>
  </si>
  <si>
    <t>Keine Umsätze vor dem Gründungsmonat</t>
  </si>
  <si>
    <t>In „Jahr1 B2C/B2B“ stehen Mengen in Monaten vor der Gründung. Diese Monate bitte leer lassen.</t>
  </si>
  <si>
    <t>Privatentnahme eingetragen</t>
  </si>
  <si>
    <t>Ohne Privatentnahme (LIQ Jahr1, Zeile 43) ist Ihr Lebensunterhalt nicht gedeckt. Richtwert: Summe Lebenshaltung aus „Haushalt“.</t>
  </si>
  <si>
    <t>Haushaltsrechnung ausgeglichen</t>
  </si>
  <si>
    <t>Einnahmen im Haushalt decken die Ausgaben nicht. Privatentnahme erhöhen oder Kosten senken.</t>
  </si>
  <si>
    <t>Datenbasis für das Blatt „Diagramme“ (automatisch, nicht bearbeiten)</t>
  </si>
  <si>
    <t>Liquidität in keinem Monat negativ</t>
  </si>
  <si>
    <t>+ Rentenversicherung</t>
  </si>
  <si>
    <t>Jahreswerte</t>
  </si>
  <si>
    <t>Im Liquiditätsplan (Zeile „Liquidität“) wird ein Monat negativ. Mehr Startkapital, Kredit oder spätere Ausgaben einplanen.</t>
  </si>
  <si>
    <t>Niedrigster Kontostand im Planungszeitraum</t>
  </si>
  <si>
    <t>Information: tiefster Stand der Liquidität über alle 48 Monate.</t>
  </si>
  <si>
    <t>Tragfähig in allen vier Jahren</t>
  </si>
  <si>
    <t>+ Arbeitslosenversicherung (freiwillig)</t>
  </si>
  <si>
    <t>Einzahlungen</t>
  </si>
  <si>
    <t>Auszahlungen</t>
  </si>
  <si>
    <t>Blatt „Überprüfung“, Zeile 43: Das Einkommen nach Steuern und Sozialversicherung deckt die Lebenshaltung nicht.</t>
  </si>
  <si>
    <t>Kredit: Beginn Monatserster, Laufzeit bis 120 Monate</t>
  </si>
  <si>
    <t>Blatt „Kredit“: Beginn als 1. des Monats, Laufzeit 1–120 Monate, tilgungsfreie Monate kleiner als Laufzeit.</t>
  </si>
  <si>
    <t>= Sozialversicherung gesamt</t>
  </si>
  <si>
    <t>Investitionen: USt-Satz nur 0 % oder 19 %</t>
  </si>
  <si>
    <t>Kosten gesamt (inkl. Gewerbesteuer)</t>
  </si>
  <si>
    <t>Im Blatt „Investition AfA“ sind nur 0 % und 19 % auswertbar.</t>
  </si>
  <si>
    <t>Investitionen: Nutzungsdauer angegeben</t>
  </si>
  <si>
    <t>Für jede Investition eine Nutzungsdauer in Jahren eintragen (Spalte I). Güter bis 800 € netto: 1 Jahr.</t>
  </si>
  <si>
    <t>Kleinunternehmer: alle USt-Sätze 0 %</t>
  </si>
  <si>
    <t>Bei Kleinunternehmerregelung in allen LIQ-Blättern Spalte C auf 0 % setzen.</t>
  </si>
  <si>
    <t>Kleinunternehmer: Umsatzgrenzen eingehalten</t>
  </si>
  <si>
    <t>Gewinn nach Gewerbesteuer</t>
  </si>
  <si>
    <t>Gründungsjahr bis 25.000 €, Folgejahr bis 100.000 € (und Vorjahr bis 25.000 €). Sonst ist die Regelung nicht anwendbar.</t>
  </si>
  <si>
    <t>Rentenversicherung eingeplant</t>
  </si>
  <si>
    <t>Ab 2027 ist eine Rentenversicherungspflicht für neue Selbstständige geplant. Beitrag im Blatt „Haushalt“, Zeile 62, eintragen.</t>
  </si>
  <si>
    <t>Gesamtergebnis</t>
  </si>
  <si>
    <t>Umsatz Privatkunden (B2C, netto)</t>
  </si>
  <si>
    <t>Umsatz Geschäftskunden (B2B, netto)</t>
  </si>
  <si>
    <t>Lebenshaltungskosten</t>
  </si>
</sst>
</file>

<file path=xl/styles.xml><?xml version="1.0" encoding="utf-8"?>
<styleSheet xmlns="http://schemas.openxmlformats.org/spreadsheetml/2006/main" xmlns:x14ac="http://schemas.microsoft.com/office/spreadsheetml/2009/9/ac" xmlns:mc="http://schemas.openxmlformats.org/markup-compatibility/2006">
  <numFmts count="35">
    <numFmt numFmtId="164" formatCode="dd\.mm\.yyyy"/>
    <numFmt numFmtId="165" formatCode="0&quot; %&quot;"/>
    <numFmt numFmtId="166" formatCode="#,##0&quot; €&quot;;[RED]\-#,##0&quot; €&quot;;&quot;&quot;"/>
    <numFmt numFmtId="167" formatCode="#,##0.00_);\(#,##0.00\);0.00_);@_)"/>
    <numFmt numFmtId="168" formatCode="0.0%"/>
    <numFmt numFmtId="169" formatCode="_-* #,##0.00\ _€_-;\-* #,##0.00\ _€_-;_-* \-??\ _€_-;_-@"/>
    <numFmt numFmtId="170" formatCode="#,##0&quot; €&quot;;[RED]\-#,##0&quot; €&quot;;0&quot; €&quot;"/>
    <numFmt numFmtId="171" formatCode="#,##0.00&quot; €&quot;;[RED]\-#,##0.00&quot; €&quot;;&quot;&quot;"/>
    <numFmt numFmtId="172" formatCode="#,##0;[RED]\-#,##0;&quot;&quot;"/>
    <numFmt numFmtId="173" formatCode="0.0"/>
    <numFmt numFmtId="174" formatCode="#,##0.00&quot; €&quot;;[RED]\-#,##0.00&quot; €&quot;;0.00&quot; €&quot;"/>
    <numFmt numFmtId="175" formatCode="#,##0.0"/>
    <numFmt numFmtId="176" formatCode="0\ %"/>
    <numFmt numFmtId="177" formatCode="0.0%&quot; Mengenwachstum&quot;"/>
    <numFmt numFmtId="178" formatCode="#,##0;[RED]\-#,##0;0"/>
    <numFmt numFmtId="179" formatCode=";;;"/>
    <numFmt numFmtId="180" formatCode="_-* #,##0.00&quot; €&quot;_-;\-* #,##0.00&quot; €&quot;_-;_-* \-??&quot; €&quot;_-;_-@"/>
    <numFmt numFmtId="181" formatCode="m/d/yyyy"/>
    <numFmt numFmtId="182" formatCode="yyyy"/>
    <numFmt numFmtId="183" formatCode="[$-407]mmm/\ yy"/>
    <numFmt numFmtId="184" formatCode="_-* #,##0&quot; €&quot;_-;\-* #,##0&quot; €&quot;_-;_-* \-??&quot; €&quot;_-;_-@"/>
    <numFmt numFmtId="185" formatCode="0.00\ %"/>
    <numFmt numFmtId="186" formatCode="#,##0.00&quot; €&quot;;[RED]\-#,##0.00&quot; €&quot;"/>
    <numFmt numFmtId="187" formatCode="mmm\ yyyy"/>
    <numFmt numFmtId="188" formatCode="mmm\ yy"/>
    <numFmt numFmtId="189" formatCode="mmm/yyyy"/>
    <numFmt numFmtId="190" formatCode="00"/>
    <numFmt numFmtId="191" formatCode="#,##0_);\(#,##0\);0_);@_)"/>
    <numFmt numFmtId="192" formatCode="&quot;aktiv&quot;;;&quot;&quot;"/>
    <numFmt numFmtId="193" formatCode="#,##0.00_);\(#,##0.00\);&quot;-.--&quot;_);@_)"/>
    <numFmt numFmtId="194" formatCode="dd/mmm"/>
    <numFmt numFmtId="195" formatCode="#,##0.00&quot; €/Stk&quot;"/>
    <numFmt numFmtId="196" formatCode="#,##0.00_);[RED]\(#,##0.00\)"/>
    <numFmt numFmtId="197" formatCode="&quot;Jahr &quot;yyyy"/>
    <numFmt numFmtId="198" formatCode="0&quot; Monate&quot;"/>
  </numFmts>
  <fonts count="47">
    <font>
      <sz val="12.0"/>
      <color rgb="FF000000"/>
      <name val="Calibri"/>
      <scheme val="minor"/>
    </font>
    <font>
      <sz val="2.0"/>
      <color rgb="FFFFFFFF"/>
      <name val="Arial"/>
    </font>
    <font>
      <b/>
      <sz val="22.0"/>
      <color rgb="FF0E3A66"/>
      <name val="Arial"/>
    </font>
    <font>
      <sz val="11.0"/>
      <color rgb="FF44546A"/>
      <name val="Arial"/>
    </font>
    <font>
      <sz val="11.0"/>
      <color rgb="FF5B6B80"/>
      <name val="Arial"/>
    </font>
    <font>
      <b/>
      <sz val="18.0"/>
      <color rgb="FF0E3A66"/>
      <name val="Arial"/>
    </font>
    <font>
      <b/>
      <sz val="11.0"/>
      <color rgb="FF0E1620"/>
      <name val="Arial"/>
    </font>
    <font>
      <sz val="10.0"/>
      <color rgb="FF5B6B80"/>
      <name val="Arial"/>
    </font>
    <font>
      <b/>
      <sz val="11.0"/>
      <color rgb="FF145DA1"/>
      <name val="Arial"/>
    </font>
    <font>
      <sz val="10.0"/>
      <color rgb="FF0E1620"/>
      <name val="Arial"/>
    </font>
    <font>
      <b/>
      <sz val="10.0"/>
      <color rgb="FF0E1620"/>
      <name val="Arial"/>
    </font>
    <font>
      <sz val="9.0"/>
      <color rgb="FF5B6B80"/>
      <name val="Arial"/>
    </font>
    <font>
      <b/>
      <sz val="9.0"/>
      <color rgb="FF5B6B80"/>
      <name val="Arial"/>
    </font>
    <font>
      <b/>
      <sz val="14.0"/>
      <color rgb="FF000000"/>
      <name val="Arial"/>
    </font>
    <font>
      <b/>
      <sz val="15.0"/>
      <color rgb="FF0E3A66"/>
      <name val="Arial"/>
    </font>
    <font>
      <b/>
      <sz val="12.0"/>
      <color rgb="FF145DA1"/>
      <name val="Arial"/>
    </font>
    <font>
      <sz val="9.0"/>
      <color rgb="FF44546A"/>
      <name val="Arial"/>
    </font>
    <font>
      <b/>
      <u/>
      <sz val="10.0"/>
      <color rgb="FF145DA1"/>
      <name val="Arial"/>
    </font>
    <font>
      <sz val="12.0"/>
      <color rgb="FF000000"/>
      <name val="Calibri"/>
    </font>
    <font>
      <b/>
      <sz val="10.0"/>
      <color rgb="FF145DA1"/>
      <name val="Arial"/>
    </font>
    <font>
      <sz val="8.0"/>
      <color rgb="FFFFFFFF"/>
      <name val="Arial"/>
    </font>
    <font>
      <sz val="9.0"/>
      <color rgb="FFB54708"/>
      <name val="Arial"/>
    </font>
    <font/>
    <font>
      <i/>
      <sz val="9.0"/>
      <color rgb="FF5B6B80"/>
      <name val="Arial"/>
    </font>
    <font>
      <sz val="12.0"/>
      <color rgb="FF000000"/>
      <name val="Arial"/>
    </font>
    <font>
      <b/>
      <sz val="8.0"/>
      <color rgb="FF5B6B80"/>
      <name val="Arial"/>
    </font>
    <font>
      <b/>
      <sz val="12.0"/>
      <color rgb="FF000000"/>
      <name val="Calibri"/>
    </font>
    <font>
      <b/>
      <sz val="9.0"/>
      <color rgb="FF000000"/>
      <name val="Calibri"/>
    </font>
    <font>
      <sz val="10.0"/>
      <color rgb="FF44546A"/>
      <name val="Arial"/>
    </font>
    <font>
      <b/>
      <sz val="11.0"/>
      <color rgb="FF0E3A66"/>
      <name val="Arial"/>
    </font>
    <font>
      <sz val="2.0"/>
      <color rgb="FF44546A"/>
      <name val="Arial"/>
    </font>
    <font>
      <sz val="2.0"/>
      <color rgb="FFEAF1FA"/>
      <name val="Arial"/>
    </font>
    <font>
      <sz val="8.0"/>
      <color rgb="FF5B6B80"/>
      <name val="Arial"/>
    </font>
    <font>
      <sz val="9.0"/>
      <color rgb="FF000000"/>
      <name val="Calibri"/>
    </font>
    <font>
      <sz val="12.0"/>
      <color rgb="FF4F81BD"/>
      <name val="Calibri"/>
    </font>
    <font>
      <sz val="9.0"/>
      <color rgb="FF000000"/>
      <name val="Arial"/>
    </font>
    <font>
      <b/>
      <sz val="10.0"/>
      <color rgb="FFFFFFFF"/>
      <name val="Arial"/>
    </font>
    <font>
      <sz val="12.0"/>
      <color rgb="FF44546A"/>
      <name val="Arial"/>
    </font>
    <font>
      <sz val="11.0"/>
      <color theme="1"/>
      <name val="Arial"/>
    </font>
    <font>
      <b/>
      <sz val="14.0"/>
      <color rgb="FF0E1620"/>
      <name val="Arial"/>
    </font>
    <font>
      <b/>
      <sz val="9.0"/>
      <color rgb="FF000000"/>
      <name val="Arial"/>
    </font>
    <font>
      <sz val="10.0"/>
      <color rgb="FF000000"/>
      <name val="Calibri"/>
    </font>
    <font>
      <sz val="11.0"/>
      <color theme="1"/>
      <name val="Calibri"/>
    </font>
    <font>
      <sz val="9.0"/>
      <color rgb="FF0E1620"/>
      <name val="Arial"/>
    </font>
    <font>
      <b/>
      <sz val="12.0"/>
      <color rgb="FF0E3A66"/>
      <name val="Arial"/>
    </font>
    <font>
      <color theme="1"/>
      <name val="Calibri"/>
      <scheme val="minor"/>
    </font>
    <font>
      <b/>
      <sz val="12.0"/>
      <color rgb="FF0E1620"/>
      <name val="Arial"/>
    </font>
  </fonts>
  <fills count="9">
    <fill>
      <patternFill patternType="none"/>
    </fill>
    <fill>
      <patternFill patternType="lightGray"/>
    </fill>
    <fill>
      <patternFill patternType="solid">
        <fgColor rgb="FFFFFFFF"/>
        <bgColor rgb="FFFFFFFF"/>
      </patternFill>
    </fill>
    <fill>
      <patternFill patternType="solid">
        <fgColor rgb="FFDDEBF8"/>
        <bgColor rgb="FFDDEBF8"/>
      </patternFill>
    </fill>
    <fill>
      <patternFill patternType="solid">
        <fgColor rgb="FFF2F4F7"/>
        <bgColor rgb="FFF2F4F7"/>
      </patternFill>
    </fill>
    <fill>
      <patternFill patternType="solid">
        <fgColor rgb="FFEAF1FA"/>
        <bgColor rgb="FFEAF1FA"/>
      </patternFill>
    </fill>
    <fill>
      <patternFill patternType="solid">
        <fgColor rgb="FFFFF4CC"/>
        <bgColor rgb="FFFFF4CC"/>
      </patternFill>
    </fill>
    <fill>
      <patternFill patternType="solid">
        <fgColor rgb="FF145DA1"/>
        <bgColor rgb="FF145DA1"/>
      </patternFill>
    </fill>
    <fill>
      <patternFill patternType="solid">
        <fgColor rgb="FFFEF3E6"/>
        <bgColor rgb="FFFEF3E6"/>
      </patternFill>
    </fill>
  </fills>
  <borders count="18">
    <border/>
    <border>
      <left/>
      <right/>
      <top/>
      <bottom/>
    </border>
    <border>
      <bottom style="medium">
        <color rgb="FF145DA1"/>
      </bottom>
    </border>
    <border>
      <bottom style="thin">
        <color rgb="FFD6E0EB"/>
      </bottom>
    </border>
    <border>
      <left style="thin">
        <color rgb="FF145DA1"/>
      </left>
      <right style="thin">
        <color rgb="FF145DA1"/>
      </right>
      <top style="thin">
        <color rgb="FF145DA1"/>
      </top>
      <bottom style="thin">
        <color rgb="FF145DA1"/>
      </bottom>
    </border>
    <border>
      <left/>
      <right/>
      <top/>
      <bottom style="thin">
        <color rgb="FF145DA1"/>
      </bottom>
    </border>
    <border>
      <left/>
      <right/>
      <top/>
      <bottom style="thin">
        <color rgb="FFD6E0EB"/>
      </bottom>
    </border>
    <border>
      <left style="thin">
        <color rgb="FFD6E0EB"/>
      </left>
      <right style="thin">
        <color rgb="FFD6E0EB"/>
      </right>
      <top style="thin">
        <color rgb="FFD6E0EB"/>
      </top>
      <bottom style="thin">
        <color rgb="FFD6E0EB"/>
      </bottom>
    </border>
    <border>
      <left/>
      <top/>
      <bottom/>
    </border>
    <border>
      <top/>
      <bottom/>
    </border>
    <border>
      <right/>
      <top/>
      <bottom/>
    </border>
    <border>
      <left/>
      <right/>
      <top/>
      <bottom style="medium">
        <color rgb="FF145DA1"/>
      </bottom>
    </border>
    <border>
      <left/>
      <top/>
    </border>
    <border>
      <top/>
    </border>
    <border>
      <right/>
      <top/>
    </border>
    <border>
      <left/>
      <bottom/>
    </border>
    <border>
      <bottom/>
    </border>
    <border>
      <right/>
      <bottom/>
    </border>
  </borders>
  <cellStyleXfs count="1">
    <xf borderId="0" fillId="0" fontId="0" numFmtId="0" applyAlignment="1" applyFont="1"/>
  </cellStyleXfs>
  <cellXfs count="383">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1" fillId="2" fontId="3" numFmtId="1" xfId="0" applyAlignment="1" applyBorder="1" applyFill="1" applyFont="1" applyNumberFormat="1">
      <alignment horizontal="left" shrinkToFit="0" vertical="center" wrapText="0"/>
    </xf>
    <xf borderId="0" fillId="0" fontId="4" numFmtId="0" xfId="0" applyAlignment="1" applyFont="1">
      <alignment shrinkToFit="0" vertical="bottom" wrapText="0"/>
    </xf>
    <xf borderId="1" fillId="2" fontId="3" numFmtId="0" xfId="0" applyAlignment="1" applyBorder="1" applyFill="1" applyFont="1">
      <alignment horizontal="left" shrinkToFit="0" vertical="bottom" wrapText="0"/>
    </xf>
    <xf borderId="0" fillId="0" fontId="5" numFmtId="0" xfId="0" applyAlignment="1" applyFont="1">
      <alignment shrinkToFit="0" vertical="bottom" wrapText="0"/>
    </xf>
    <xf borderId="0" fillId="0" fontId="6" numFmtId="0" xfId="0" applyAlignment="1" applyFont="1">
      <alignment shrinkToFit="0" vertical="bottom" wrapText="0"/>
    </xf>
    <xf borderId="1" fillId="2" fontId="3" numFmtId="4" xfId="0" applyAlignment="1" applyBorder="1" applyFill="1" applyFont="1" applyNumberFormat="1">
      <alignment horizontal="left" shrinkToFit="0" vertical="center" wrapText="1"/>
    </xf>
    <xf borderId="0" fillId="0" fontId="7" numFmtId="0" xfId="0" applyAlignment="1" applyFont="1">
      <alignment shrinkToFit="0" vertical="bottom" wrapText="0"/>
    </xf>
    <xf borderId="1" fillId="2" fontId="3" numFmtId="0" xfId="0" applyAlignment="1" applyBorder="1" applyFill="1" applyFont="1">
      <alignment horizontal="left" shrinkToFit="0" vertical="center" wrapText="0"/>
    </xf>
    <xf borderId="2" fillId="0" fontId="8" numFmtId="0" xfId="0" applyAlignment="1" applyBorder="1" applyFont="1">
      <alignment shrinkToFit="0" vertical="center" wrapText="0"/>
    </xf>
    <xf borderId="2" fillId="0" fontId="8" numFmtId="0" xfId="0" applyAlignment="1" applyBorder="1" applyFont="1">
      <alignment shrinkToFit="0" vertical="bottom" wrapText="0"/>
    </xf>
    <xf borderId="3" fillId="0" fontId="9" numFmtId="0" xfId="0" applyAlignment="1" applyBorder="1" applyFont="1">
      <alignment shrinkToFit="0" vertical="bottom" wrapText="0"/>
    </xf>
    <xf borderId="4" fillId="3" fontId="10" numFmtId="0" xfId="0" applyAlignment="1" applyBorder="1" applyFill="1" applyFont="1">
      <alignment horizontal="left" shrinkToFit="0" vertical="bottom" wrapText="0"/>
    </xf>
    <xf borderId="0" fillId="0" fontId="10" numFmtId="0" xfId="0" applyAlignment="1" applyFont="1">
      <alignment shrinkToFit="0" vertical="center" wrapText="1"/>
    </xf>
    <xf borderId="3" fillId="0" fontId="11" numFmtId="0" xfId="0" applyAlignment="1" applyBorder="1" applyFont="1">
      <alignment shrinkToFit="0" vertical="top" wrapText="1"/>
    </xf>
    <xf borderId="0" fillId="0" fontId="12" numFmtId="0" xfId="0" applyAlignment="1" applyFont="1">
      <alignment shrinkToFit="0" vertical="bottom" wrapText="0"/>
    </xf>
    <xf borderId="0" fillId="0" fontId="13" numFmtId="0" xfId="0" applyAlignment="1" applyFont="1">
      <alignment shrinkToFit="0" vertical="center" wrapText="1"/>
    </xf>
    <xf borderId="1" fillId="2" fontId="14" numFmtId="1" xfId="0" applyAlignment="1" applyBorder="1" applyFill="1" applyFont="1" applyNumberFormat="1">
      <alignment horizontal="left" shrinkToFit="0" vertical="center" wrapText="0"/>
    </xf>
    <xf borderId="0" fillId="0" fontId="1" numFmtId="9" xfId="0" applyAlignment="1" applyFont="1" applyNumberFormat="1">
      <alignment shrinkToFit="0" vertical="bottom" wrapText="0"/>
    </xf>
    <xf borderId="3" fillId="0" fontId="15" numFmtId="0" xfId="0" applyAlignment="1" applyBorder="1" applyFont="1">
      <alignment horizontal="center" shrinkToFit="0" vertical="top" wrapText="0"/>
    </xf>
    <xf borderId="4" fillId="3" fontId="10" numFmtId="164" xfId="0" applyAlignment="1" applyBorder="1" applyFill="1" applyFont="1" applyNumberFormat="1">
      <alignment horizontal="right" shrinkToFit="0" vertical="bottom" wrapText="0"/>
    </xf>
    <xf borderId="1" fillId="2" fontId="16" numFmtId="1" xfId="0" applyAlignment="1" applyBorder="1" applyFill="1" applyFont="1" applyNumberFormat="1">
      <alignment horizontal="left" shrinkToFit="0" vertical="center" wrapText="0"/>
    </xf>
    <xf borderId="3" fillId="0" fontId="17" numFmtId="0" xfId="0" applyAlignment="1" applyBorder="1" applyFont="1">
      <alignment shrinkToFit="0" vertical="top" wrapText="1"/>
    </xf>
    <xf borderId="3" fillId="0" fontId="9" numFmtId="0" xfId="0" applyAlignment="1" applyBorder="1" applyFont="1">
      <alignment shrinkToFit="0" vertical="top" wrapText="1"/>
    </xf>
    <xf borderId="5" fillId="2" fontId="16" numFmtId="1" xfId="0" applyAlignment="1" applyBorder="1" applyFill="1" applyFont="1" applyNumberFormat="1">
      <alignment horizontal="left" shrinkToFit="0" vertical="center" wrapText="0"/>
    </xf>
    <xf borderId="5" fillId="2" fontId="3" numFmtId="0" xfId="0" applyAlignment="1" applyBorder="1" applyFill="1" applyFont="1">
      <alignment horizontal="left" shrinkToFit="0" vertical="bottom" wrapText="0"/>
    </xf>
    <xf borderId="5" fillId="2" fontId="3" numFmtId="4" xfId="0" applyAlignment="1" applyBorder="1" applyFill="1" applyFont="1" applyNumberFormat="1">
      <alignment horizontal="left" shrinkToFit="0" vertical="center" wrapText="1"/>
    </xf>
    <xf borderId="6" fillId="4" fontId="10" numFmtId="0" xfId="0" applyAlignment="1" applyBorder="1" applyFill="1" applyFont="1">
      <alignment horizontal="right" shrinkToFit="0" vertical="bottom" wrapText="0"/>
    </xf>
    <xf borderId="5" fillId="2" fontId="3" numFmtId="0" xfId="0" applyAlignment="1" applyBorder="1" applyFill="1" applyFont="1">
      <alignment horizontal="left" shrinkToFit="0" vertical="center" wrapText="0"/>
    </xf>
    <xf borderId="6" fillId="4" fontId="10" numFmtId="1" xfId="0" applyAlignment="1" applyBorder="1" applyFill="1" applyFont="1" applyNumberFormat="1">
      <alignment horizontal="right" shrinkToFit="0" vertical="bottom" wrapText="0"/>
    </xf>
    <xf borderId="4" fillId="3" fontId="10" numFmtId="0" xfId="0" applyAlignment="1" applyBorder="1" applyFill="1" applyFont="1">
      <alignment horizontal="right" shrinkToFit="0" vertical="bottom" wrapText="0"/>
    </xf>
    <xf borderId="1" fillId="5" fontId="8" numFmtId="1" xfId="0" applyAlignment="1" applyBorder="1" applyFill="1" applyFont="1" applyNumberFormat="1">
      <alignment horizontal="left" shrinkToFit="0" vertical="center" wrapText="0"/>
    </xf>
    <xf borderId="4" fillId="3" fontId="10" numFmtId="165" xfId="0" applyAlignment="1" applyBorder="1" applyFill="1" applyFont="1" applyNumberFormat="1">
      <alignment horizontal="right" shrinkToFit="0" vertical="bottom" wrapText="0"/>
    </xf>
    <xf borderId="1" fillId="5" fontId="8" numFmtId="0" xfId="0" applyAlignment="1" applyBorder="1" applyFill="1" applyFont="1">
      <alignment shrinkToFit="0" vertical="bottom" wrapText="0"/>
    </xf>
    <xf borderId="1" fillId="5" fontId="8" numFmtId="4" xfId="0" applyAlignment="1" applyBorder="1" applyFill="1" applyFont="1" applyNumberFormat="1">
      <alignment horizontal="center" shrinkToFit="0" vertical="center" wrapText="1"/>
    </xf>
    <xf borderId="4" fillId="3" fontId="10" numFmtId="166" xfId="0" applyAlignment="1" applyBorder="1" applyFill="1" applyFont="1" applyNumberFormat="1">
      <alignment horizontal="right" shrinkToFit="0" vertical="bottom" wrapText="0"/>
    </xf>
    <xf borderId="7" fillId="3" fontId="18" numFmtId="0" xfId="0" applyAlignment="1" applyBorder="1" applyFill="1" applyFont="1">
      <alignment shrinkToFit="0" vertical="bottom" wrapText="0"/>
    </xf>
    <xf borderId="1" fillId="5" fontId="8" numFmtId="0" xfId="0" applyAlignment="1" applyBorder="1" applyFill="1" applyFont="1">
      <alignment horizontal="center" shrinkToFit="0" vertical="center" wrapText="0"/>
    </xf>
    <xf borderId="0" fillId="0" fontId="10" numFmtId="0" xfId="0" applyAlignment="1" applyFont="1">
      <alignment shrinkToFit="0" vertical="bottom" wrapText="0"/>
    </xf>
    <xf borderId="0" fillId="0" fontId="9" numFmtId="0" xfId="0" applyAlignment="1" applyFont="1">
      <alignment shrinkToFit="0" vertical="top" wrapText="1"/>
    </xf>
    <xf borderId="7" fillId="2" fontId="18" numFmtId="0" xfId="0" applyAlignment="1" applyBorder="1" applyFill="1" applyFont="1">
      <alignment shrinkToFit="0" vertical="bottom" wrapText="0"/>
    </xf>
    <xf borderId="7" fillId="6" fontId="18" numFmtId="0" xfId="0" applyAlignment="1" applyBorder="1" applyFill="1" applyFont="1">
      <alignment shrinkToFit="0" vertical="bottom" wrapText="0"/>
    </xf>
    <xf borderId="1" fillId="5" fontId="19" numFmtId="0" xfId="0" applyAlignment="1" applyBorder="1" applyFill="1" applyFont="1">
      <alignment shrinkToFit="0" vertical="bottom" wrapText="0"/>
    </xf>
    <xf borderId="4" fillId="3" fontId="10" numFmtId="9" xfId="0" applyAlignment="1" applyBorder="1" applyFill="1" applyFont="1" applyNumberFormat="1">
      <alignment horizontal="right" shrinkToFit="0" vertical="bottom" wrapText="0"/>
    </xf>
    <xf borderId="1" fillId="5" fontId="19" numFmtId="4" xfId="0" applyAlignment="1" applyBorder="1" applyFill="1" applyFont="1" applyNumberFormat="1">
      <alignment horizontal="center" shrinkToFit="0" vertical="center" wrapText="1"/>
    </xf>
    <xf borderId="7" fillId="7" fontId="18" numFmtId="0" xfId="0" applyAlignment="1" applyBorder="1" applyFill="1" applyFont="1">
      <alignment shrinkToFit="0" vertical="bottom" wrapText="0"/>
    </xf>
    <xf borderId="1" fillId="5" fontId="20" numFmtId="167" xfId="0" applyAlignment="1" applyBorder="1" applyFill="1" applyFont="1" applyNumberFormat="1">
      <alignment horizontal="center" shrinkToFit="0" vertical="center" wrapText="0"/>
    </xf>
    <xf borderId="6" fillId="4" fontId="10" numFmtId="168" xfId="0" applyAlignment="1" applyBorder="1" applyFill="1" applyFont="1" applyNumberFormat="1">
      <alignment horizontal="right" shrinkToFit="0" vertical="bottom" wrapText="0"/>
    </xf>
    <xf borderId="0" fillId="0" fontId="10" numFmtId="0" xfId="0" applyAlignment="1" applyFont="1">
      <alignment shrinkToFit="0" vertical="top" wrapText="0"/>
    </xf>
    <xf borderId="8" fillId="8" fontId="21" numFmtId="0" xfId="0" applyAlignment="1" applyBorder="1" applyFill="1" applyFont="1">
      <alignment shrinkToFit="0" vertical="top" wrapText="1"/>
    </xf>
    <xf borderId="9" fillId="0" fontId="22" numFmtId="0" xfId="0" applyBorder="1" applyFont="1"/>
    <xf borderId="10" fillId="0" fontId="22" numFmtId="0" xfId="0" applyBorder="1" applyFont="1"/>
    <xf borderId="0" fillId="0" fontId="11" numFmtId="0" xfId="0" applyAlignment="1" applyFont="1">
      <alignment shrinkToFit="0" vertical="bottom" wrapText="0"/>
    </xf>
    <xf borderId="4" fillId="3" fontId="10" numFmtId="168" xfId="0" applyAlignment="1" applyBorder="1" applyFill="1" applyFont="1" applyNumberFormat="1">
      <alignment horizontal="right" shrinkToFit="0" vertical="bottom" wrapText="0"/>
    </xf>
    <xf borderId="0" fillId="0" fontId="9" numFmtId="169" xfId="0" applyAlignment="1" applyFont="1" applyNumberFormat="1">
      <alignment shrinkToFit="0" vertical="center" wrapText="0"/>
    </xf>
    <xf borderId="0" fillId="0" fontId="9" numFmtId="4" xfId="0" applyAlignment="1" applyFont="1" applyNumberFormat="1">
      <alignment shrinkToFit="0" vertical="center" wrapText="1"/>
    </xf>
    <xf borderId="0" fillId="0" fontId="23" numFmtId="0" xfId="0" applyAlignment="1" applyFont="1">
      <alignment shrinkToFit="0" vertical="bottom" wrapText="0"/>
    </xf>
    <xf borderId="0" fillId="0" fontId="9" numFmtId="4" xfId="0" applyAlignment="1" applyFont="1" applyNumberFormat="1">
      <alignment shrinkToFit="0" vertical="center" wrapText="0"/>
    </xf>
    <xf borderId="6" fillId="4" fontId="10" numFmtId="170" xfId="0" applyAlignment="1" applyBorder="1" applyFill="1" applyFont="1" applyNumberFormat="1">
      <alignment horizontal="right" shrinkToFit="0" vertical="bottom" wrapText="0"/>
    </xf>
    <xf borderId="4" fillId="3" fontId="10" numFmtId="4" xfId="0" applyAlignment="1" applyBorder="1" applyFill="1" applyFont="1" applyNumberFormat="1">
      <alignment horizontal="left" shrinkToFit="0" vertical="center" wrapText="1"/>
    </xf>
    <xf borderId="1" fillId="4" fontId="10" numFmtId="0" xfId="0" applyAlignment="1" applyBorder="1" applyFill="1" applyFont="1">
      <alignment shrinkToFit="0" vertical="bottom" wrapText="0"/>
    </xf>
    <xf borderId="0" fillId="0" fontId="24" numFmtId="169" xfId="0" applyAlignment="1" applyFont="1" applyNumberFormat="1">
      <alignment shrinkToFit="0" vertical="center" wrapText="0"/>
    </xf>
    <xf borderId="1" fillId="4" fontId="12" numFmtId="4" xfId="0" applyAlignment="1" applyBorder="1" applyFill="1" applyFont="1" applyNumberFormat="1">
      <alignment horizontal="right" shrinkToFit="0" vertical="bottom" wrapText="0"/>
    </xf>
    <xf borderId="6" fillId="4" fontId="10" numFmtId="2" xfId="0" applyAlignment="1" applyBorder="1" applyFill="1" applyFont="1" applyNumberFormat="1">
      <alignment horizontal="right" shrinkToFit="0" vertical="bottom" wrapText="0"/>
    </xf>
    <xf borderId="1" fillId="4" fontId="25" numFmtId="4" xfId="0" applyAlignment="1" applyBorder="1" applyFill="1" applyFont="1" applyNumberFormat="1">
      <alignment shrinkToFit="0" vertical="center" wrapText="1"/>
    </xf>
    <xf borderId="1" fillId="4" fontId="10" numFmtId="4" xfId="0" applyAlignment="1" applyBorder="1" applyFill="1" applyFont="1" applyNumberFormat="1">
      <alignment shrinkToFit="0" vertical="center" wrapText="1"/>
    </xf>
    <xf borderId="1" fillId="4" fontId="10" numFmtId="4" xfId="0" applyAlignment="1" applyBorder="1" applyFill="1" applyFont="1" applyNumberFormat="1">
      <alignment shrinkToFit="0" vertical="center" wrapText="0"/>
    </xf>
    <xf borderId="0" fillId="0" fontId="18" numFmtId="4" xfId="0" applyAlignment="1" applyFont="1" applyNumberFormat="1">
      <alignment shrinkToFit="0" vertical="center" wrapText="0"/>
    </xf>
    <xf borderId="6" fillId="4" fontId="10" numFmtId="9" xfId="0" applyAlignment="1" applyBorder="1" applyFill="1" applyFont="1" applyNumberFormat="1">
      <alignment horizontal="right" shrinkToFit="0" vertical="bottom" wrapText="0"/>
    </xf>
    <xf borderId="4" fillId="3" fontId="9" numFmtId="4" xfId="0" applyAlignment="1" applyBorder="1" applyFill="1" applyFont="1" applyNumberFormat="1">
      <alignment shrinkToFit="0" vertical="bottom" wrapText="0"/>
    </xf>
    <xf borderId="3" fillId="0" fontId="9" numFmtId="4" xfId="0" applyAlignment="1" applyBorder="1" applyFont="1" applyNumberFormat="1">
      <alignment shrinkToFit="0" vertical="center" wrapText="0"/>
    </xf>
    <xf borderId="4" fillId="3" fontId="9" numFmtId="171" xfId="0" applyAlignment="1" applyBorder="1" applyFill="1" applyFont="1" applyNumberFormat="1">
      <alignment shrinkToFit="0" vertical="center" wrapText="1"/>
    </xf>
    <xf borderId="4" fillId="3" fontId="9" numFmtId="172" xfId="0" applyAlignment="1" applyBorder="1" applyFill="1" applyFont="1" applyNumberFormat="1">
      <alignment horizontal="right" shrinkToFit="0" vertical="center" wrapText="1"/>
    </xf>
    <xf borderId="6" fillId="4" fontId="10" numFmtId="173" xfId="0" applyAlignment="1" applyBorder="1" applyFill="1" applyFont="1" applyNumberFormat="1">
      <alignment horizontal="right" shrinkToFit="0" vertical="bottom" wrapText="0"/>
    </xf>
    <xf borderId="6" fillId="4" fontId="10" numFmtId="174" xfId="0" applyAlignment="1" applyBorder="1" applyFill="1" applyFont="1" applyNumberFormat="1">
      <alignment horizontal="right" shrinkToFit="0" vertical="bottom" wrapText="0"/>
    </xf>
    <xf borderId="3" fillId="0" fontId="10" numFmtId="3" xfId="0" applyAlignment="1" applyBorder="1" applyFont="1" applyNumberFormat="1">
      <alignment horizontal="right" shrinkToFit="0" vertical="center" wrapText="1"/>
    </xf>
    <xf borderId="3" fillId="0" fontId="9" numFmtId="175" xfId="0" applyAlignment="1" applyBorder="1" applyFont="1" applyNumberFormat="1">
      <alignment horizontal="right" shrinkToFit="0" vertical="center" wrapText="1"/>
    </xf>
    <xf borderId="3" fillId="0" fontId="9" numFmtId="4" xfId="0" applyAlignment="1" applyBorder="1" applyFont="1" applyNumberFormat="1">
      <alignment shrinkToFit="0" vertical="bottom" wrapText="0"/>
    </xf>
    <xf borderId="4" fillId="3" fontId="9" numFmtId="171" xfId="0" applyAlignment="1" applyBorder="1" applyFill="1" applyFont="1" applyNumberFormat="1">
      <alignment shrinkToFit="0" vertical="bottom" wrapText="0"/>
    </xf>
    <xf borderId="4" fillId="3" fontId="9" numFmtId="172" xfId="0" applyAlignment="1" applyBorder="1" applyFill="1" applyFont="1" applyNumberFormat="1">
      <alignment shrinkToFit="0" vertical="bottom" wrapText="0"/>
    </xf>
    <xf borderId="0" fillId="0" fontId="9" numFmtId="4" xfId="0" applyAlignment="1" applyFont="1" applyNumberFormat="1">
      <alignment shrinkToFit="0" vertical="bottom" wrapText="0"/>
    </xf>
    <xf borderId="0" fillId="0" fontId="18" numFmtId="4" xfId="0" applyAlignment="1" applyFont="1" applyNumberFormat="1">
      <alignment shrinkToFit="0" vertical="bottom" wrapText="0"/>
    </xf>
    <xf borderId="0" fillId="0" fontId="9" numFmtId="3" xfId="0" applyAlignment="1" applyFont="1" applyNumberFormat="1">
      <alignment horizontal="right" shrinkToFit="0" vertical="bottom" wrapText="0"/>
    </xf>
    <xf borderId="0" fillId="0" fontId="10" numFmtId="3" xfId="0" applyAlignment="1" applyFont="1" applyNumberFormat="1">
      <alignment horizontal="right" shrinkToFit="0" vertical="center" wrapText="1"/>
    </xf>
    <xf borderId="0" fillId="0" fontId="9" numFmtId="175" xfId="0" applyAlignment="1" applyFont="1" applyNumberFormat="1">
      <alignment horizontal="right" shrinkToFit="0" vertical="center" wrapText="1"/>
    </xf>
    <xf borderId="0" fillId="0" fontId="9" numFmtId="176" xfId="0" applyAlignment="1" applyFont="1" applyNumberFormat="1">
      <alignment shrinkToFit="0" vertical="center" wrapText="1"/>
    </xf>
    <xf borderId="1" fillId="4" fontId="10" numFmtId="4" xfId="0" applyAlignment="1" applyBorder="1" applyFill="1" applyFont="1" applyNumberFormat="1">
      <alignment horizontal="left" shrinkToFit="0" vertical="center" wrapText="1"/>
    </xf>
    <xf borderId="3" fillId="0" fontId="9" numFmtId="3" xfId="0" applyAlignment="1" applyBorder="1" applyFont="1" applyNumberFormat="1">
      <alignment horizontal="right" shrinkToFit="0" vertical="center" wrapText="1"/>
    </xf>
    <xf borderId="3" fillId="0" fontId="9" numFmtId="3" xfId="0" applyAlignment="1" applyBorder="1" applyFont="1" applyNumberFormat="1">
      <alignment shrinkToFit="0" vertical="bottom" wrapText="0"/>
    </xf>
    <xf borderId="0" fillId="0" fontId="9" numFmtId="169" xfId="0" applyAlignment="1" applyFont="1" applyNumberFormat="1">
      <alignment shrinkToFit="0" vertical="bottom" wrapText="0"/>
    </xf>
    <xf borderId="0" fillId="0" fontId="10" numFmtId="169" xfId="0" applyAlignment="1" applyFont="1" applyNumberFormat="1">
      <alignment shrinkToFit="0" vertical="bottom" wrapText="0"/>
    </xf>
    <xf borderId="0" fillId="0" fontId="10" numFmtId="4" xfId="0" applyAlignment="1" applyFont="1" applyNumberFormat="1">
      <alignment shrinkToFit="0" vertical="bottom" wrapText="0"/>
    </xf>
    <xf borderId="0" fillId="0" fontId="26" numFmtId="0" xfId="0" applyAlignment="1" applyFont="1">
      <alignment shrinkToFit="0" vertical="bottom" wrapText="0"/>
    </xf>
    <xf borderId="0" fillId="0" fontId="26" numFmtId="169" xfId="0" applyAlignment="1" applyFont="1" applyNumberFormat="1">
      <alignment shrinkToFit="0" vertical="bottom" wrapText="0"/>
    </xf>
    <xf borderId="0" fillId="0" fontId="27" numFmtId="4" xfId="0" applyAlignment="1" applyFont="1" applyNumberFormat="1">
      <alignment shrinkToFit="0" vertical="bottom" wrapText="0"/>
    </xf>
    <xf borderId="0" fillId="0" fontId="18" numFmtId="169" xfId="0" applyAlignment="1" applyFont="1" applyNumberFormat="1">
      <alignment shrinkToFit="0" vertical="bottom" wrapText="0"/>
    </xf>
    <xf borderId="4" fillId="3" fontId="10" numFmtId="177" xfId="0" applyAlignment="1" applyBorder="1" applyFill="1" applyFont="1" applyNumberFormat="1">
      <alignment shrinkToFit="0" vertical="center" wrapText="1"/>
    </xf>
    <xf borderId="3" fillId="0" fontId="9" numFmtId="178" xfId="0" applyAlignment="1" applyBorder="1" applyFont="1" applyNumberFormat="1">
      <alignment horizontal="right" shrinkToFit="0" vertical="center" wrapText="1"/>
    </xf>
    <xf borderId="3" fillId="0" fontId="9" numFmtId="178" xfId="0" applyAlignment="1" applyBorder="1" applyFont="1" applyNumberFormat="1">
      <alignment shrinkToFit="0" vertical="bottom" wrapText="0"/>
    </xf>
    <xf borderId="1" fillId="2" fontId="28" numFmtId="0" xfId="0" applyAlignment="1" applyBorder="1" applyFill="1" applyFont="1">
      <alignment horizontal="left" shrinkToFit="0" vertical="center" wrapText="0"/>
    </xf>
    <xf borderId="1" fillId="2" fontId="28" numFmtId="179" xfId="0" applyAlignment="1" applyBorder="1" applyFill="1" applyFont="1" applyNumberFormat="1">
      <alignment horizontal="left" shrinkToFit="0" vertical="center" wrapText="0"/>
    </xf>
    <xf borderId="1" fillId="2" fontId="28" numFmtId="180" xfId="0" applyAlignment="1" applyBorder="1" applyFill="1" applyFont="1" applyNumberFormat="1">
      <alignment horizontal="left" shrinkToFit="0" vertical="center" wrapText="0"/>
    </xf>
    <xf borderId="1" fillId="2" fontId="16" numFmtId="0" xfId="0" applyAlignment="1" applyBorder="1" applyFill="1" applyFont="1">
      <alignment horizontal="left" shrinkToFit="0" vertical="center" wrapText="0"/>
    </xf>
    <xf borderId="1" fillId="2" fontId="28" numFmtId="181" xfId="0" applyAlignment="1" applyBorder="1" applyFill="1" applyFont="1" applyNumberFormat="1">
      <alignment horizontal="left" shrinkToFit="0" vertical="center" wrapText="0"/>
    </xf>
    <xf borderId="0" fillId="0" fontId="1" numFmtId="181" xfId="0" applyAlignment="1" applyFont="1" applyNumberFormat="1">
      <alignment shrinkToFit="0" vertical="center" wrapText="0"/>
    </xf>
    <xf borderId="0" fillId="0" fontId="12" numFmtId="0" xfId="0" applyAlignment="1" applyFont="1">
      <alignment shrinkToFit="0" vertical="center" wrapText="0"/>
    </xf>
    <xf borderId="0" fillId="0" fontId="9" numFmtId="0" xfId="0" applyAlignment="1" applyFont="1">
      <alignment shrinkToFit="0" vertical="center" wrapText="0"/>
    </xf>
    <xf borderId="0" fillId="0" fontId="9" numFmtId="0" xfId="0" applyAlignment="1" applyFont="1">
      <alignment shrinkToFit="0" vertical="bottom" wrapText="0"/>
    </xf>
    <xf borderId="1" fillId="2" fontId="14" numFmtId="0" xfId="0" applyAlignment="1" applyBorder="1" applyFill="1" applyFont="1">
      <alignment horizontal="left" shrinkToFit="0" vertical="center" wrapText="0"/>
    </xf>
    <xf borderId="5" fillId="2" fontId="16" numFmtId="0" xfId="0" applyAlignment="1" applyBorder="1" applyFill="1" applyFont="1">
      <alignment horizontal="left" shrinkToFit="0" vertical="center" wrapText="0"/>
    </xf>
    <xf borderId="5" fillId="2" fontId="28" numFmtId="179" xfId="0" applyAlignment="1" applyBorder="1" applyFill="1" applyFont="1" applyNumberFormat="1">
      <alignment horizontal="left" shrinkToFit="0" vertical="center" wrapText="0"/>
    </xf>
    <xf borderId="5" fillId="2" fontId="28" numFmtId="0" xfId="0" applyAlignment="1" applyBorder="1" applyFill="1" applyFont="1">
      <alignment horizontal="left" shrinkToFit="0" vertical="center" wrapText="0"/>
    </xf>
    <xf borderId="5" fillId="2" fontId="28" numFmtId="180" xfId="0" applyAlignment="1" applyBorder="1" applyFill="1" applyFont="1" applyNumberFormat="1">
      <alignment horizontal="left" shrinkToFit="0" vertical="center" wrapText="0"/>
    </xf>
    <xf borderId="5" fillId="2" fontId="28" numFmtId="181" xfId="0" applyAlignment="1" applyBorder="1" applyFill="1" applyFont="1" applyNumberFormat="1">
      <alignment horizontal="left" shrinkToFit="0" vertical="center" wrapText="0"/>
    </xf>
    <xf borderId="0" fillId="0" fontId="9" numFmtId="179" xfId="0" applyAlignment="1" applyFont="1" applyNumberFormat="1">
      <alignment shrinkToFit="0" vertical="center" wrapText="0"/>
    </xf>
    <xf borderId="0" fillId="0" fontId="9" numFmtId="180" xfId="0" applyAlignment="1" applyFont="1" applyNumberFormat="1">
      <alignment shrinkToFit="0" vertical="center" wrapText="0"/>
    </xf>
    <xf borderId="0" fillId="0" fontId="9" numFmtId="181" xfId="0" applyAlignment="1" applyFont="1" applyNumberFormat="1">
      <alignment shrinkToFit="0" vertical="center" wrapText="0"/>
    </xf>
    <xf borderId="1" fillId="5" fontId="19" numFmtId="0" xfId="0" applyAlignment="1" applyBorder="1" applyFill="1" applyFont="1">
      <alignment horizontal="center" shrinkToFit="0" vertical="center" wrapText="0"/>
    </xf>
    <xf borderId="1" fillId="5" fontId="19" numFmtId="179" xfId="0" applyAlignment="1" applyBorder="1" applyFill="1" applyFont="1" applyNumberFormat="1">
      <alignment horizontal="center" shrinkToFit="0" vertical="center" wrapText="0"/>
    </xf>
    <xf borderId="1" fillId="5" fontId="19" numFmtId="0" xfId="0" applyAlignment="1" applyBorder="1" applyFill="1" applyFont="1">
      <alignment horizontal="left" shrinkToFit="0" vertical="center" wrapText="0"/>
    </xf>
    <xf borderId="1" fillId="5" fontId="19" numFmtId="0" xfId="0" applyAlignment="1" applyBorder="1" applyFill="1" applyFont="1">
      <alignment horizontal="center" shrinkToFit="0" vertical="bottom" wrapText="1"/>
    </xf>
    <xf borderId="1" fillId="5" fontId="19" numFmtId="182" xfId="0" applyAlignment="1" applyBorder="1" applyFill="1" applyFont="1" applyNumberFormat="1">
      <alignment shrinkToFit="0" vertical="center" wrapText="0"/>
    </xf>
    <xf borderId="0" fillId="0" fontId="10" numFmtId="181" xfId="0" applyAlignment="1" applyFont="1" applyNumberFormat="1">
      <alignment shrinkToFit="0" vertical="center" wrapText="0"/>
    </xf>
    <xf borderId="0" fillId="0" fontId="10" numFmtId="183" xfId="0" applyAlignment="1" applyFont="1" applyNumberFormat="1">
      <alignment shrinkToFit="0" vertical="center" wrapText="0"/>
    </xf>
    <xf borderId="3" fillId="0" fontId="9" numFmtId="0" xfId="0" applyAlignment="1" applyBorder="1" applyFont="1">
      <alignment horizontal="center" shrinkToFit="0" vertical="center" wrapText="0"/>
    </xf>
    <xf borderId="3" fillId="0" fontId="9" numFmtId="179" xfId="0" applyAlignment="1" applyBorder="1" applyFont="1" applyNumberFormat="1">
      <alignment shrinkToFit="0" vertical="center" wrapText="0"/>
    </xf>
    <xf borderId="4" fillId="3" fontId="9" numFmtId="0" xfId="0" applyAlignment="1" applyBorder="1" applyFill="1" applyFont="1">
      <alignment shrinkToFit="0" vertical="center" wrapText="0"/>
    </xf>
    <xf borderId="4" fillId="3" fontId="9" numFmtId="164" xfId="0" applyAlignment="1" applyBorder="1" applyFill="1" applyFont="1" applyNumberFormat="1">
      <alignment shrinkToFit="0" vertical="center" wrapText="0"/>
    </xf>
    <xf borderId="4" fillId="3" fontId="9" numFmtId="171" xfId="0" applyAlignment="1" applyBorder="1" applyFill="1" applyFont="1" applyNumberFormat="1">
      <alignment horizontal="right" shrinkToFit="0" vertical="center" wrapText="1"/>
    </xf>
    <xf borderId="4" fillId="3" fontId="9" numFmtId="9" xfId="0" applyAlignment="1" applyBorder="1" applyFill="1" applyFont="1" applyNumberFormat="1">
      <alignment shrinkToFit="0" vertical="center" wrapText="0"/>
    </xf>
    <xf borderId="3" fillId="0" fontId="9" numFmtId="174" xfId="0" applyAlignment="1" applyBorder="1" applyFont="1" applyNumberFormat="1">
      <alignment horizontal="right" shrinkToFit="0" vertical="center" wrapText="1"/>
    </xf>
    <xf borderId="4" fillId="3" fontId="9" numFmtId="0" xfId="0" applyAlignment="1" applyBorder="1" applyFill="1" applyFont="1">
      <alignment horizontal="center" shrinkToFit="0" vertical="center" wrapText="0"/>
    </xf>
    <xf borderId="3" fillId="0" fontId="9" numFmtId="170" xfId="0" applyAlignment="1" applyBorder="1" applyFont="1" applyNumberFormat="1">
      <alignment horizontal="right" shrinkToFit="0" vertical="center" wrapText="1"/>
    </xf>
    <xf borderId="1" fillId="2" fontId="28" numFmtId="0" xfId="0" applyAlignment="1" applyBorder="1" applyFill="1" applyFont="1">
      <alignment horizontal="left" shrinkToFit="0" vertical="bottom" wrapText="0"/>
    </xf>
    <xf borderId="1" fillId="2" fontId="28" numFmtId="166" xfId="0" applyAlignment="1" applyBorder="1" applyFill="1" applyFont="1" applyNumberFormat="1">
      <alignment horizontal="left" shrinkToFit="0" vertical="bottom" wrapText="0"/>
    </xf>
    <xf borderId="1" fillId="2" fontId="28" numFmtId="184" xfId="0" applyAlignment="1" applyBorder="1" applyFill="1" applyFont="1" applyNumberFormat="1">
      <alignment horizontal="left" shrinkToFit="0" vertical="bottom" wrapText="0"/>
    </xf>
    <xf borderId="1" fillId="2" fontId="16" numFmtId="0" xfId="0" applyAlignment="1" applyBorder="1" applyFill="1" applyFont="1">
      <alignment horizontal="left" shrinkToFit="0" vertical="bottom" wrapText="0"/>
    </xf>
    <xf borderId="5" fillId="2" fontId="28" numFmtId="166" xfId="0" applyAlignment="1" applyBorder="1" applyFill="1" applyFont="1" applyNumberFormat="1">
      <alignment horizontal="left" shrinkToFit="0" vertical="bottom" wrapText="0"/>
    </xf>
    <xf borderId="5" fillId="2" fontId="28" numFmtId="184" xfId="0" applyAlignment="1" applyBorder="1" applyFill="1" applyFont="1" applyNumberFormat="1">
      <alignment horizontal="left" shrinkToFit="0" vertical="bottom" wrapText="0"/>
    </xf>
    <xf borderId="5" fillId="2" fontId="28" numFmtId="0" xfId="0" applyAlignment="1" applyBorder="1" applyFill="1" applyFont="1">
      <alignment horizontal="left" shrinkToFit="0" vertical="bottom" wrapText="0"/>
    </xf>
    <xf borderId="5" fillId="2" fontId="16" numFmtId="0" xfId="0" applyAlignment="1" applyBorder="1" applyFill="1" applyFont="1">
      <alignment horizontal="left" shrinkToFit="0" vertical="bottom" wrapText="0"/>
    </xf>
    <xf borderId="4" fillId="3" fontId="9" numFmtId="166" xfId="0" applyAlignment="1" applyBorder="1" applyFill="1" applyFont="1" applyNumberFormat="1">
      <alignment shrinkToFit="0" vertical="bottom" wrapText="0"/>
    </xf>
    <xf borderId="0" fillId="0" fontId="9" numFmtId="184" xfId="0" applyAlignment="1" applyFont="1" applyNumberFormat="1">
      <alignment shrinkToFit="0" vertical="bottom" wrapText="0"/>
    </xf>
    <xf borderId="0" fillId="0" fontId="9" numFmtId="0" xfId="0" applyAlignment="1" applyFont="1">
      <alignment horizontal="center" shrinkToFit="0" vertical="bottom" wrapText="0"/>
    </xf>
    <xf borderId="0" fillId="0" fontId="9" numFmtId="0" xfId="0" applyAlignment="1" applyFont="1">
      <alignment horizontal="right" shrinkToFit="0" vertical="bottom" wrapText="0"/>
    </xf>
    <xf borderId="4" fillId="3" fontId="9" numFmtId="10" xfId="0" applyAlignment="1" applyBorder="1" applyFill="1" applyFont="1" applyNumberFormat="1">
      <alignment shrinkToFit="0" vertical="bottom" wrapText="0"/>
    </xf>
    <xf borderId="0" fillId="0" fontId="11" numFmtId="185" xfId="0" applyAlignment="1" applyFont="1" applyNumberFormat="1">
      <alignment shrinkToFit="0" vertical="bottom" wrapText="0"/>
    </xf>
    <xf borderId="0" fillId="0" fontId="9" numFmtId="170" xfId="0" applyAlignment="1" applyFont="1" applyNumberFormat="1">
      <alignment horizontal="right" shrinkToFit="0" vertical="bottom" wrapText="0"/>
    </xf>
    <xf borderId="4" fillId="3" fontId="9" numFmtId="0" xfId="0" applyAlignment="1" applyBorder="1" applyFill="1" applyFont="1">
      <alignment shrinkToFit="0" vertical="bottom" wrapText="0"/>
    </xf>
    <xf borderId="0" fillId="0" fontId="9" numFmtId="165" xfId="0" applyAlignment="1" applyFont="1" applyNumberFormat="1">
      <alignment horizontal="right" shrinkToFit="0" vertical="bottom" wrapText="0"/>
    </xf>
    <xf borderId="0" fillId="0" fontId="9" numFmtId="174" xfId="0" applyAlignment="1" applyFont="1" applyNumberFormat="1">
      <alignment shrinkToFit="0" vertical="bottom" wrapText="0"/>
    </xf>
    <xf borderId="0" fillId="0" fontId="9" numFmtId="186" xfId="0" applyAlignment="1" applyFont="1" applyNumberFormat="1">
      <alignment shrinkToFit="0" vertical="bottom" wrapText="0"/>
    </xf>
    <xf borderId="4" fillId="3" fontId="9" numFmtId="164" xfId="0" applyAlignment="1" applyBorder="1" applyFill="1" applyFont="1" applyNumberFormat="1">
      <alignment shrinkToFit="0" vertical="bottom" wrapText="0"/>
    </xf>
    <xf borderId="0" fillId="0" fontId="11" numFmtId="181" xfId="0" applyAlignment="1" applyFont="1" applyNumberFormat="1">
      <alignment shrinkToFit="0" vertical="bottom" wrapText="0"/>
    </xf>
    <xf borderId="0" fillId="0" fontId="9" numFmtId="181" xfId="0" applyAlignment="1" applyFont="1" applyNumberFormat="1">
      <alignment shrinkToFit="0" vertical="bottom" wrapText="0"/>
    </xf>
    <xf borderId="0" fillId="0" fontId="29" numFmtId="0" xfId="0" applyAlignment="1" applyFont="1">
      <alignment shrinkToFit="0" vertical="bottom" wrapText="0"/>
    </xf>
    <xf borderId="1" fillId="5" fontId="19" numFmtId="0" xfId="0" applyAlignment="1" applyBorder="1" applyFill="1" applyFont="1">
      <alignment horizontal="center" shrinkToFit="0" vertical="bottom" wrapText="0"/>
    </xf>
    <xf borderId="3" fillId="0" fontId="9" numFmtId="0" xfId="0" applyAlignment="1" applyBorder="1" applyFont="1">
      <alignment horizontal="center" shrinkToFit="0" vertical="bottom" wrapText="0"/>
    </xf>
    <xf borderId="3" fillId="0" fontId="9" numFmtId="187" xfId="0" applyAlignment="1" applyBorder="1" applyFont="1" applyNumberFormat="1">
      <alignment shrinkToFit="0" vertical="bottom" wrapText="0"/>
    </xf>
    <xf borderId="3" fillId="0" fontId="9" numFmtId="174" xfId="0" applyAlignment="1" applyBorder="1" applyFont="1" applyNumberFormat="1">
      <alignment horizontal="center" shrinkToFit="0" vertical="bottom" wrapText="0"/>
    </xf>
    <xf borderId="1" fillId="2" fontId="30" numFmtId="182" xfId="0" applyAlignment="1" applyBorder="1" applyFill="1" applyFont="1" applyNumberFormat="1">
      <alignment horizontal="left" shrinkToFit="0" vertical="center" wrapText="1"/>
    </xf>
    <xf borderId="1" fillId="2" fontId="3" numFmtId="0" xfId="0" applyAlignment="1" applyBorder="1" applyFill="1" applyFont="1">
      <alignment horizontal="left" shrinkToFit="0" vertical="center" wrapText="1"/>
    </xf>
    <xf borderId="1" fillId="2" fontId="3" numFmtId="188" xfId="0" applyAlignment="1" applyBorder="1" applyFill="1" applyFont="1" applyNumberFormat="1">
      <alignment horizontal="left" shrinkToFit="0" vertical="center" wrapText="0"/>
    </xf>
    <xf borderId="0" fillId="0" fontId="9" numFmtId="189" xfId="0" applyAlignment="1" applyFont="1" applyNumberFormat="1">
      <alignment shrinkToFit="0" vertical="center" wrapText="0"/>
    </xf>
    <xf borderId="0" fillId="0" fontId="24" numFmtId="189" xfId="0" applyAlignment="1" applyFont="1" applyNumberFormat="1">
      <alignment shrinkToFit="0" vertical="center" wrapText="0"/>
    </xf>
    <xf borderId="1" fillId="2" fontId="14" numFmtId="182" xfId="0" applyAlignment="1" applyBorder="1" applyFill="1" applyFont="1" applyNumberFormat="1">
      <alignment horizontal="left" shrinkToFit="0" vertical="center" wrapText="0"/>
    </xf>
    <xf borderId="1" fillId="2" fontId="16" numFmtId="182" xfId="0" applyAlignment="1" applyBorder="1" applyFill="1" applyFont="1" applyNumberFormat="1">
      <alignment horizontal="left" shrinkToFit="0" vertical="center" wrapText="0"/>
    </xf>
    <xf borderId="5" fillId="2" fontId="16" numFmtId="182" xfId="0" applyAlignment="1" applyBorder="1" applyFill="1" applyFont="1" applyNumberFormat="1">
      <alignment horizontal="left" shrinkToFit="0" vertical="center" wrapText="0"/>
    </xf>
    <xf borderId="5" fillId="2" fontId="3" numFmtId="0" xfId="0" applyAlignment="1" applyBorder="1" applyFill="1" applyFont="1">
      <alignment horizontal="left" shrinkToFit="0" vertical="center" wrapText="1"/>
    </xf>
    <xf borderId="5" fillId="2" fontId="3" numFmtId="188" xfId="0" applyAlignment="1" applyBorder="1" applyFill="1" applyFont="1" applyNumberFormat="1">
      <alignment horizontal="left" shrinkToFit="0" vertical="center" wrapText="0"/>
    </xf>
    <xf borderId="1" fillId="5" fontId="31" numFmtId="182" xfId="0" applyAlignment="1" applyBorder="1" applyFill="1" applyFont="1" applyNumberFormat="1">
      <alignment horizontal="center" shrinkToFit="0" vertical="center" wrapText="1"/>
    </xf>
    <xf borderId="1" fillId="5" fontId="8" numFmtId="0" xfId="0" applyAlignment="1" applyBorder="1" applyFill="1" applyFont="1">
      <alignment horizontal="left" shrinkToFit="0" vertical="center" wrapText="0"/>
    </xf>
    <xf borderId="1" fillId="5" fontId="8" numFmtId="0" xfId="0" applyAlignment="1" applyBorder="1" applyFill="1" applyFont="1">
      <alignment horizontal="center" shrinkToFit="0" vertical="center" wrapText="1"/>
    </xf>
    <xf borderId="1" fillId="5" fontId="8" numFmtId="188" xfId="0" applyAlignment="1" applyBorder="1" applyFill="1" applyFont="1" applyNumberFormat="1">
      <alignment horizontal="right" shrinkToFit="0" vertical="center" wrapText="0"/>
    </xf>
    <xf borderId="1" fillId="5" fontId="8" numFmtId="0" xfId="0" applyAlignment="1" applyBorder="1" applyFill="1" applyFont="1">
      <alignment horizontal="right" shrinkToFit="0" vertical="center" wrapText="0"/>
    </xf>
    <xf borderId="0" fillId="0" fontId="1" numFmtId="4" xfId="0" applyAlignment="1" applyFont="1" applyNumberFormat="1">
      <alignment horizontal="center" shrinkToFit="0" vertical="center" wrapText="1"/>
    </xf>
    <xf borderId="0" fillId="0" fontId="1" numFmtId="190" xfId="0" applyAlignment="1" applyFont="1" applyNumberFormat="1">
      <alignment horizontal="center" shrinkToFit="0" vertical="center" wrapText="0"/>
    </xf>
    <xf borderId="0" fillId="0" fontId="1" numFmtId="167" xfId="0" applyAlignment="1" applyFont="1" applyNumberFormat="1">
      <alignment horizontal="center" shrinkToFit="0" vertical="center" wrapText="0"/>
    </xf>
    <xf borderId="0" fillId="0" fontId="1" numFmtId="1" xfId="0" applyAlignment="1" applyFont="1" applyNumberFormat="1">
      <alignment horizontal="center" shrinkToFit="0" vertical="center" wrapText="1"/>
    </xf>
    <xf borderId="0" fillId="0" fontId="1" numFmtId="191" xfId="0" applyAlignment="1" applyFont="1" applyNumberFormat="1">
      <alignment horizontal="center" shrinkToFit="0" vertical="center" wrapText="1"/>
    </xf>
    <xf borderId="0" fillId="0" fontId="1" numFmtId="183" xfId="0" applyAlignment="1" applyFont="1" applyNumberFormat="1">
      <alignment horizontal="center" shrinkToFit="0" vertical="center" wrapText="0"/>
    </xf>
    <xf borderId="0" fillId="0" fontId="1" numFmtId="3" xfId="0" applyAlignment="1" applyFont="1" applyNumberFormat="1">
      <alignment horizontal="center" shrinkToFit="0" vertical="center" wrapText="1"/>
    </xf>
    <xf borderId="0" fillId="0" fontId="32" numFmtId="169" xfId="0" applyAlignment="1" applyFont="1" applyNumberFormat="1">
      <alignment shrinkToFit="0" vertical="center" wrapText="1"/>
    </xf>
    <xf borderId="0" fillId="0" fontId="10" numFmtId="169" xfId="0" applyAlignment="1" applyFont="1" applyNumberFormat="1">
      <alignment shrinkToFit="0" vertical="center" wrapText="1"/>
    </xf>
    <xf borderId="0" fillId="0" fontId="10" numFmtId="4" xfId="0" applyAlignment="1" applyFont="1" applyNumberFormat="1">
      <alignment shrinkToFit="0" vertical="center" wrapText="1"/>
    </xf>
    <xf borderId="0" fillId="0" fontId="32" numFmtId="49" xfId="0" applyAlignment="1" applyFont="1" applyNumberFormat="1">
      <alignment horizontal="right" shrinkToFit="0" vertical="bottom" wrapText="0"/>
    </xf>
    <xf borderId="0" fillId="0" fontId="32" numFmtId="192" xfId="0" applyAlignment="1" applyFont="1" applyNumberFormat="1">
      <alignment horizontal="right" shrinkToFit="0" vertical="bottom" wrapText="0"/>
    </xf>
    <xf borderId="0" fillId="0" fontId="18" numFmtId="169" xfId="0" applyAlignment="1" applyFont="1" applyNumberFormat="1">
      <alignment shrinkToFit="0" vertical="center" wrapText="0"/>
    </xf>
    <xf borderId="2" fillId="0" fontId="19" numFmtId="0" xfId="0" applyAlignment="1" applyBorder="1" applyFont="1">
      <alignment shrinkToFit="0" vertical="center" wrapText="1"/>
    </xf>
    <xf borderId="2" fillId="0" fontId="19" numFmtId="169" xfId="0" applyAlignment="1" applyBorder="1" applyFont="1" applyNumberFormat="1">
      <alignment shrinkToFit="0" vertical="center" wrapText="1"/>
    </xf>
    <xf borderId="2" fillId="0" fontId="19" numFmtId="9" xfId="0" applyAlignment="1" applyBorder="1" applyFont="1" applyNumberFormat="1">
      <alignment horizontal="right" shrinkToFit="0" vertical="center" wrapText="1"/>
    </xf>
    <xf borderId="2" fillId="0" fontId="19" numFmtId="174" xfId="0" applyAlignment="1" applyBorder="1" applyFont="1" applyNumberFormat="1">
      <alignment shrinkToFit="0" vertical="center" wrapText="1"/>
    </xf>
    <xf borderId="2" fillId="0" fontId="19" numFmtId="170" xfId="0" applyAlignment="1" applyBorder="1" applyFont="1" applyNumberFormat="1">
      <alignment horizontal="right" shrinkToFit="0" vertical="center" wrapText="1"/>
    </xf>
    <xf borderId="0" fillId="0" fontId="33" numFmtId="169" xfId="0" applyAlignment="1" applyFont="1" applyNumberFormat="1">
      <alignment shrinkToFit="0" vertical="center" wrapText="0"/>
    </xf>
    <xf borderId="3" fillId="0" fontId="10" numFmtId="169" xfId="0" applyAlignment="1" applyBorder="1" applyFont="1" applyNumberFormat="1">
      <alignment shrinkToFit="0" vertical="center" wrapText="1"/>
    </xf>
    <xf borderId="3" fillId="0" fontId="10" numFmtId="9" xfId="0" applyAlignment="1" applyBorder="1" applyFont="1" applyNumberFormat="1">
      <alignment horizontal="center" shrinkToFit="0" vertical="center" wrapText="1"/>
    </xf>
    <xf borderId="3" fillId="0" fontId="10" numFmtId="174" xfId="0" applyAlignment="1" applyBorder="1" applyFont="1" applyNumberFormat="1">
      <alignment shrinkToFit="0" vertical="center" wrapText="1"/>
    </xf>
    <xf borderId="3" fillId="0" fontId="10" numFmtId="170" xfId="0" applyAlignment="1" applyBorder="1" applyFont="1" applyNumberFormat="1">
      <alignment horizontal="right" shrinkToFit="0" vertical="center" wrapText="1"/>
    </xf>
    <xf borderId="1" fillId="4" fontId="10" numFmtId="0" xfId="0" applyAlignment="1" applyBorder="1" applyFill="1" applyFont="1">
      <alignment shrinkToFit="0" vertical="center" wrapText="1"/>
    </xf>
    <xf borderId="4" fillId="3" fontId="10" numFmtId="169" xfId="0" applyAlignment="1" applyBorder="1" applyFill="1" applyFont="1" applyNumberFormat="1">
      <alignment shrinkToFit="0" vertical="center" wrapText="1"/>
    </xf>
    <xf borderId="1" fillId="4" fontId="10" numFmtId="9" xfId="0" applyAlignment="1" applyBorder="1" applyFill="1" applyFont="1" applyNumberFormat="1">
      <alignment shrinkToFit="0" vertical="center" wrapText="1"/>
    </xf>
    <xf borderId="1" fillId="4" fontId="10" numFmtId="174" xfId="0" applyAlignment="1" applyBorder="1" applyFill="1" applyFont="1" applyNumberFormat="1">
      <alignment shrinkToFit="0" vertical="center" wrapText="1"/>
    </xf>
    <xf borderId="1" fillId="4" fontId="10" numFmtId="170" xfId="0" applyAlignment="1" applyBorder="1" applyFill="1" applyFont="1" applyNumberFormat="1">
      <alignment horizontal="right" shrinkToFit="0" vertical="center" wrapText="1"/>
    </xf>
    <xf borderId="0" fillId="0" fontId="10" numFmtId="1" xfId="0" applyAlignment="1" applyFont="1" applyNumberFormat="1">
      <alignment shrinkToFit="0" vertical="center" wrapText="1"/>
    </xf>
    <xf borderId="4" fillId="3" fontId="10" numFmtId="9" xfId="0" applyAlignment="1" applyBorder="1" applyFill="1" applyFont="1" applyNumberFormat="1">
      <alignment shrinkToFit="0" vertical="center" wrapText="1"/>
    </xf>
    <xf borderId="0" fillId="0" fontId="10" numFmtId="191" xfId="0" applyAlignment="1" applyFont="1" applyNumberFormat="1">
      <alignment shrinkToFit="0" vertical="center" wrapText="1"/>
    </xf>
    <xf borderId="0" fillId="0" fontId="9" numFmtId="193" xfId="0" applyAlignment="1" applyFont="1" applyNumberFormat="1">
      <alignment shrinkToFit="0" vertical="center" wrapText="1"/>
    </xf>
    <xf borderId="0" fillId="0" fontId="9" numFmtId="169" xfId="0" applyAlignment="1" applyFont="1" applyNumberFormat="1">
      <alignment shrinkToFit="0" vertical="center" wrapText="1"/>
    </xf>
    <xf borderId="1" fillId="4" fontId="10" numFmtId="169" xfId="0" applyAlignment="1" applyBorder="1" applyFill="1" applyFont="1" applyNumberFormat="1">
      <alignment shrinkToFit="0" vertical="center" wrapText="1"/>
    </xf>
    <xf borderId="0" fillId="0" fontId="9" numFmtId="1" xfId="0" applyAlignment="1" applyFont="1" applyNumberFormat="1">
      <alignment shrinkToFit="0" vertical="center" wrapText="0"/>
    </xf>
    <xf borderId="0" fillId="0" fontId="33" numFmtId="1" xfId="0" applyAlignment="1" applyFont="1" applyNumberFormat="1">
      <alignment shrinkToFit="0" vertical="center" wrapText="0"/>
    </xf>
    <xf borderId="0" fillId="0" fontId="10" numFmtId="169" xfId="0" applyAlignment="1" applyFont="1" applyNumberFormat="1">
      <alignment shrinkToFit="0" vertical="center" wrapText="0"/>
    </xf>
    <xf borderId="0" fillId="0" fontId="27" numFmtId="169" xfId="0" applyAlignment="1" applyFont="1" applyNumberFormat="1">
      <alignment shrinkToFit="0" vertical="center" wrapText="0"/>
    </xf>
    <xf borderId="4" fillId="3" fontId="9" numFmtId="0" xfId="0" applyAlignment="1" applyBorder="1" applyFill="1" applyFont="1">
      <alignment horizontal="center" shrinkToFit="0" vertical="bottom" wrapText="0"/>
    </xf>
    <xf borderId="4" fillId="3" fontId="9" numFmtId="0" xfId="0" applyAlignment="1" applyBorder="1" applyFill="1" applyFont="1">
      <alignment shrinkToFit="0" vertical="center" wrapText="1"/>
    </xf>
    <xf borderId="3" fillId="0" fontId="10" numFmtId="9" xfId="0" applyAlignment="1" applyBorder="1" applyFont="1" applyNumberFormat="1">
      <alignment shrinkToFit="0" vertical="center" wrapText="1"/>
    </xf>
    <xf borderId="1" fillId="4" fontId="10" numFmtId="169" xfId="0" applyAlignment="1" applyBorder="1" applyFill="1" applyFont="1" applyNumberFormat="1">
      <alignment horizontal="right" shrinkToFit="0" vertical="center" wrapText="0"/>
    </xf>
    <xf borderId="1" fillId="4" fontId="10" numFmtId="179" xfId="0" applyAlignment="1" applyBorder="1" applyFill="1" applyFont="1" applyNumberFormat="1">
      <alignment horizontal="right" shrinkToFit="0" vertical="center" wrapText="0"/>
    </xf>
    <xf borderId="1" fillId="4" fontId="10" numFmtId="169" xfId="0" applyAlignment="1" applyBorder="1" applyFill="1" applyFont="1" applyNumberFormat="1">
      <alignment horizontal="left" shrinkToFit="0" vertical="center" wrapText="0"/>
    </xf>
    <xf borderId="1" fillId="4" fontId="10" numFmtId="170" xfId="0" applyAlignment="1" applyBorder="1" applyFill="1" applyFont="1" applyNumberFormat="1">
      <alignment horizontal="right" shrinkToFit="0" vertical="center" wrapText="0"/>
    </xf>
    <xf borderId="0" fillId="0" fontId="10" numFmtId="167" xfId="0" applyAlignment="1" applyFont="1" applyNumberFormat="1">
      <alignment horizontal="right" shrinkToFit="0" vertical="center" wrapText="1"/>
    </xf>
    <xf borderId="0" fillId="0" fontId="9" numFmtId="179" xfId="0" applyAlignment="1" applyFont="1" applyNumberFormat="1">
      <alignment shrinkToFit="0" vertical="bottom" wrapText="0"/>
    </xf>
    <xf borderId="0" fillId="0" fontId="9" numFmtId="180" xfId="0" applyAlignment="1" applyFont="1" applyNumberFormat="1">
      <alignment shrinkToFit="0" vertical="bottom" wrapText="0"/>
    </xf>
    <xf borderId="0" fillId="0" fontId="9" numFmtId="167" xfId="0" applyAlignment="1" applyFont="1" applyNumberFormat="1">
      <alignment shrinkToFit="0" vertical="bottom" wrapText="0"/>
    </xf>
    <xf borderId="0" fillId="0" fontId="33" numFmtId="0" xfId="0" applyAlignment="1" applyFont="1">
      <alignment shrinkToFit="0" vertical="bottom" wrapText="0"/>
    </xf>
    <xf borderId="0" fillId="0" fontId="18" numFmtId="180" xfId="0" applyAlignment="1" applyFont="1" applyNumberFormat="1">
      <alignment shrinkToFit="0" vertical="bottom" wrapText="0"/>
    </xf>
    <xf borderId="0" fillId="0" fontId="33" numFmtId="181" xfId="0" applyAlignment="1" applyFont="1" applyNumberFormat="1">
      <alignment shrinkToFit="0" vertical="bottom" wrapText="0"/>
    </xf>
    <xf borderId="0" fillId="0" fontId="34" numFmtId="0" xfId="0" applyAlignment="1" applyFont="1">
      <alignment horizontal="center" shrinkToFit="0" vertical="bottom" wrapText="0"/>
    </xf>
    <xf borderId="0" fillId="0" fontId="18" numFmtId="0" xfId="0" applyAlignment="1" applyFont="1">
      <alignment horizontal="center" shrinkToFit="0" vertical="bottom" wrapText="0"/>
    </xf>
    <xf borderId="4" fillId="3" fontId="10" numFmtId="171" xfId="0" applyAlignment="1" applyBorder="1" applyFill="1" applyFont="1" applyNumberFormat="1">
      <alignment shrinkToFit="0" vertical="center" wrapText="1"/>
    </xf>
    <xf borderId="0" fillId="0" fontId="10" numFmtId="194" xfId="0" applyAlignment="1" applyFont="1" applyNumberFormat="1">
      <alignment shrinkToFit="0" vertical="center" wrapText="1"/>
    </xf>
    <xf borderId="2" fillId="0" fontId="19" numFmtId="9" xfId="0" applyAlignment="1" applyBorder="1" applyFont="1" applyNumberFormat="1">
      <alignment shrinkToFit="0" vertical="center" wrapText="1"/>
    </xf>
    <xf borderId="4" fillId="3" fontId="10" numFmtId="168" xfId="0" applyAlignment="1" applyBorder="1" applyFill="1" applyFont="1" applyNumberFormat="1">
      <alignment shrinkToFit="0" vertical="center" wrapText="1"/>
    </xf>
    <xf borderId="4" fillId="3" fontId="10" numFmtId="195" xfId="0" applyAlignment="1" applyBorder="1" applyFill="1" applyFont="1" applyNumberFormat="1">
      <alignment shrinkToFit="0" vertical="center" wrapText="1"/>
    </xf>
    <xf borderId="0" fillId="0" fontId="9" numFmtId="167" xfId="0" applyAlignment="1" applyFont="1" applyNumberFormat="1">
      <alignment horizontal="right" shrinkToFit="0" vertical="center" wrapText="1"/>
    </xf>
    <xf borderId="0" fillId="0" fontId="35" numFmtId="176" xfId="0" applyAlignment="1" applyFont="1" applyNumberFormat="1">
      <alignment shrinkToFit="0" vertical="center" wrapText="0"/>
    </xf>
    <xf borderId="3" fillId="0" fontId="10" numFmtId="169" xfId="0" applyAlignment="1" applyBorder="1" applyFont="1" applyNumberFormat="1">
      <alignment shrinkToFit="0" vertical="center" wrapText="0"/>
    </xf>
    <xf borderId="3" fillId="0" fontId="10" numFmtId="169" xfId="0" applyAlignment="1" applyBorder="1" applyFont="1" applyNumberFormat="1">
      <alignment shrinkToFit="0" vertical="bottom" wrapText="0"/>
    </xf>
    <xf borderId="3" fillId="0" fontId="10" numFmtId="9" xfId="0" applyAlignment="1" applyBorder="1" applyFont="1" applyNumberFormat="1">
      <alignment shrinkToFit="0" vertical="bottom" wrapText="0"/>
    </xf>
    <xf borderId="3" fillId="0" fontId="10" numFmtId="174" xfId="0" applyAlignment="1" applyBorder="1" applyFont="1" applyNumberFormat="1">
      <alignment shrinkToFit="0" vertical="bottom" wrapText="0"/>
    </xf>
    <xf borderId="3" fillId="0" fontId="9" numFmtId="170" xfId="0" applyAlignment="1" applyBorder="1" applyFont="1" applyNumberFormat="1">
      <alignment shrinkToFit="0" vertical="bottom" wrapText="0"/>
    </xf>
    <xf borderId="3" fillId="0" fontId="10" numFmtId="170" xfId="0" applyAlignment="1" applyBorder="1" applyFont="1" applyNumberFormat="1">
      <alignment shrinkToFit="0" vertical="bottom" wrapText="0"/>
    </xf>
    <xf borderId="0" fillId="0" fontId="33" numFmtId="169" xfId="0" applyAlignment="1" applyFont="1" applyNumberFormat="1">
      <alignment shrinkToFit="0" vertical="bottom" wrapText="0"/>
    </xf>
    <xf borderId="11" fillId="4" fontId="10" numFmtId="0" xfId="0" applyAlignment="1" applyBorder="1" applyFill="1" applyFont="1">
      <alignment shrinkToFit="0" vertical="center" wrapText="1"/>
    </xf>
    <xf borderId="11" fillId="4" fontId="10" numFmtId="169" xfId="0" applyAlignment="1" applyBorder="1" applyFill="1" applyFont="1" applyNumberFormat="1">
      <alignment shrinkToFit="0" vertical="center" wrapText="1"/>
    </xf>
    <xf borderId="11" fillId="4" fontId="10" numFmtId="9" xfId="0" applyAlignment="1" applyBorder="1" applyFill="1" applyFont="1" applyNumberFormat="1">
      <alignment shrinkToFit="0" vertical="center" wrapText="1"/>
    </xf>
    <xf borderId="11" fillId="4" fontId="10" numFmtId="174" xfId="0" applyAlignment="1" applyBorder="1" applyFill="1" applyFont="1" applyNumberFormat="1">
      <alignment shrinkToFit="0" vertical="center" wrapText="1"/>
    </xf>
    <xf borderId="11" fillId="4" fontId="10" numFmtId="170" xfId="0" applyAlignment="1" applyBorder="1" applyFill="1" applyFont="1" applyNumberFormat="1">
      <alignment horizontal="right" shrinkToFit="0" vertical="center" wrapText="1"/>
    </xf>
    <xf borderId="11" fillId="4" fontId="10" numFmtId="196" xfId="0" applyAlignment="1" applyBorder="1" applyFill="1" applyFont="1" applyNumberFormat="1">
      <alignment shrinkToFit="0" vertical="center" wrapText="1"/>
    </xf>
    <xf borderId="0" fillId="0" fontId="9" numFmtId="196" xfId="0" applyAlignment="1" applyFont="1" applyNumberFormat="1">
      <alignment shrinkToFit="0" vertical="center" wrapText="0"/>
    </xf>
    <xf borderId="0" fillId="0" fontId="10" numFmtId="196" xfId="0" applyAlignment="1" applyFont="1" applyNumberFormat="1">
      <alignment shrinkToFit="0" vertical="center" wrapText="0"/>
    </xf>
    <xf borderId="0" fillId="0" fontId="33" numFmtId="196" xfId="0" applyAlignment="1" applyFont="1" applyNumberFormat="1">
      <alignment shrinkToFit="0" vertical="center" wrapText="0"/>
    </xf>
    <xf borderId="11" fillId="7" fontId="36" numFmtId="196" xfId="0" applyAlignment="1" applyBorder="1" applyFill="1" applyFont="1" applyNumberFormat="1">
      <alignment shrinkToFit="0" vertical="center" wrapText="1"/>
    </xf>
    <xf borderId="11" fillId="7" fontId="36" numFmtId="9" xfId="0" applyAlignment="1" applyBorder="1" applyFill="1" applyFont="1" applyNumberFormat="1">
      <alignment shrinkToFit="0" vertical="center" wrapText="1"/>
    </xf>
    <xf borderId="11" fillId="7" fontId="36" numFmtId="174" xfId="0" applyAlignment="1" applyBorder="1" applyFill="1" applyFont="1" applyNumberFormat="1">
      <alignment shrinkToFit="0" vertical="center" wrapText="1"/>
    </xf>
    <xf borderId="11" fillId="7" fontId="36" numFmtId="170" xfId="0" applyAlignment="1" applyBorder="1" applyFill="1" applyFont="1" applyNumberFormat="1">
      <alignment horizontal="right" shrinkToFit="0" vertical="center" wrapText="1"/>
    </xf>
    <xf borderId="3" fillId="0" fontId="9" numFmtId="169" xfId="0" applyAlignment="1" applyBorder="1" applyFont="1" applyNumberFormat="1">
      <alignment shrinkToFit="0" vertical="bottom" wrapText="0"/>
    </xf>
    <xf borderId="0" fillId="0" fontId="10" numFmtId="191" xfId="0" applyAlignment="1" applyFont="1" applyNumberFormat="1">
      <alignment shrinkToFit="0" vertical="bottom" wrapText="0"/>
    </xf>
    <xf borderId="0" fillId="0" fontId="26" numFmtId="191" xfId="0" applyAlignment="1" applyFont="1" applyNumberFormat="1">
      <alignment shrinkToFit="0" vertical="bottom" wrapText="0"/>
    </xf>
    <xf borderId="1" fillId="2" fontId="37" numFmtId="0" xfId="0" applyAlignment="1" applyBorder="1" applyFill="1" applyFont="1">
      <alignment horizontal="left" shrinkToFit="0" vertical="center" wrapText="0"/>
    </xf>
    <xf borderId="1" fillId="2" fontId="37" numFmtId="0" xfId="0" applyAlignment="1" applyBorder="1" applyFill="1" applyFont="1">
      <alignment horizontal="left" shrinkToFit="0" vertical="bottom" wrapText="0"/>
    </xf>
    <xf borderId="1" fillId="2" fontId="37" numFmtId="4" xfId="0" applyAlignment="1" applyBorder="1" applyFill="1" applyFont="1" applyNumberFormat="1">
      <alignment horizontal="left" shrinkToFit="0" vertical="bottom" wrapText="0"/>
    </xf>
    <xf borderId="0" fillId="0" fontId="38" numFmtId="0" xfId="0" applyAlignment="1" applyFont="1">
      <alignment shrinkToFit="0" vertical="bottom" wrapText="0"/>
    </xf>
    <xf borderId="5" fillId="2" fontId="37" numFmtId="0" xfId="0" applyAlignment="1" applyBorder="1" applyFill="1" applyFont="1">
      <alignment horizontal="left" shrinkToFit="0" vertical="bottom" wrapText="0"/>
    </xf>
    <xf borderId="5" fillId="2" fontId="37" numFmtId="4" xfId="0" applyAlignment="1" applyBorder="1" applyFill="1" applyFont="1" applyNumberFormat="1">
      <alignment horizontal="left" shrinkToFit="0" vertical="bottom" wrapText="0"/>
    </xf>
    <xf borderId="1" fillId="5" fontId="15" numFmtId="0" xfId="0" applyAlignment="1" applyBorder="1" applyFill="1" applyFont="1">
      <alignment horizontal="left" shrinkToFit="0" vertical="center" wrapText="0"/>
    </xf>
    <xf borderId="1" fillId="5" fontId="15" numFmtId="0" xfId="0" applyAlignment="1" applyBorder="1" applyFill="1" applyFont="1">
      <alignment shrinkToFit="0" vertical="bottom" wrapText="0"/>
    </xf>
    <xf borderId="1" fillId="5" fontId="15" numFmtId="4" xfId="0" applyAlignment="1" applyBorder="1" applyFill="1" applyFont="1" applyNumberFormat="1">
      <alignment horizontal="center" shrinkToFit="0" vertical="bottom" wrapText="0"/>
    </xf>
    <xf borderId="1" fillId="5" fontId="19" numFmtId="4" xfId="0" applyAlignment="1" applyBorder="1" applyFill="1" applyFont="1" applyNumberFormat="1">
      <alignment horizontal="right" shrinkToFit="0" vertical="bottom" wrapText="0"/>
    </xf>
    <xf borderId="1" fillId="5" fontId="19" numFmtId="4" xfId="0" applyAlignment="1" applyBorder="1" applyFill="1" applyFont="1" applyNumberFormat="1">
      <alignment shrinkToFit="0" vertical="bottom" wrapText="0"/>
    </xf>
    <xf borderId="2" fillId="0" fontId="19" numFmtId="168" xfId="0" applyAlignment="1" applyBorder="1" applyFont="1" applyNumberFormat="1">
      <alignment shrinkToFit="0" vertical="center" wrapText="1"/>
    </xf>
    <xf borderId="0" fillId="0" fontId="11" numFmtId="0" xfId="0" applyAlignment="1" applyFont="1">
      <alignment shrinkToFit="0" vertical="top" wrapText="1"/>
    </xf>
    <xf borderId="0" fillId="0" fontId="9" numFmtId="1" xfId="0" applyAlignment="1" applyFont="1" applyNumberFormat="1">
      <alignment shrinkToFit="0" vertical="center" wrapText="1"/>
    </xf>
    <xf borderId="3" fillId="0" fontId="9" numFmtId="169" xfId="0" applyAlignment="1" applyBorder="1" applyFont="1" applyNumberFormat="1">
      <alignment shrinkToFit="0" vertical="center" wrapText="1"/>
    </xf>
    <xf borderId="3" fillId="0" fontId="9" numFmtId="168" xfId="0" applyAlignment="1" applyBorder="1" applyFont="1" applyNumberFormat="1">
      <alignment shrinkToFit="0" vertical="bottom" wrapText="0"/>
    </xf>
    <xf borderId="3" fillId="0" fontId="9" numFmtId="174" xfId="0" applyAlignment="1" applyBorder="1" applyFont="1" applyNumberFormat="1">
      <alignment shrinkToFit="0" vertical="center" wrapText="1"/>
    </xf>
    <xf borderId="3" fillId="0" fontId="9" numFmtId="174" xfId="0" applyAlignment="1" applyBorder="1" applyFont="1" applyNumberFormat="1">
      <alignment shrinkToFit="0" vertical="bottom" wrapText="0"/>
    </xf>
    <xf borderId="0" fillId="0" fontId="9" numFmtId="0" xfId="0" applyAlignment="1" applyFont="1">
      <alignment shrinkToFit="0" vertical="center" wrapText="1"/>
    </xf>
    <xf borderId="0" fillId="0" fontId="9" numFmtId="181" xfId="0" applyAlignment="1" applyFont="1" applyNumberFormat="1">
      <alignment shrinkToFit="0" vertical="center" wrapText="1"/>
    </xf>
    <xf borderId="1" fillId="4" fontId="10" numFmtId="168" xfId="0" applyAlignment="1" applyBorder="1" applyFill="1" applyFont="1" applyNumberFormat="1">
      <alignment shrinkToFit="0" vertical="center" wrapText="1"/>
    </xf>
    <xf borderId="3" fillId="0" fontId="9" numFmtId="168" xfId="0" applyAlignment="1" applyBorder="1" applyFont="1" applyNumberFormat="1">
      <alignment shrinkToFit="0" vertical="center" wrapText="1"/>
    </xf>
    <xf borderId="6" fillId="4" fontId="9" numFmtId="168" xfId="0" applyAlignment="1" applyBorder="1" applyFill="1" applyFont="1" applyNumberFormat="1">
      <alignment shrinkToFit="0" vertical="center" wrapText="1"/>
    </xf>
    <xf borderId="11" fillId="7" fontId="36" numFmtId="0" xfId="0" applyAlignment="1" applyBorder="1" applyFill="1" applyFont="1">
      <alignment shrinkToFit="0" vertical="bottom" wrapText="0"/>
    </xf>
    <xf borderId="11" fillId="7" fontId="36" numFmtId="168" xfId="0" applyAlignment="1" applyBorder="1" applyFill="1" applyFont="1" applyNumberFormat="1">
      <alignment shrinkToFit="0" vertical="bottom" wrapText="0"/>
    </xf>
    <xf borderId="11" fillId="7" fontId="36" numFmtId="174" xfId="0" applyAlignment="1" applyBorder="1" applyFill="1" applyFont="1" applyNumberFormat="1">
      <alignment shrinkToFit="0" vertical="bottom" wrapText="0"/>
    </xf>
    <xf borderId="1" fillId="4" fontId="10" numFmtId="168" xfId="0" applyAlignment="1" applyBorder="1" applyFill="1" applyFont="1" applyNumberFormat="1">
      <alignment shrinkToFit="0" vertical="bottom" wrapText="0"/>
    </xf>
    <xf borderId="1" fillId="4" fontId="10" numFmtId="174" xfId="0" applyAlignment="1" applyBorder="1" applyFill="1" applyFont="1" applyNumberFormat="1">
      <alignment shrinkToFit="0" vertical="bottom" wrapText="0"/>
    </xf>
    <xf borderId="0" fillId="0" fontId="38" numFmtId="4" xfId="0" applyAlignment="1" applyFont="1" applyNumberFormat="1">
      <alignment shrinkToFit="0" vertical="bottom" wrapText="0"/>
    </xf>
    <xf borderId="1" fillId="2" fontId="37" numFmtId="1" xfId="0" applyAlignment="1" applyBorder="1" applyFill="1" applyFont="1" applyNumberFormat="1">
      <alignment horizontal="left" shrinkToFit="0" vertical="center" wrapText="1"/>
    </xf>
    <xf borderId="1" fillId="2" fontId="37" numFmtId="197" xfId="0" applyAlignment="1" applyBorder="1" applyFill="1" applyFont="1" applyNumberFormat="1">
      <alignment horizontal="left" shrinkToFit="0" vertical="center" wrapText="0"/>
    </xf>
    <xf borderId="5" fillId="2" fontId="37" numFmtId="197" xfId="0" applyAlignment="1" applyBorder="1" applyFill="1" applyFont="1" applyNumberFormat="1">
      <alignment horizontal="left" shrinkToFit="0" vertical="center" wrapText="0"/>
    </xf>
    <xf borderId="1" fillId="5" fontId="15" numFmtId="1" xfId="0" applyAlignment="1" applyBorder="1" applyFill="1" applyFont="1" applyNumberFormat="1">
      <alignment horizontal="center" shrinkToFit="0" vertical="center" wrapText="1"/>
    </xf>
    <xf borderId="12" fillId="5" fontId="15" numFmtId="197" xfId="0" applyAlignment="1" applyBorder="1" applyFill="1" applyFont="1" applyNumberFormat="1">
      <alignment horizontal="center" shrinkToFit="0" vertical="center" wrapText="0"/>
    </xf>
    <xf borderId="13" fillId="0" fontId="22" numFmtId="0" xfId="0" applyBorder="1" applyFont="1"/>
    <xf borderId="14" fillId="0" fontId="22" numFmtId="0" xfId="0" applyBorder="1" applyFont="1"/>
    <xf borderId="15" fillId="0" fontId="22" numFmtId="0" xfId="0" applyBorder="1" applyFont="1"/>
    <xf borderId="16" fillId="0" fontId="22" numFmtId="0" xfId="0" applyBorder="1" applyFont="1"/>
    <xf borderId="17" fillId="0" fontId="22" numFmtId="0" xfId="0" applyBorder="1" applyFont="1"/>
    <xf borderId="0" fillId="0" fontId="18" numFmtId="181" xfId="0" applyAlignment="1" applyFont="1" applyNumberFormat="1">
      <alignment horizontal="center" shrinkToFit="0" vertical="center" wrapText="0"/>
    </xf>
    <xf borderId="3" fillId="0" fontId="9" numFmtId="198" xfId="0" applyAlignment="1" applyBorder="1" applyFont="1" applyNumberFormat="1">
      <alignment shrinkToFit="0" vertical="bottom" wrapText="0"/>
    </xf>
    <xf borderId="3" fillId="0" fontId="9" numFmtId="170" xfId="0" applyAlignment="1" applyBorder="1" applyFont="1" applyNumberFormat="1">
      <alignment horizontal="right" shrinkToFit="0" vertical="bottom" wrapText="0"/>
    </xf>
    <xf borderId="0" fillId="0" fontId="9" numFmtId="170" xfId="0" applyAlignment="1" applyFont="1" applyNumberFormat="1">
      <alignment shrinkToFit="0" vertical="bottom" wrapText="0"/>
    </xf>
    <xf borderId="0" fillId="0" fontId="9" numFmtId="3" xfId="0" applyAlignment="1" applyFont="1" applyNumberFormat="1">
      <alignment shrinkToFit="0" vertical="bottom" wrapText="0"/>
    </xf>
    <xf borderId="6" fillId="4" fontId="10" numFmtId="0" xfId="0" applyAlignment="1" applyBorder="1" applyFill="1" applyFont="1">
      <alignment shrinkToFit="0" vertical="bottom" wrapText="0"/>
    </xf>
    <xf borderId="6" fillId="4" fontId="10" numFmtId="170" xfId="0" applyAlignment="1" applyBorder="1" applyFill="1" applyFont="1" applyNumberFormat="1">
      <alignment shrinkToFit="0" vertical="bottom" wrapText="0"/>
    </xf>
    <xf borderId="6" fillId="4" fontId="10" numFmtId="3" xfId="0" applyAlignment="1" applyBorder="1" applyFill="1" applyFont="1" applyNumberFormat="1">
      <alignment shrinkToFit="0" vertical="bottom" wrapText="0"/>
    </xf>
    <xf borderId="1" fillId="2" fontId="3" numFmtId="188" xfId="0" applyAlignment="1" applyBorder="1" applyFill="1" applyFont="1" applyNumberFormat="1">
      <alignment horizontal="left" shrinkToFit="0" vertical="center" wrapText="1"/>
    </xf>
    <xf borderId="3" fillId="0" fontId="11" numFmtId="0" xfId="0" applyAlignment="1" applyBorder="1" applyFont="1">
      <alignment shrinkToFit="0" vertical="bottom" wrapText="0"/>
    </xf>
    <xf borderId="1" fillId="5" fontId="8" numFmtId="189" xfId="0" applyAlignment="1" applyBorder="1" applyFill="1" applyFont="1" applyNumberFormat="1">
      <alignment shrinkToFit="0" vertical="center" wrapText="0"/>
    </xf>
    <xf borderId="3" fillId="0" fontId="11" numFmtId="170" xfId="0" applyAlignment="1" applyBorder="1" applyFont="1" applyNumberFormat="1">
      <alignment shrinkToFit="0" vertical="bottom" wrapText="0"/>
    </xf>
    <xf borderId="3" fillId="0" fontId="11" numFmtId="3" xfId="0" applyAlignment="1" applyBorder="1" applyFont="1" applyNumberFormat="1">
      <alignment shrinkToFit="0" vertical="bottom" wrapText="0"/>
    </xf>
    <xf borderId="0" fillId="0" fontId="18" numFmtId="189" xfId="0" applyAlignment="1" applyFont="1" applyNumberFormat="1">
      <alignment shrinkToFit="0" vertical="center" wrapText="0"/>
    </xf>
    <xf borderId="5" fillId="2" fontId="3" numFmtId="188" xfId="0" applyAlignment="1" applyBorder="1" applyFill="1" applyFont="1" applyNumberFormat="1">
      <alignment horizontal="left" shrinkToFit="0" vertical="center" wrapText="1"/>
    </xf>
    <xf borderId="1" fillId="5" fontId="8" numFmtId="188" xfId="0" applyAlignment="1" applyBorder="1" applyFill="1" applyFont="1" applyNumberFormat="1">
      <alignment horizontal="center" shrinkToFit="0" vertical="center" wrapText="1"/>
    </xf>
    <xf borderId="1" fillId="5" fontId="1" numFmtId="0" xfId="0" applyAlignment="1" applyBorder="1" applyFill="1" applyFont="1">
      <alignment shrinkToFit="0" vertical="bottom" wrapText="0"/>
    </xf>
    <xf borderId="1" fillId="5" fontId="1" numFmtId="190" xfId="0" applyAlignment="1" applyBorder="1" applyFill="1" applyFont="1" applyNumberFormat="1">
      <alignment horizontal="center" shrinkToFit="0" vertical="center" wrapText="0"/>
    </xf>
    <xf borderId="1" fillId="5" fontId="1" numFmtId="167" xfId="0" applyAlignment="1" applyBorder="1" applyFill="1" applyFont="1" applyNumberFormat="1">
      <alignment horizontal="center" shrinkToFit="0" vertical="center" wrapText="0"/>
    </xf>
    <xf borderId="1" fillId="5" fontId="1" numFmtId="169" xfId="0" applyAlignment="1" applyBorder="1" applyFill="1" applyFont="1" applyNumberFormat="1">
      <alignment shrinkToFit="0" vertical="center" wrapText="0"/>
    </xf>
    <xf borderId="0" fillId="0" fontId="10" numFmtId="1" xfId="0" applyAlignment="1" applyFont="1" applyNumberFormat="1">
      <alignment horizontal="center" shrinkToFit="0" vertical="center" wrapText="1"/>
    </xf>
    <xf borderId="0" fillId="0" fontId="10" numFmtId="4" xfId="0" applyAlignment="1" applyFont="1" applyNumberFormat="1">
      <alignment horizontal="center" shrinkToFit="0" vertical="center" wrapText="1"/>
    </xf>
    <xf borderId="0" fillId="0" fontId="10" numFmtId="0" xfId="0" applyAlignment="1" applyFont="1">
      <alignment horizontal="center" shrinkToFit="0" vertical="center" wrapText="1"/>
    </xf>
    <xf borderId="0" fillId="0" fontId="10" numFmtId="183" xfId="0" applyAlignment="1" applyFont="1" applyNumberFormat="1">
      <alignment horizontal="center" shrinkToFit="0" vertical="center" wrapText="0"/>
    </xf>
    <xf borderId="0" fillId="0" fontId="10" numFmtId="167" xfId="0" applyAlignment="1" applyFont="1" applyNumberFormat="1">
      <alignment horizontal="center" shrinkToFit="0" vertical="center" wrapText="0"/>
    </xf>
    <xf borderId="0" fillId="0" fontId="10" numFmtId="3" xfId="0" applyAlignment="1" applyFont="1" applyNumberFormat="1">
      <alignment horizontal="center" shrinkToFit="0" vertical="center" wrapText="1"/>
    </xf>
    <xf borderId="0" fillId="0" fontId="10" numFmtId="181" xfId="0" applyAlignment="1" applyFont="1" applyNumberFormat="1">
      <alignment horizontal="center" shrinkToFit="0" vertical="center" wrapText="1"/>
    </xf>
    <xf borderId="0" fillId="0" fontId="10" numFmtId="169" xfId="0" applyAlignment="1" applyFont="1" applyNumberFormat="1">
      <alignment horizontal="center" shrinkToFit="0" vertical="center" wrapText="1"/>
    </xf>
    <xf borderId="0" fillId="0" fontId="9" numFmtId="170" xfId="0" applyAlignment="1" applyFont="1" applyNumberFormat="1">
      <alignment shrinkToFit="0" vertical="center" wrapText="1"/>
    </xf>
    <xf borderId="0" fillId="0" fontId="10" numFmtId="170" xfId="0" applyAlignment="1" applyFont="1" applyNumberFormat="1">
      <alignment shrinkToFit="0" vertical="center" wrapText="1"/>
    </xf>
    <xf borderId="3" fillId="0" fontId="10" numFmtId="0" xfId="0" applyAlignment="1" applyBorder="1" applyFont="1">
      <alignment shrinkToFit="0" vertical="bottom" wrapText="0"/>
    </xf>
    <xf borderId="3" fillId="0" fontId="10" numFmtId="0" xfId="0" applyAlignment="1" applyBorder="1" applyFont="1">
      <alignment horizontal="left" shrinkToFit="0" vertical="bottom" wrapText="0"/>
    </xf>
    <xf borderId="3" fillId="0" fontId="9" numFmtId="176" xfId="0" applyAlignment="1" applyBorder="1" applyFont="1" applyNumberFormat="1">
      <alignment shrinkToFit="0" vertical="bottom" wrapText="0"/>
    </xf>
    <xf borderId="0" fillId="0" fontId="9" numFmtId="168" xfId="0" applyAlignment="1" applyFont="1" applyNumberFormat="1">
      <alignment shrinkToFit="0" vertical="bottom" wrapText="0"/>
    </xf>
    <xf borderId="0" fillId="0" fontId="39" numFmtId="0" xfId="0" applyAlignment="1" applyFont="1">
      <alignment horizontal="center" shrinkToFit="0" vertical="center" wrapText="0"/>
    </xf>
    <xf borderId="0" fillId="0" fontId="35" numFmtId="0" xfId="0" applyAlignment="1" applyFont="1">
      <alignment shrinkToFit="0" vertical="bottom" wrapText="0"/>
    </xf>
    <xf borderId="0" fillId="0" fontId="9" numFmtId="0" xfId="0" applyAlignment="1" applyFont="1">
      <alignment horizontal="left" shrinkToFit="0" vertical="bottom" wrapText="0"/>
    </xf>
    <xf borderId="6" fillId="7" fontId="36" numFmtId="0" xfId="0" applyAlignment="1" applyBorder="1" applyFill="1" applyFont="1">
      <alignment shrinkToFit="0" vertical="center" wrapText="0"/>
    </xf>
    <xf borderId="6" fillId="7" fontId="36" numFmtId="0" xfId="0" applyAlignment="1" applyBorder="1" applyFill="1" applyFont="1">
      <alignment horizontal="left" shrinkToFit="0" vertical="center" wrapText="0"/>
    </xf>
    <xf borderId="6" fillId="7" fontId="36" numFmtId="0" xfId="0" applyAlignment="1" applyBorder="1" applyFill="1" applyFont="1">
      <alignment shrinkToFit="0" vertical="bottom" wrapText="0"/>
    </xf>
    <xf borderId="6" fillId="7" fontId="36" numFmtId="170" xfId="0" applyAlignment="1" applyBorder="1" applyFill="1" applyFont="1" applyNumberFormat="1">
      <alignment shrinkToFit="0" vertical="center" wrapText="0"/>
    </xf>
    <xf borderId="1" fillId="7" fontId="36" numFmtId="0" xfId="0" applyAlignment="1" applyBorder="1" applyFill="1" applyFont="1">
      <alignment shrinkToFit="0" vertical="bottom" wrapText="0"/>
    </xf>
    <xf borderId="0" fillId="0" fontId="40" numFmtId="0" xfId="0" applyAlignment="1" applyFont="1">
      <alignment shrinkToFit="0" vertical="bottom" wrapText="0"/>
    </xf>
    <xf borderId="1" fillId="2" fontId="3" numFmtId="182" xfId="0" applyAlignment="1" applyBorder="1" applyFill="1" applyFont="1" applyNumberFormat="1">
      <alignment horizontal="left" shrinkToFit="0" vertical="center" wrapText="1"/>
    </xf>
    <xf borderId="5" fillId="2" fontId="3" numFmtId="182" xfId="0" applyAlignment="1" applyBorder="1" applyFill="1" applyFont="1" applyNumberFormat="1">
      <alignment horizontal="left" shrinkToFit="0" vertical="center" wrapText="1"/>
    </xf>
    <xf borderId="8" fillId="5" fontId="8" numFmtId="182" xfId="0" applyAlignment="1" applyBorder="1" applyFill="1" applyFont="1" applyNumberFormat="1">
      <alignment horizontal="center" shrinkToFit="0" vertical="center" wrapText="1"/>
    </xf>
    <xf borderId="8" fillId="5" fontId="8" numFmtId="0" xfId="0" applyAlignment="1" applyBorder="1" applyFill="1" applyFont="1">
      <alignment horizontal="center" shrinkToFit="0" vertical="center" wrapText="1"/>
    </xf>
    <xf borderId="1" fillId="5" fontId="19" numFmtId="167" xfId="0" applyAlignment="1" applyBorder="1" applyFill="1" applyFont="1" applyNumberFormat="1">
      <alignment horizontal="center" shrinkToFit="0" vertical="center" wrapText="0"/>
    </xf>
    <xf borderId="0" fillId="0" fontId="10" numFmtId="9" xfId="0" applyAlignment="1" applyFont="1" applyNumberFormat="1">
      <alignment shrinkToFit="0" vertical="center" wrapText="1"/>
    </xf>
    <xf borderId="3" fillId="0" fontId="10" numFmtId="170" xfId="0" applyAlignment="1" applyBorder="1" applyFont="1" applyNumberFormat="1">
      <alignment horizontal="right" shrinkToFit="0" vertical="bottom" wrapText="0"/>
    </xf>
    <xf borderId="3" fillId="0" fontId="10" numFmtId="9" xfId="0" applyAlignment="1" applyBorder="1" applyFont="1" applyNumberFormat="1">
      <alignment horizontal="right" shrinkToFit="0" vertical="bottom" wrapText="0"/>
    </xf>
    <xf borderId="0" fillId="0" fontId="10" numFmtId="168" xfId="0" applyAlignment="1" applyFont="1" applyNumberFormat="1">
      <alignment horizontal="right" shrinkToFit="0" vertical="bottom" wrapText="0"/>
    </xf>
    <xf borderId="0" fillId="0" fontId="9" numFmtId="191" xfId="0" applyAlignment="1" applyFont="1" applyNumberFormat="1">
      <alignment shrinkToFit="0" vertical="bottom" wrapText="0"/>
    </xf>
    <xf borderId="0" fillId="0" fontId="41" numFmtId="191" xfId="0" applyAlignment="1" applyFont="1" applyNumberFormat="1">
      <alignment shrinkToFit="0" vertical="bottom" wrapText="0"/>
    </xf>
    <xf borderId="0" fillId="0" fontId="9" numFmtId="9" xfId="0" applyAlignment="1" applyFont="1" applyNumberFormat="1">
      <alignment horizontal="right" shrinkToFit="0" vertical="bottom" wrapText="0"/>
    </xf>
    <xf borderId="0" fillId="0" fontId="10" numFmtId="170" xfId="0" applyAlignment="1" applyFont="1" applyNumberFormat="1">
      <alignment shrinkToFit="0" vertical="bottom" wrapText="0"/>
    </xf>
    <xf borderId="0" fillId="0" fontId="9" numFmtId="168" xfId="0" applyAlignment="1" applyFont="1" applyNumberFormat="1">
      <alignment horizontal="right" shrinkToFit="0" vertical="bottom" wrapText="0"/>
    </xf>
    <xf borderId="1" fillId="4" fontId="10" numFmtId="170" xfId="0" applyAlignment="1" applyBorder="1" applyFill="1" applyFont="1" applyNumberFormat="1">
      <alignment horizontal="right" shrinkToFit="0" vertical="bottom" wrapText="0"/>
    </xf>
    <xf borderId="1" fillId="4" fontId="10" numFmtId="9" xfId="0" applyAlignment="1" applyBorder="1" applyFill="1" applyFont="1" applyNumberFormat="1">
      <alignment horizontal="right" shrinkToFit="0" vertical="bottom" wrapText="0"/>
    </xf>
    <xf borderId="1" fillId="4" fontId="10" numFmtId="170" xfId="0" applyAlignment="1" applyBorder="1" applyFill="1" applyFont="1" applyNumberFormat="1">
      <alignment shrinkToFit="0" vertical="bottom" wrapText="0"/>
    </xf>
    <xf borderId="1" fillId="4" fontId="10" numFmtId="168" xfId="0" applyAlignment="1" applyBorder="1" applyFill="1" applyFont="1" applyNumberFormat="1">
      <alignment horizontal="right" shrinkToFit="0" vertical="bottom" wrapText="0"/>
    </xf>
    <xf borderId="6" fillId="7" fontId="36" numFmtId="170" xfId="0" applyAlignment="1" applyBorder="1" applyFill="1" applyFont="1" applyNumberFormat="1">
      <alignment horizontal="right" shrinkToFit="0" vertical="center" wrapText="0"/>
    </xf>
    <xf borderId="6" fillId="7" fontId="36" numFmtId="9" xfId="0" applyAlignment="1" applyBorder="1" applyFill="1" applyFont="1" applyNumberFormat="1">
      <alignment horizontal="right" shrinkToFit="0" vertical="center" wrapText="0"/>
    </xf>
    <xf borderId="1" fillId="7" fontId="36" numFmtId="168" xfId="0" applyAlignment="1" applyBorder="1" applyFill="1" applyFont="1" applyNumberFormat="1">
      <alignment horizontal="right" shrinkToFit="0" vertical="center" wrapText="0"/>
    </xf>
    <xf borderId="0" fillId="0" fontId="9" numFmtId="9" xfId="0" applyAlignment="1" applyFont="1" applyNumberFormat="1">
      <alignment shrinkToFit="0" vertical="bottom" wrapText="0"/>
    </xf>
    <xf borderId="0" fillId="0" fontId="42" numFmtId="0" xfId="0" applyAlignment="1" applyFont="1">
      <alignment shrinkToFit="0" vertical="bottom" wrapText="0"/>
    </xf>
    <xf borderId="1" fillId="5" fontId="19" numFmtId="1" xfId="0" applyAlignment="1" applyBorder="1" applyFill="1" applyFont="1" applyNumberFormat="1">
      <alignment horizontal="right" shrinkToFit="0" vertical="center" wrapText="0"/>
    </xf>
    <xf borderId="1" fillId="5" fontId="19" numFmtId="0" xfId="0" applyAlignment="1" applyBorder="1" applyFill="1" applyFont="1">
      <alignment horizontal="right" shrinkToFit="0" vertical="bottom" wrapText="0"/>
    </xf>
    <xf borderId="3" fillId="0" fontId="43" numFmtId="188" xfId="0" applyAlignment="1" applyBorder="1" applyFont="1" applyNumberFormat="1">
      <alignment shrinkToFit="0" vertical="bottom" wrapText="0"/>
    </xf>
    <xf borderId="3" fillId="0" fontId="43" numFmtId="170" xfId="0" applyAlignment="1" applyBorder="1" applyFont="1" applyNumberFormat="1">
      <alignment shrinkToFit="0" vertical="bottom" wrapText="0"/>
    </xf>
    <xf borderId="3" fillId="0" fontId="9" numFmtId="49" xfId="0" applyAlignment="1" applyBorder="1" applyFont="1" applyNumberFormat="1">
      <alignment horizontal="center" shrinkToFit="0" vertical="bottom" wrapText="0"/>
    </xf>
    <xf borderId="0" fillId="0" fontId="44" numFmtId="0" xfId="0" applyAlignment="1" applyFont="1">
      <alignment shrinkToFit="0" vertical="bottom" wrapText="0"/>
    </xf>
    <xf borderId="3" fillId="0" fontId="9" numFmtId="174" xfId="0" applyAlignment="1" applyBorder="1" applyFont="1" applyNumberFormat="1">
      <alignment horizontal="right" shrinkToFit="0" vertical="bottom" wrapText="0"/>
    </xf>
    <xf borderId="3" fillId="0" fontId="9" numFmtId="168" xfId="0" applyAlignment="1" applyBorder="1" applyFont="1" applyNumberFormat="1">
      <alignment horizontal="right" shrinkToFit="0" vertical="bottom" wrapText="0"/>
    </xf>
    <xf borderId="3" fillId="0" fontId="18" numFmtId="0" xfId="0" applyAlignment="1" applyBorder="1" applyFont="1">
      <alignment horizontal="center" shrinkToFit="0" vertical="center" wrapText="1"/>
    </xf>
    <xf borderId="3" fillId="0" fontId="18" numFmtId="0" xfId="0" applyAlignment="1" applyBorder="1" applyFont="1">
      <alignment horizontal="left" shrinkToFit="0" vertical="center" wrapText="1"/>
    </xf>
    <xf borderId="3" fillId="0" fontId="10" numFmtId="0" xfId="0" applyAlignment="1" applyBorder="1" applyFont="1">
      <alignment horizontal="center" shrinkToFit="0" vertical="center" wrapText="1"/>
    </xf>
    <xf borderId="3" fillId="0" fontId="11" numFmtId="0" xfId="0" applyAlignment="1" applyBorder="1" applyFont="1">
      <alignment horizontal="left" shrinkToFit="0" vertical="center" wrapText="1"/>
    </xf>
    <xf borderId="0" fillId="0" fontId="45" numFmtId="0" xfId="0" applyFont="1"/>
    <xf borderId="1" fillId="5" fontId="19" numFmtId="1" xfId="0" applyAlignment="1" applyBorder="1" applyFill="1" applyFont="1" applyNumberFormat="1">
      <alignment shrinkToFit="0" vertical="bottom" wrapText="0"/>
    </xf>
    <xf borderId="3" fillId="0" fontId="10" numFmtId="170" xfId="0" applyAlignment="1" applyBorder="1" applyFont="1" applyNumberFormat="1">
      <alignment horizontal="center" shrinkToFit="0" vertical="center" wrapText="1"/>
    </xf>
    <xf borderId="0" fillId="0" fontId="46" numFmtId="0" xfId="0" applyAlignment="1" applyFont="1">
      <alignment shrinkToFit="0" vertical="bottom" wrapText="0"/>
    </xf>
    <xf borderId="0" fillId="0" fontId="46" numFmtId="0" xfId="0" applyAlignment="1" applyFont="1">
      <alignment horizontal="center" shrinkToFit="0" vertical="bottom" wrapText="0"/>
    </xf>
  </cellXfs>
  <cellStyles count="1">
    <cellStyle xfId="0" name="Normal" builtinId="0"/>
  </cellStyles>
  <dxfs count="7">
    <dxf>
      <font>
        <b/>
        <color rgb="FF067647"/>
      </font>
      <fill>
        <patternFill patternType="solid">
          <fgColor rgb="FFE7F6EE"/>
          <bgColor rgb="FFE7F6EE"/>
        </patternFill>
      </fill>
      <border/>
    </dxf>
    <dxf>
      <font>
        <b/>
        <color rgb="FFB54708"/>
      </font>
      <fill>
        <patternFill patternType="solid">
          <fgColor rgb="FFFEF3E6"/>
          <bgColor rgb="FFFEF3E6"/>
        </patternFill>
      </fill>
      <border/>
    </dxf>
    <dxf>
      <font>
        <b/>
        <color rgb="FFB42318"/>
      </font>
      <fill>
        <patternFill patternType="solid">
          <fgColor rgb="FFFDECEA"/>
          <bgColor rgb="FFFDECEA"/>
        </patternFill>
      </fill>
      <border/>
    </dxf>
    <dxf>
      <font>
        <color rgb="FF00B050"/>
      </font>
      <fill>
        <patternFill patternType="none"/>
      </fill>
      <border/>
    </dxf>
    <dxf>
      <font>
        <color rgb="FF9C0006"/>
      </font>
      <fill>
        <patternFill patternType="none"/>
      </fill>
      <border/>
    </dxf>
    <dxf>
      <font/>
      <fill>
        <patternFill patternType="solid">
          <fgColor rgb="FFFFF4CC"/>
          <bgColor rgb="FFFFF4CC"/>
        </patternFill>
      </fill>
      <border/>
    </dxf>
    <dxf>
      <font>
        <b/>
        <color rgb="FFB42318"/>
      </font>
      <fill>
        <patternFill patternType="none"/>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customschemas.google.com/relationships/workbookmetadata" Target="metadata"/><Relationship Id="rId30" Type="http://schemas.openxmlformats.org/officeDocument/2006/relationships/worksheet" Target="worksheets/sheet27.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Umsatz und Gewinn vor Steuern</a:t>
            </a:r>
          </a:p>
        </c:rich>
      </c:tx>
      <c:overlay val="0"/>
    </c:title>
    <c:plotArea>
      <c:layout/>
      <c:barChart>
        <c:barDir val="col"/>
        <c:ser>
          <c:idx val="0"/>
          <c:order val="0"/>
          <c:tx>
            <c:v>Umsatz (netto)</c:v>
          </c:tx>
          <c:spPr>
            <a:solidFill>
              <a:srgbClr val="145DA1"/>
            </a:solidFill>
            <a:ln cmpd="sng">
              <a:noFill/>
            </a:ln>
          </c:spPr>
          <c:invertIfNegative val="0"/>
          <c:cat>
            <c:strRef>
              <c:f>'Übersicht'!$C$7:$F$7</c:f>
            </c:strRef>
          </c:cat>
          <c:val>
            <c:numRef>
              <c:f>'Übersicht'!$C$8:$F$8</c:f>
              <c:numCache/>
            </c:numRef>
          </c:val>
        </c:ser>
        <c:ser>
          <c:idx val="1"/>
          <c:order val="1"/>
          <c:tx>
            <c:v>Gewinn vor Steuern</c:v>
          </c:tx>
          <c:spPr>
            <a:solidFill>
              <a:srgbClr val="6FA8E0"/>
            </a:solidFill>
            <a:ln cmpd="sng">
              <a:noFill/>
            </a:ln>
          </c:spPr>
          <c:invertIfNegative val="0"/>
          <c:cat>
            <c:strRef>
              <c:f>'Übersicht'!$C$7:$F$7</c:f>
            </c:strRef>
          </c:cat>
          <c:val>
            <c:numRef>
              <c:f>'Übersicht'!$C$13:$F$13</c:f>
              <c:numCache/>
            </c:numRef>
          </c:val>
        </c:ser>
        <c:axId val="344398358"/>
        <c:axId val="1120251983"/>
      </c:barChart>
      <c:catAx>
        <c:axId val="34439835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1120251983"/>
      </c:catAx>
      <c:valAx>
        <c:axId val="112025198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344398358"/>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Kontostand je Monat</a:t>
            </a:r>
          </a:p>
        </c:rich>
      </c:tx>
      <c:overlay val="0"/>
    </c:title>
    <c:plotArea>
      <c:layout/>
      <c:lineChart>
        <c:varyColors val="0"/>
        <c:ser>
          <c:idx val="0"/>
          <c:order val="0"/>
          <c:tx>
            <c:v>Kontostand</c:v>
          </c:tx>
          <c:spPr>
            <a:ln cmpd="sng" w="19050">
              <a:solidFill>
                <a:srgbClr val="145DA1">
                  <a:alpha val="100000"/>
                </a:srgbClr>
              </a:solidFill>
            </a:ln>
          </c:spPr>
          <c:marker>
            <c:symbol val="none"/>
          </c:marker>
          <c:cat>
            <c:strRef>
              <c:f>'Übersicht'!$H$8:$H$55</c:f>
            </c:strRef>
          </c:cat>
          <c:val>
            <c:numRef>
              <c:f>'Übersicht'!$I$8:$I$55</c:f>
              <c:numCache/>
            </c:numRef>
          </c:val>
          <c:smooth val="1"/>
        </c:ser>
        <c:axId val="1258269321"/>
        <c:axId val="67191911"/>
      </c:lineChart>
      <c:catAx>
        <c:axId val="12582693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mmm\ yy" sourceLinked="0"/>
        <c:majorTickMark val="none"/>
        <c:minorTickMark val="none"/>
        <c:spPr>
          <a:ln>
            <a:noFill/>
          </a:ln>
        </c:spPr>
        <c:txPr>
          <a:bodyPr/>
          <a:lstStyle/>
          <a:p>
            <a:pPr lvl="0">
              <a:defRPr b="0" i="0" sz="1000">
                <a:solidFill>
                  <a:srgbClr val="000000"/>
                </a:solidFill>
                <a:latin typeface="Calibri"/>
              </a:defRPr>
            </a:pPr>
          </a:p>
        </c:txPr>
        <c:crossAx val="67191911"/>
      </c:catAx>
      <c:valAx>
        <c:axId val="6719191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1258269321"/>
      </c:valAx>
    </c:plotArea>
    <c:plotVisOnly val="1"/>
  </c:chart>
  <c:spPr>
    <a:solidFill>
      <a:srgbClr val="FFFFFF"/>
    </a:solidFill>
  </c:spPr>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Umsatz, Kosten und Gewinn je Jahr</a:t>
            </a:r>
          </a:p>
        </c:rich>
      </c:tx>
      <c:overlay val="0"/>
    </c:title>
    <c:plotArea>
      <c:layout/>
      <c:barChart>
        <c:barDir val="col"/>
        <c:ser>
          <c:idx val="0"/>
          <c:order val="0"/>
          <c:tx>
            <c:v>Umsatz (netto)</c:v>
          </c:tx>
          <c:spPr>
            <a:solidFill>
              <a:srgbClr val="145DA1"/>
            </a:solidFill>
            <a:ln cmpd="sng">
              <a:noFill/>
            </a:ln>
          </c:spPr>
          <c:invertIfNegative val="0"/>
          <c:cat>
            <c:strRef>
              <c:f>Diagrammdaten!$C$2:$F$2</c:f>
            </c:strRef>
          </c:cat>
          <c:val>
            <c:numRef>
              <c:f>Diagrammdaten!$C$3:$F$3</c:f>
              <c:numCache/>
            </c:numRef>
          </c:val>
        </c:ser>
        <c:ser>
          <c:idx val="1"/>
          <c:order val="1"/>
          <c:tx>
            <c:v>Kosten gesamt (inkl. Gewerbesteuer)</c:v>
          </c:tx>
          <c:spPr>
            <a:solidFill>
              <a:srgbClr val="E0892B"/>
            </a:solidFill>
            <a:ln cmpd="sng">
              <a:noFill/>
            </a:ln>
          </c:spPr>
          <c:invertIfNegative val="0"/>
          <c:cat>
            <c:strRef>
              <c:f>Diagrammdaten!$C$2:$F$2</c:f>
            </c:strRef>
          </c:cat>
          <c:val>
            <c:numRef>
              <c:f>Diagrammdaten!$C$4:$F$4</c:f>
              <c:numCache/>
            </c:numRef>
          </c:val>
        </c:ser>
        <c:ser>
          <c:idx val="2"/>
          <c:order val="2"/>
          <c:tx>
            <c:v>Gewinn nach Gewerbesteuer</c:v>
          </c:tx>
          <c:spPr>
            <a:solidFill>
              <a:srgbClr val="0F9D8A"/>
            </a:solidFill>
            <a:ln cmpd="sng">
              <a:noFill/>
            </a:ln>
          </c:spPr>
          <c:invertIfNegative val="0"/>
          <c:cat>
            <c:strRef>
              <c:f>Diagrammdaten!$C$2:$F$2</c:f>
            </c:strRef>
          </c:cat>
          <c:val>
            <c:numRef>
              <c:f>Diagrammdaten!$C$5:$F$5</c:f>
              <c:numCache/>
            </c:numRef>
          </c:val>
        </c:ser>
        <c:axId val="520161679"/>
        <c:axId val="645294071"/>
      </c:barChart>
      <c:catAx>
        <c:axId val="5201616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645294071"/>
      </c:catAx>
      <c:valAx>
        <c:axId val="64529407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520161679"/>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Kostenstruktur je Jahr</a:t>
            </a:r>
          </a:p>
        </c:rich>
      </c:tx>
      <c:overlay val="0"/>
    </c:title>
    <c:plotArea>
      <c:layout/>
      <c:barChart>
        <c:barDir val="col"/>
        <c:grouping val="stacked"/>
        <c:ser>
          <c:idx val="0"/>
          <c:order val="0"/>
          <c:tx>
            <c:v>Materialaufwand</c:v>
          </c:tx>
          <c:spPr>
            <a:solidFill>
              <a:srgbClr val="145DA1"/>
            </a:solidFill>
            <a:ln cmpd="sng">
              <a:noFill/>
            </a:ln>
          </c:spPr>
          <c:invertIfNegative val="0"/>
          <c:cat>
            <c:strRef>
              <c:f>Diagrammdaten!$C$2:$F$2</c:f>
            </c:strRef>
          </c:cat>
          <c:val>
            <c:numRef>
              <c:f>Diagrammdaten!$C$6:$F$6</c:f>
              <c:numCache/>
            </c:numRef>
          </c:val>
        </c:ser>
        <c:ser>
          <c:idx val="1"/>
          <c:order val="1"/>
          <c:tx>
            <c:v>Personalaufwand</c:v>
          </c:tx>
          <c:spPr>
            <a:solidFill>
              <a:srgbClr val="E0892B"/>
            </a:solidFill>
            <a:ln cmpd="sng">
              <a:noFill/>
            </a:ln>
          </c:spPr>
          <c:invertIfNegative val="0"/>
          <c:cat>
            <c:strRef>
              <c:f>Diagrammdaten!$C$2:$F$2</c:f>
            </c:strRef>
          </c:cat>
          <c:val>
            <c:numRef>
              <c:f>Diagrammdaten!$C$7:$F$7</c:f>
              <c:numCache/>
            </c:numRef>
          </c:val>
        </c:ser>
        <c:ser>
          <c:idx val="2"/>
          <c:order val="2"/>
          <c:tx>
            <c:v>Sonstige Kosten (inkl. Zinsen)</c:v>
          </c:tx>
          <c:spPr>
            <a:solidFill>
              <a:srgbClr val="0F9D8A"/>
            </a:solidFill>
            <a:ln cmpd="sng">
              <a:noFill/>
            </a:ln>
          </c:spPr>
          <c:invertIfNegative val="0"/>
          <c:cat>
            <c:strRef>
              <c:f>Diagrammdaten!$C$2:$F$2</c:f>
            </c:strRef>
          </c:cat>
          <c:val>
            <c:numRef>
              <c:f>Diagrammdaten!$C$8:$F$8</c:f>
              <c:numCache/>
            </c:numRef>
          </c:val>
        </c:ser>
        <c:ser>
          <c:idx val="3"/>
          <c:order val="3"/>
          <c:tx>
            <c:v>Abschreibungen</c:v>
          </c:tx>
          <c:spPr>
            <a:solidFill>
              <a:srgbClr val="8E5CC4"/>
            </a:solidFill>
            <a:ln cmpd="sng">
              <a:noFill/>
            </a:ln>
          </c:spPr>
          <c:invertIfNegative val="0"/>
          <c:cat>
            <c:strRef>
              <c:f>Diagrammdaten!$C$2:$F$2</c:f>
            </c:strRef>
          </c:cat>
          <c:val>
            <c:numRef>
              <c:f>Diagrammdaten!$C$9:$F$9</c:f>
              <c:numCache/>
            </c:numRef>
          </c:val>
        </c:ser>
        <c:ser>
          <c:idx val="4"/>
          <c:order val="4"/>
          <c:tx>
            <c:v>Gewerbesteuer</c:v>
          </c:tx>
          <c:spPr>
            <a:solidFill>
              <a:srgbClr val="C94F6D"/>
            </a:solidFill>
            <a:ln cmpd="sng">
              <a:noFill/>
            </a:ln>
          </c:spPr>
          <c:invertIfNegative val="0"/>
          <c:cat>
            <c:strRef>
              <c:f>Diagrammdaten!$C$2:$F$2</c:f>
            </c:strRef>
          </c:cat>
          <c:val>
            <c:numRef>
              <c:f>Diagrammdaten!$C$10:$F$10</c:f>
              <c:numCache/>
            </c:numRef>
          </c:val>
        </c:ser>
        <c:overlap val="100"/>
        <c:axId val="489242987"/>
        <c:axId val="53351699"/>
      </c:barChart>
      <c:catAx>
        <c:axId val="4892429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53351699"/>
      </c:catAx>
      <c:valAx>
        <c:axId val="5335169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489242987"/>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Umsatz nach Kundengruppe</a:t>
            </a:r>
          </a:p>
        </c:rich>
      </c:tx>
      <c:overlay val="0"/>
    </c:title>
    <c:plotArea>
      <c:layout/>
      <c:barChart>
        <c:barDir val="col"/>
        <c:grouping val="stacked"/>
        <c:ser>
          <c:idx val="0"/>
          <c:order val="0"/>
          <c:tx>
            <c:v>Umsatz Privatkunden (B2C, netto)</c:v>
          </c:tx>
          <c:spPr>
            <a:solidFill>
              <a:srgbClr val="145DA1"/>
            </a:solidFill>
            <a:ln cmpd="sng">
              <a:noFill/>
            </a:ln>
          </c:spPr>
          <c:invertIfNegative val="0"/>
          <c:cat>
            <c:strRef>
              <c:f>Diagrammdaten!$C$2:$F$2</c:f>
            </c:strRef>
          </c:cat>
          <c:val>
            <c:numRef>
              <c:f>Diagrammdaten!$C$11:$F$11</c:f>
              <c:numCache/>
            </c:numRef>
          </c:val>
        </c:ser>
        <c:ser>
          <c:idx val="1"/>
          <c:order val="1"/>
          <c:tx>
            <c:v>Umsatz Geschäftskunden (B2B, netto)</c:v>
          </c:tx>
          <c:spPr>
            <a:solidFill>
              <a:srgbClr val="8E5CC4"/>
            </a:solidFill>
            <a:ln cmpd="sng">
              <a:noFill/>
            </a:ln>
          </c:spPr>
          <c:invertIfNegative val="0"/>
          <c:cat>
            <c:strRef>
              <c:f>Diagrammdaten!$C$2:$F$2</c:f>
            </c:strRef>
          </c:cat>
          <c:val>
            <c:numRef>
              <c:f>Diagrammdaten!$C$12:$F$12</c:f>
              <c:numCache/>
            </c:numRef>
          </c:val>
        </c:ser>
        <c:overlap val="100"/>
        <c:axId val="1977393664"/>
        <c:axId val="1179905112"/>
      </c:barChart>
      <c:catAx>
        <c:axId val="19773936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1179905112"/>
      </c:catAx>
      <c:valAx>
        <c:axId val="11799051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1977393664"/>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Tragfähigkeit: Einkommen und Lebenshaltung</a:t>
            </a:r>
          </a:p>
        </c:rich>
      </c:tx>
      <c:overlay val="0"/>
    </c:title>
    <c:plotArea>
      <c:layout/>
      <c:barChart>
        <c:barDir val="col"/>
        <c:ser>
          <c:idx val="0"/>
          <c:order val="0"/>
          <c:tx>
            <c:v>Verfügbares Einkommen</c:v>
          </c:tx>
          <c:spPr>
            <a:solidFill>
              <a:srgbClr val="0F9D8A"/>
            </a:solidFill>
            <a:ln cmpd="sng">
              <a:noFill/>
            </a:ln>
          </c:spPr>
          <c:invertIfNegative val="0"/>
          <c:cat>
            <c:strRef>
              <c:f>Diagrammdaten!$C$2:$F$2</c:f>
            </c:strRef>
          </c:cat>
          <c:val>
            <c:numRef>
              <c:f>Diagrammdaten!$C$13:$F$13</c:f>
              <c:numCache/>
            </c:numRef>
          </c:val>
        </c:ser>
        <c:ser>
          <c:idx val="1"/>
          <c:order val="1"/>
          <c:tx>
            <c:v>Lebenshaltungskosten</c:v>
          </c:tx>
          <c:spPr>
            <a:solidFill>
              <a:srgbClr val="E0892B"/>
            </a:solidFill>
            <a:ln cmpd="sng">
              <a:noFill/>
            </a:ln>
          </c:spPr>
          <c:invertIfNegative val="0"/>
          <c:cat>
            <c:strRef>
              <c:f>Diagrammdaten!$C$2:$F$2</c:f>
            </c:strRef>
          </c:cat>
          <c:val>
            <c:numRef>
              <c:f>Diagrammdaten!$C$14:$F$14</c:f>
              <c:numCache/>
            </c:numRef>
          </c:val>
        </c:ser>
        <c:axId val="254442580"/>
        <c:axId val="1197155222"/>
      </c:barChart>
      <c:catAx>
        <c:axId val="25444258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1197155222"/>
      </c:catAx>
      <c:valAx>
        <c:axId val="119715522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254442580"/>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Ein- und Auszahlungen je Monat</a:t>
            </a:r>
          </a:p>
        </c:rich>
      </c:tx>
      <c:overlay val="0"/>
    </c:title>
    <c:plotArea>
      <c:layout/>
      <c:barChart>
        <c:barDir val="col"/>
        <c:ser>
          <c:idx val="0"/>
          <c:order val="0"/>
          <c:tx>
            <c:v>Einzahlungen</c:v>
          </c:tx>
          <c:spPr>
            <a:solidFill>
              <a:srgbClr val="145DA1"/>
            </a:solidFill>
            <a:ln cmpd="sng">
              <a:noFill/>
            </a:ln>
          </c:spPr>
          <c:invertIfNegative val="0"/>
          <c:cat>
            <c:strRef>
              <c:f>Diagrammdaten!$H$3:$H$50</c:f>
            </c:strRef>
          </c:cat>
          <c:val>
            <c:numRef>
              <c:f>Diagrammdaten!$I$3:$I$50</c:f>
              <c:numCache/>
            </c:numRef>
          </c:val>
        </c:ser>
        <c:ser>
          <c:idx val="1"/>
          <c:order val="1"/>
          <c:tx>
            <c:v>Auszahlungen</c:v>
          </c:tx>
          <c:spPr>
            <a:solidFill>
              <a:srgbClr val="E0892B"/>
            </a:solidFill>
            <a:ln cmpd="sng">
              <a:noFill/>
            </a:ln>
          </c:spPr>
          <c:invertIfNegative val="0"/>
          <c:cat>
            <c:strRef>
              <c:f>Diagrammdaten!$H$3:$H$50</c:f>
            </c:strRef>
          </c:cat>
          <c:val>
            <c:numRef>
              <c:f>Diagrammdaten!$J$3:$J$50</c:f>
              <c:numCache/>
            </c:numRef>
          </c:val>
        </c:ser>
        <c:axId val="392933296"/>
        <c:axId val="753712346"/>
      </c:barChart>
      <c:catAx>
        <c:axId val="3929332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mmm\ yy" sourceLinked="0"/>
        <c:majorTickMark val="none"/>
        <c:minorTickMark val="none"/>
        <c:spPr>
          <a:ln>
            <a:noFill/>
          </a:ln>
        </c:spPr>
        <c:txPr>
          <a:bodyPr/>
          <a:lstStyle/>
          <a:p>
            <a:pPr lvl="0">
              <a:defRPr b="0" i="0" sz="1000">
                <a:solidFill>
                  <a:srgbClr val="000000"/>
                </a:solidFill>
                <a:latin typeface="Calibri"/>
              </a:defRPr>
            </a:pPr>
          </a:p>
        </c:txPr>
        <c:crossAx val="753712346"/>
      </c:catAx>
      <c:valAx>
        <c:axId val="75371234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392933296"/>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Kontostand je Monat</a:t>
            </a:r>
          </a:p>
        </c:rich>
      </c:tx>
      <c:overlay val="0"/>
    </c:title>
    <c:plotArea>
      <c:layout/>
      <c:lineChart>
        <c:varyColors val="0"/>
        <c:ser>
          <c:idx val="0"/>
          <c:order val="0"/>
          <c:tx>
            <c:v>Kontostand</c:v>
          </c:tx>
          <c:spPr>
            <a:ln cmpd="sng" w="19050">
              <a:solidFill>
                <a:srgbClr val="145DA1">
                  <a:alpha val="100000"/>
                </a:srgbClr>
              </a:solidFill>
            </a:ln>
          </c:spPr>
          <c:marker>
            <c:symbol val="none"/>
          </c:marker>
          <c:cat>
            <c:strRef>
              <c:f>Diagrammdaten!$H$3:$H$50</c:f>
            </c:strRef>
          </c:cat>
          <c:val>
            <c:numRef>
              <c:f>Diagrammdaten!$K$3:$K$50</c:f>
              <c:numCache/>
            </c:numRef>
          </c:val>
          <c:smooth val="1"/>
        </c:ser>
        <c:axId val="40869407"/>
        <c:axId val="169662261"/>
      </c:lineChart>
      <c:catAx>
        <c:axId val="4086940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mmm\ yy" sourceLinked="0"/>
        <c:majorTickMark val="none"/>
        <c:minorTickMark val="none"/>
        <c:spPr>
          <a:ln>
            <a:noFill/>
          </a:ln>
        </c:spPr>
        <c:txPr>
          <a:bodyPr/>
          <a:lstStyle/>
          <a:p>
            <a:pPr lvl="0">
              <a:defRPr b="0" i="0" sz="1000">
                <a:solidFill>
                  <a:srgbClr val="000000"/>
                </a:solidFill>
                <a:latin typeface="Calibri"/>
              </a:defRPr>
            </a:pPr>
          </a:p>
        </c:txPr>
        <c:crossAx val="169662261"/>
      </c:catAx>
      <c:valAx>
        <c:axId val="1696622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 €&quot;" sourceLinked="0"/>
        <c:majorTickMark val="none"/>
        <c:minorTickMark val="none"/>
        <c:tickLblPos val="nextTo"/>
        <c:spPr>
          <a:ln>
            <a:noFill/>
          </a:ln>
        </c:spPr>
        <c:txPr>
          <a:bodyPr/>
          <a:lstStyle/>
          <a:p>
            <a:pPr lvl="0">
              <a:defRPr b="0" i="0" sz="1000">
                <a:solidFill>
                  <a:srgbClr val="000000"/>
                </a:solidFill>
                <a:latin typeface="Calibri"/>
              </a:defRPr>
            </a:pPr>
          </a:p>
        </c:txPr>
        <c:crossAx val="40869407"/>
      </c:valAx>
    </c:plotArea>
    <c:plotVisOnly val="1"/>
  </c:chart>
  <c:spPr>
    <a:solidFill>
      <a:srgbClr val="FFFFFF"/>
    </a:solidFill>
  </c:spPr>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 Id="rId3" Type="http://schemas.openxmlformats.org/officeDocument/2006/relationships/chart" Target="../charts/chart5.xml"/><Relationship Id="rId4" Type="http://schemas.openxmlformats.org/officeDocument/2006/relationships/chart" Target="../charts/chart6.xml"/><Relationship Id="rId5" Type="http://schemas.openxmlformats.org/officeDocument/2006/relationships/chart" Target="../charts/chart7.xml"/><Relationship Id="rId6"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0</xdr:row>
      <xdr:rowOff>28575</xdr:rowOff>
    </xdr:from>
    <xdr:ext cx="3143250" cy="800100"/>
    <xdr:pic>
      <xdr:nvPicPr>
        <xdr:cNvPr id="0" name="image1.jp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34</xdr:row>
      <xdr:rowOff>95250</xdr:rowOff>
    </xdr:from>
    <xdr:ext cx="6791325" cy="2828925"/>
    <xdr:graphicFrame>
      <xdr:nvGraphicFramePr>
        <xdr:cNvPr id="1180765408"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0</xdr:colOff>
      <xdr:row>50</xdr:row>
      <xdr:rowOff>95250</xdr:rowOff>
    </xdr:from>
    <xdr:ext cx="6791325" cy="2828925"/>
    <xdr:graphicFrame>
      <xdr:nvGraphicFramePr>
        <xdr:cNvPr id="1571086706" name="Chart 3"/>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5</xdr:row>
      <xdr:rowOff>95250</xdr:rowOff>
    </xdr:from>
    <xdr:ext cx="6572250" cy="3105150"/>
    <xdr:graphicFrame>
      <xdr:nvGraphicFramePr>
        <xdr:cNvPr id="1847107313" name="Chart 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7</xdr:col>
      <xdr:colOff>0</xdr:colOff>
      <xdr:row>5</xdr:row>
      <xdr:rowOff>95250</xdr:rowOff>
    </xdr:from>
    <xdr:ext cx="4267200" cy="3105150"/>
    <xdr:graphicFrame>
      <xdr:nvGraphicFramePr>
        <xdr:cNvPr id="1869888348" name="Chart 4"/>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xdr:col>
      <xdr:colOff>0</xdr:colOff>
      <xdr:row>22</xdr:row>
      <xdr:rowOff>95250</xdr:rowOff>
    </xdr:from>
    <xdr:ext cx="6572250" cy="3105150"/>
    <xdr:graphicFrame>
      <xdr:nvGraphicFramePr>
        <xdr:cNvPr id="694817304" name="Chart 5"/>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7</xdr:col>
      <xdr:colOff>0</xdr:colOff>
      <xdr:row>22</xdr:row>
      <xdr:rowOff>95250</xdr:rowOff>
    </xdr:from>
    <xdr:ext cx="4267200" cy="3105150"/>
    <xdr:graphicFrame>
      <xdr:nvGraphicFramePr>
        <xdr:cNvPr id="1805940134" name="Chart 6"/>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1</xdr:col>
      <xdr:colOff>0</xdr:colOff>
      <xdr:row>39</xdr:row>
      <xdr:rowOff>95250</xdr:rowOff>
    </xdr:from>
    <xdr:ext cx="6572250" cy="3105150"/>
    <xdr:graphicFrame>
      <xdr:nvGraphicFramePr>
        <xdr:cNvPr id="1529161121" name="Chart 7"/>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7</xdr:col>
      <xdr:colOff>0</xdr:colOff>
      <xdr:row>39</xdr:row>
      <xdr:rowOff>95250</xdr:rowOff>
    </xdr:from>
    <xdr:ext cx="4267200" cy="3105150"/>
    <xdr:graphicFrame>
      <xdr:nvGraphicFramePr>
        <xdr:cNvPr id="442662152" name="Chart 8"/>
        <xdr:cNvGraphicFramePr/>
      </xdr:nvGraphicFramePr>
      <xdr:xfrm>
        <a:off x="0" y="0"/>
        <a:ext cx="0" cy="0"/>
      </xdr:xfrm>
      <a:graphic>
        <a:graphicData uri="http://schemas.openxmlformats.org/drawingml/2006/chart">
          <c:chart r:id="rId6"/>
        </a:graphicData>
      </a:graphic>
    </xdr:graphicFrame>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tage1.xlsx" TargetMode="External"/><Relationship Id="rId10" Type="http://schemas.openxmlformats.org/officeDocument/2006/relationships/hyperlink" Target="http://stage1.xlsx" TargetMode="External"/><Relationship Id="rId13" Type="http://schemas.openxmlformats.org/officeDocument/2006/relationships/hyperlink" Target="http://stage1.xlsx" TargetMode="External"/><Relationship Id="rId12" Type="http://schemas.openxmlformats.org/officeDocument/2006/relationships/hyperlink" Target="http://stage1.xlsx" TargetMode="External"/><Relationship Id="rId1" Type="http://schemas.openxmlformats.org/officeDocument/2006/relationships/hyperlink" Target="http://stage1.xlsx" TargetMode="External"/><Relationship Id="rId2" Type="http://schemas.openxmlformats.org/officeDocument/2006/relationships/hyperlink" Target="http://stage1.xlsx" TargetMode="External"/><Relationship Id="rId3" Type="http://schemas.openxmlformats.org/officeDocument/2006/relationships/hyperlink" Target="http://stage1.xlsx" TargetMode="External"/><Relationship Id="rId4" Type="http://schemas.openxmlformats.org/officeDocument/2006/relationships/hyperlink" Target="http://stage1.xlsx" TargetMode="External"/><Relationship Id="rId9" Type="http://schemas.openxmlformats.org/officeDocument/2006/relationships/hyperlink" Target="http://stage1.xlsx" TargetMode="External"/><Relationship Id="rId14" Type="http://schemas.openxmlformats.org/officeDocument/2006/relationships/drawing" Target="../drawings/drawing1.xml"/><Relationship Id="rId5" Type="http://schemas.openxmlformats.org/officeDocument/2006/relationships/hyperlink" Target="http://stage1.xlsx" TargetMode="External"/><Relationship Id="rId6" Type="http://schemas.openxmlformats.org/officeDocument/2006/relationships/hyperlink" Target="http://stage1.xlsx" TargetMode="External"/><Relationship Id="rId7" Type="http://schemas.openxmlformats.org/officeDocument/2006/relationships/hyperlink" Target="http://stage1.xlsx" TargetMode="External"/><Relationship Id="rId8" Type="http://schemas.openxmlformats.org/officeDocument/2006/relationships/hyperlink" Target="http://stage1.xls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3.xml"/><Relationship Id="rId3"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8.xml"/><Relationship Id="rId3" Type="http://schemas.openxmlformats.org/officeDocument/2006/relationships/vmlDrawing" Target="../drawings/vmlDrawing2.v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0"/>
    <col customWidth="1" min="2" max="2" width="6.0"/>
    <col customWidth="1" min="3" max="3" width="30.0"/>
    <col customWidth="1" min="4" max="4" width="72.0"/>
    <col customWidth="1" min="5" max="5" width="18.0"/>
    <col customWidth="1" min="6" max="26" width="8.67"/>
  </cols>
  <sheetData>
    <row r="1" ht="39.75" customHeight="1"/>
    <row r="2" ht="19.5" customHeight="1"/>
    <row r="5">
      <c r="B5" s="2" t="s">
        <v>1</v>
      </c>
    </row>
    <row r="6">
      <c r="B6" s="4" t="s">
        <v>2</v>
      </c>
    </row>
    <row r="8">
      <c r="B8" s="7" t="s">
        <v>5</v>
      </c>
      <c r="D8" s="7" t="str">
        <f>fk_Gesamtstatus&amp;"  →  Details im Blatt „Prüfung“"</f>
        <v>Fehler  →  Details im Blatt „Prüfung“</v>
      </c>
    </row>
    <row r="10" ht="21.75" customHeight="1">
      <c r="B10" s="11" t="s">
        <v>11</v>
      </c>
      <c r="C10" s="12"/>
      <c r="D10" s="12"/>
      <c r="E10" s="12"/>
    </row>
    <row r="11">
      <c r="B11" s="17" t="s">
        <v>12</v>
      </c>
      <c r="C11" s="17" t="s">
        <v>15</v>
      </c>
      <c r="D11" s="17" t="s">
        <v>16</v>
      </c>
      <c r="E11" s="17" t="s">
        <v>17</v>
      </c>
    </row>
    <row r="12" ht="43.5" customHeight="1">
      <c r="B12" s="21">
        <v>1.0</v>
      </c>
      <c r="C12" s="24" t="s">
        <v>20</v>
      </c>
      <c r="D12" s="25" t="s">
        <v>27</v>
      </c>
      <c r="E12" s="16" t="s">
        <v>29</v>
      </c>
    </row>
    <row r="13" ht="43.5" customHeight="1">
      <c r="B13" s="21">
        <v>2.0</v>
      </c>
      <c r="C13" s="24" t="s">
        <v>31</v>
      </c>
      <c r="D13" s="25" t="s">
        <v>32</v>
      </c>
      <c r="E13" s="16" t="s">
        <v>33</v>
      </c>
    </row>
    <row r="14" ht="30.0" customHeight="1">
      <c r="B14" s="21">
        <v>3.0</v>
      </c>
      <c r="C14" s="24" t="s">
        <v>34</v>
      </c>
      <c r="D14" s="25" t="s">
        <v>35</v>
      </c>
      <c r="E14" s="16" t="s">
        <v>36</v>
      </c>
    </row>
    <row r="15" ht="30.0" customHeight="1">
      <c r="B15" s="21">
        <v>4.0</v>
      </c>
      <c r="C15" s="24" t="s">
        <v>37</v>
      </c>
      <c r="D15" s="25" t="s">
        <v>39</v>
      </c>
      <c r="E15" s="16" t="s">
        <v>40</v>
      </c>
    </row>
    <row r="16" ht="43.5" customHeight="1">
      <c r="B16" s="21">
        <v>5.0</v>
      </c>
      <c r="C16" s="24" t="s">
        <v>42</v>
      </c>
      <c r="D16" s="25" t="s">
        <v>43</v>
      </c>
      <c r="E16" s="16" t="s">
        <v>36</v>
      </c>
    </row>
    <row r="17" ht="30.0" customHeight="1">
      <c r="B17" s="21">
        <v>6.0</v>
      </c>
      <c r="C17" s="24" t="s">
        <v>44</v>
      </c>
      <c r="D17" s="25" t="s">
        <v>45</v>
      </c>
      <c r="E17" s="16" t="s">
        <v>29</v>
      </c>
    </row>
    <row r="18" ht="43.5" customHeight="1">
      <c r="B18" s="21">
        <v>7.0</v>
      </c>
      <c r="C18" s="24" t="s">
        <v>46</v>
      </c>
      <c r="D18" s="25" t="s">
        <v>47</v>
      </c>
      <c r="E18" s="16" t="s">
        <v>48</v>
      </c>
    </row>
    <row r="19" ht="30.0" customHeight="1">
      <c r="B19" s="21">
        <v>8.0</v>
      </c>
      <c r="C19" s="24" t="s">
        <v>49</v>
      </c>
      <c r="D19" s="25" t="s">
        <v>50</v>
      </c>
      <c r="E19" s="16" t="s">
        <v>36</v>
      </c>
    </row>
    <row r="20" ht="30.0" customHeight="1">
      <c r="B20" s="21">
        <v>9.0</v>
      </c>
      <c r="C20" s="24" t="s">
        <v>51</v>
      </c>
      <c r="D20" s="25" t="s">
        <v>53</v>
      </c>
      <c r="E20" s="16" t="s">
        <v>33</v>
      </c>
    </row>
    <row r="21" ht="30.0" customHeight="1">
      <c r="B21" s="21">
        <v>10.0</v>
      </c>
      <c r="C21" s="24" t="s">
        <v>55</v>
      </c>
      <c r="D21" s="25" t="s">
        <v>56</v>
      </c>
      <c r="E21" s="16" t="s">
        <v>40</v>
      </c>
    </row>
    <row r="22" ht="30.0" customHeight="1">
      <c r="B22" s="21">
        <v>11.0</v>
      </c>
      <c r="C22" s="24" t="s">
        <v>57</v>
      </c>
      <c r="D22" s="25" t="s">
        <v>58</v>
      </c>
      <c r="E22" s="16" t="s">
        <v>29</v>
      </c>
    </row>
    <row r="23" ht="43.5" customHeight="1">
      <c r="B23" s="21">
        <v>12.0</v>
      </c>
      <c r="C23" s="24" t="s">
        <v>59</v>
      </c>
      <c r="D23" s="25" t="s">
        <v>63</v>
      </c>
      <c r="E23" s="16" t="s">
        <v>64</v>
      </c>
    </row>
    <row r="24" ht="43.5" customHeight="1">
      <c r="B24" s="21">
        <v>13.0</v>
      </c>
      <c r="C24" s="24" t="s">
        <v>65</v>
      </c>
      <c r="D24" s="25" t="s">
        <v>66</v>
      </c>
      <c r="E24" s="16" t="s">
        <v>64</v>
      </c>
    </row>
    <row r="25" ht="15.75" customHeight="1"/>
    <row r="26" ht="21.75" customHeight="1">
      <c r="B26" s="11" t="s">
        <v>69</v>
      </c>
      <c r="C26" s="12"/>
      <c r="D26" s="12"/>
      <c r="E26" s="12"/>
    </row>
    <row r="27" ht="18.0" customHeight="1">
      <c r="B27" s="38"/>
      <c r="C27" s="40" t="s">
        <v>74</v>
      </c>
      <c r="D27" s="41" t="s">
        <v>80</v>
      </c>
    </row>
    <row r="28" ht="18.0" customHeight="1">
      <c r="B28" s="42"/>
      <c r="C28" s="40" t="s">
        <v>90</v>
      </c>
      <c r="D28" s="41" t="s">
        <v>93</v>
      </c>
    </row>
    <row r="29" ht="27.75" customHeight="1">
      <c r="B29" s="43"/>
      <c r="C29" s="40" t="s">
        <v>96</v>
      </c>
      <c r="D29" s="41" t="s">
        <v>97</v>
      </c>
    </row>
    <row r="30" ht="18.0" customHeight="1">
      <c r="B30" s="47"/>
      <c r="C30" s="40" t="s">
        <v>103</v>
      </c>
      <c r="D30" s="41" t="s">
        <v>104</v>
      </c>
    </row>
    <row r="31" ht="15.75" customHeight="1"/>
    <row r="32" ht="21.75" customHeight="1">
      <c r="B32" s="11" t="s">
        <v>107</v>
      </c>
      <c r="C32" s="12"/>
      <c r="D32" s="12"/>
      <c r="E32" s="12"/>
    </row>
    <row r="33" ht="42.0" customHeight="1">
      <c r="C33" s="50" t="s">
        <v>108</v>
      </c>
      <c r="D33" s="41" t="s">
        <v>110</v>
      </c>
    </row>
    <row r="34" ht="30.0" customHeight="1">
      <c r="C34" s="50" t="s">
        <v>111</v>
      </c>
      <c r="D34" s="41" t="s">
        <v>113</v>
      </c>
    </row>
    <row r="35" ht="42.0" customHeight="1">
      <c r="C35" s="50" t="s">
        <v>114</v>
      </c>
      <c r="D35" s="41" t="s">
        <v>115</v>
      </c>
    </row>
    <row r="36" ht="30.0" customHeight="1">
      <c r="C36" s="50" t="s">
        <v>116</v>
      </c>
      <c r="D36" s="41" t="s">
        <v>117</v>
      </c>
    </row>
    <row r="37" ht="30.0" customHeight="1">
      <c r="C37" s="50" t="s">
        <v>118</v>
      </c>
      <c r="D37" s="41" t="s">
        <v>119</v>
      </c>
    </row>
    <row r="38" ht="42.0" customHeight="1">
      <c r="C38" s="50" t="s">
        <v>120</v>
      </c>
      <c r="D38" s="41" t="s">
        <v>122</v>
      </c>
    </row>
    <row r="39" ht="42.0" customHeight="1">
      <c r="C39" s="50" t="s">
        <v>52</v>
      </c>
      <c r="D39" s="41" t="s">
        <v>124</v>
      </c>
    </row>
    <row r="40" ht="42.0" customHeight="1">
      <c r="C40" s="50" t="s">
        <v>125</v>
      </c>
      <c r="D40" s="41" t="s">
        <v>126</v>
      </c>
    </row>
    <row r="41" ht="15.75" customHeight="1"/>
    <row r="42" ht="15.75" customHeight="1">
      <c r="B42" s="54" t="s">
        <v>129</v>
      </c>
    </row>
    <row r="43" ht="15.75" customHeight="1">
      <c r="B43" s="54" t="s">
        <v>130</v>
      </c>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D39:E39"/>
    <mergeCell ref="D40:E40"/>
    <mergeCell ref="B8:C8"/>
    <mergeCell ref="D33:E33"/>
    <mergeCell ref="D34:E34"/>
    <mergeCell ref="D35:E35"/>
    <mergeCell ref="D36:E36"/>
    <mergeCell ref="D37:E37"/>
    <mergeCell ref="D38:E38"/>
  </mergeCells>
  <conditionalFormatting sqref="D8">
    <cfRule type="expression" dxfId="0" priority="1">
      <formula>LEFT(D8,2)="OK"</formula>
    </cfRule>
  </conditionalFormatting>
  <conditionalFormatting sqref="D8">
    <cfRule type="expression" dxfId="1" priority="2">
      <formula>LEFT(D8,6)="Prüfen"</formula>
    </cfRule>
  </conditionalFormatting>
  <conditionalFormatting sqref="D8">
    <cfRule type="expression" dxfId="2" priority="3">
      <formula>LEFT(D8,6)="Fehler"</formula>
    </cfRule>
  </conditionalFormatting>
  <hyperlinks>
    <hyperlink r:id="rId1" location="'Eckdaten'!A1" ref="C12"/>
    <hyperlink r:id="rId2" location="'Jahr1%20B2C'!A1" ref="C13"/>
    <hyperlink r:id="rId3" location="'Jahr2%20B2C'!A1" ref="C14"/>
    <hyperlink r:id="rId4" location="'Jahr3%20B2C'!A1" ref="C15"/>
    <hyperlink r:id="rId5" location="'Investition%20AfA'!A1" ref="C16"/>
    <hyperlink r:id="rId6" location="'Kredit'!A1" ref="C17"/>
    <hyperlink r:id="rId7" location="'LIQ%20Jahr1'!A1" ref="C18"/>
    <hyperlink r:id="rId8" location="'LIQ%20Jahr2'!A1" ref="C19"/>
    <hyperlink r:id="rId9" location="'Haushalt'!A1" ref="C20"/>
    <hyperlink r:id="rId10" location="'Überprüfung'!A1" ref="C21"/>
    <hyperlink r:id="rId11" location="'Prüfung'!A1" ref="C22"/>
    <hyperlink r:id="rId12" location="'Diagramme'!A1" ref="C23"/>
    <hyperlink r:id="rId13" location="'Übersicht'!A1" ref="C24"/>
  </hyperlinks>
  <printOptions/>
  <pageMargins bottom="1.0" footer="0.0" header="0.0" left="0.75" right="0.75" top="1.0"/>
  <pageSetup fitToHeight="0" paperSize="9" orientation="portrait"/>
  <headerFooter>
    <oddHeader>&amp;L Firmenkompass GmbH&amp;R Finanzplan – &amp;A</oddHeader>
    <oddFooter>&amp;L Planungsrechnung, ohne Gewähr&amp;R Seite &amp;P von </oddFooter>
  </headerFooter>
  <drawing r:id="rId1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0"/>
    <col customWidth="1" min="2" max="2" width="50.0"/>
    <col customWidth="1" min="3" max="3" width="20.0"/>
    <col customWidth="1" min="4" max="4" width="84.0"/>
    <col customWidth="1" min="5" max="5" width="8.67"/>
    <col customWidth="1" min="6" max="6" width="2.0"/>
    <col customWidth="1" min="7" max="26" width="8.67"/>
  </cols>
  <sheetData>
    <row r="1" ht="33.75" customHeight="1"/>
    <row r="2" ht="19.5" customHeight="1">
      <c r="F2" s="1" t="s">
        <v>0</v>
      </c>
    </row>
    <row r="3">
      <c r="F3" s="1" t="s">
        <v>3</v>
      </c>
    </row>
    <row r="4">
      <c r="B4" s="6" t="s">
        <v>4</v>
      </c>
      <c r="F4" s="1"/>
    </row>
    <row r="5">
      <c r="B5" s="9" t="s">
        <v>6</v>
      </c>
      <c r="F5" s="1" t="s">
        <v>7</v>
      </c>
    </row>
    <row r="6">
      <c r="F6" s="1" t="s">
        <v>8</v>
      </c>
    </row>
    <row r="7" ht="21.75" customHeight="1">
      <c r="B7" s="11" t="s">
        <v>9</v>
      </c>
      <c r="C7" s="12"/>
      <c r="D7" s="12"/>
      <c r="F7" s="1"/>
    </row>
    <row r="8" ht="15.75" customHeight="1">
      <c r="B8" s="13" t="s">
        <v>10</v>
      </c>
      <c r="C8" s="14"/>
      <c r="D8" s="16" t="s">
        <v>13</v>
      </c>
      <c r="F8" s="20">
        <v>0.0</v>
      </c>
    </row>
    <row r="9" ht="15.75" customHeight="1">
      <c r="B9" s="13" t="s">
        <v>19</v>
      </c>
      <c r="C9" s="14"/>
      <c r="D9" s="16" t="s">
        <v>21</v>
      </c>
      <c r="F9" s="20">
        <v>0.07</v>
      </c>
    </row>
    <row r="10" ht="24.75" customHeight="1">
      <c r="B10" s="13" t="s">
        <v>22</v>
      </c>
      <c r="C10" s="22">
        <v>46388.0</v>
      </c>
      <c r="D10" s="16" t="s">
        <v>24</v>
      </c>
      <c r="F10" s="20">
        <v>0.19</v>
      </c>
    </row>
    <row r="11" ht="15.75" customHeight="1">
      <c r="B11" s="13" t="s">
        <v>25</v>
      </c>
      <c r="C11" s="29" t="str">
        <f>YEAR(fk_Gruendung)&amp;" – "&amp;(YEAR(fk_Gruendung)+3)</f>
        <v>2027 – 2030</v>
      </c>
      <c r="D11" s="16" t="s">
        <v>38</v>
      </c>
      <c r="F11" s="1"/>
    </row>
    <row r="12" ht="15.75" customHeight="1">
      <c r="B12" s="13" t="s">
        <v>41</v>
      </c>
      <c r="C12" s="31">
        <f>13-MONTH(fk_Gruendung)</f>
        <v>12</v>
      </c>
      <c r="D12" s="16" t="s">
        <v>38</v>
      </c>
      <c r="F12" s="1">
        <v>0.0</v>
      </c>
    </row>
    <row r="13">
      <c r="F13" s="1">
        <v>0.19</v>
      </c>
    </row>
    <row r="14" ht="21.75" customHeight="1">
      <c r="B14" s="11" t="s">
        <v>52</v>
      </c>
      <c r="C14" s="12"/>
      <c r="D14" s="12"/>
      <c r="F14" s="1"/>
    </row>
    <row r="15" ht="24.75" customHeight="1">
      <c r="B15" s="13" t="s">
        <v>54</v>
      </c>
      <c r="C15" s="32" t="s">
        <v>0</v>
      </c>
      <c r="D15" s="16" t="s">
        <v>60</v>
      </c>
      <c r="F15" s="1" t="s">
        <v>61</v>
      </c>
    </row>
    <row r="16" ht="24.75" customHeight="1">
      <c r="B16" s="13" t="s">
        <v>62</v>
      </c>
      <c r="C16" s="34">
        <v>400.0</v>
      </c>
      <c r="D16" s="16" t="s">
        <v>67</v>
      </c>
      <c r="F16" s="1" t="s">
        <v>68</v>
      </c>
    </row>
    <row r="17" ht="24.75" customHeight="1">
      <c r="B17" s="13" t="s">
        <v>70</v>
      </c>
      <c r="C17" s="37">
        <v>24500.0</v>
      </c>
      <c r="D17" s="16" t="s">
        <v>72</v>
      </c>
    </row>
    <row r="18" ht="37.5" customHeight="1">
      <c r="B18" s="13" t="s">
        <v>73</v>
      </c>
      <c r="C18" s="32" t="s">
        <v>3</v>
      </c>
      <c r="D18" s="16" t="s">
        <v>78</v>
      </c>
    </row>
    <row r="19" ht="24.75" customHeight="1">
      <c r="B19" s="13" t="s">
        <v>82</v>
      </c>
      <c r="C19" s="32" t="s">
        <v>7</v>
      </c>
      <c r="D19" s="16" t="s">
        <v>88</v>
      </c>
    </row>
    <row r="20" ht="15.75" customHeight="1">
      <c r="B20" s="13" t="s">
        <v>92</v>
      </c>
      <c r="C20" s="32" t="s">
        <v>3</v>
      </c>
      <c r="D20" s="16"/>
    </row>
    <row r="21" ht="15.75" customHeight="1">
      <c r="B21" s="13" t="s">
        <v>95</v>
      </c>
      <c r="C21" s="45">
        <v>0.09</v>
      </c>
      <c r="D21" s="16" t="s">
        <v>98</v>
      </c>
    </row>
    <row r="22" ht="24.75" customHeight="1">
      <c r="B22" s="13" t="s">
        <v>99</v>
      </c>
      <c r="C22" s="37">
        <v>0.0</v>
      </c>
      <c r="D22" s="16" t="s">
        <v>100</v>
      </c>
    </row>
    <row r="23" ht="15.75" customHeight="1"/>
    <row r="24" ht="21.75" customHeight="1">
      <c r="B24" s="11" t="s">
        <v>101</v>
      </c>
      <c r="C24" s="12"/>
      <c r="D24" s="12"/>
    </row>
    <row r="25" ht="24.75" customHeight="1">
      <c r="B25" s="13" t="s">
        <v>102</v>
      </c>
      <c r="C25" s="32" t="s">
        <v>0</v>
      </c>
      <c r="D25" s="16" t="s">
        <v>105</v>
      </c>
    </row>
    <row r="26" ht="15.75" customHeight="1">
      <c r="B26" s="13" t="s">
        <v>106</v>
      </c>
      <c r="C26" s="49">
        <v>0.186</v>
      </c>
      <c r="D26" s="16" t="s">
        <v>109</v>
      </c>
    </row>
    <row r="27" ht="54.0" customHeight="1">
      <c r="B27" s="51" t="s">
        <v>112</v>
      </c>
      <c r="C27" s="52"/>
      <c r="D27" s="53"/>
    </row>
    <row r="28" ht="15.75" customHeight="1"/>
    <row r="29" ht="21.75" customHeight="1">
      <c r="B29" s="11" t="s">
        <v>121</v>
      </c>
      <c r="C29" s="12"/>
      <c r="D29" s="12"/>
    </row>
    <row r="30" ht="37.5" customHeight="1">
      <c r="B30" s="13" t="s">
        <v>123</v>
      </c>
      <c r="C30" s="32" t="s">
        <v>61</v>
      </c>
      <c r="D30" s="16" t="s">
        <v>127</v>
      </c>
    </row>
    <row r="31" ht="24.75" customHeight="1">
      <c r="B31" s="13" t="s">
        <v>128</v>
      </c>
      <c r="C31" s="55">
        <v>0.14</v>
      </c>
      <c r="D31" s="16" t="s">
        <v>131</v>
      </c>
    </row>
    <row r="32" ht="15.75" customHeight="1">
      <c r="B32" s="13" t="s">
        <v>132</v>
      </c>
      <c r="C32" s="55">
        <v>0.029</v>
      </c>
      <c r="D32" s="16" t="s">
        <v>133</v>
      </c>
    </row>
    <row r="33" ht="15.75" customHeight="1">
      <c r="B33" s="13" t="s">
        <v>134</v>
      </c>
      <c r="C33" s="55">
        <v>0.0</v>
      </c>
      <c r="D33" s="16" t="s">
        <v>135</v>
      </c>
    </row>
    <row r="34" ht="15.75" customHeight="1">
      <c r="B34" s="13" t="s">
        <v>136</v>
      </c>
      <c r="C34" s="55">
        <v>0.036</v>
      </c>
      <c r="D34" s="16" t="s">
        <v>137</v>
      </c>
    </row>
    <row r="35" ht="24.75" customHeight="1">
      <c r="B35" s="13" t="s">
        <v>138</v>
      </c>
      <c r="C35" s="55">
        <v>0.0</v>
      </c>
      <c r="D35" s="16" t="s">
        <v>139</v>
      </c>
    </row>
    <row r="36" ht="15.75" customHeight="1"/>
    <row r="37" ht="21.75" customHeight="1">
      <c r="B37" s="11" t="s">
        <v>140</v>
      </c>
      <c r="C37" s="12"/>
      <c r="D37" s="12"/>
    </row>
    <row r="38" ht="15.75" customHeight="1">
      <c r="B38" s="58" t="s">
        <v>141</v>
      </c>
    </row>
    <row r="39" ht="15.75" customHeight="1">
      <c r="B39" s="13" t="s">
        <v>142</v>
      </c>
      <c r="C39" s="60">
        <v>12348.0</v>
      </c>
      <c r="D39" s="16" t="s">
        <v>143</v>
      </c>
    </row>
    <row r="40" ht="15.75" customHeight="1">
      <c r="B40" s="13" t="s">
        <v>145</v>
      </c>
      <c r="C40" s="60">
        <v>17799.0</v>
      </c>
      <c r="D40" s="16"/>
    </row>
    <row r="41" ht="15.75" customHeight="1">
      <c r="B41" s="13" t="s">
        <v>146</v>
      </c>
      <c r="C41" s="60">
        <v>69878.0</v>
      </c>
      <c r="D41" s="16"/>
    </row>
    <row r="42" ht="15.75" customHeight="1">
      <c r="B42" s="13" t="s">
        <v>147</v>
      </c>
      <c r="C42" s="60">
        <v>277825.0</v>
      </c>
      <c r="D42" s="16"/>
    </row>
    <row r="43" ht="15.75" customHeight="1">
      <c r="B43" s="13" t="s">
        <v>149</v>
      </c>
      <c r="C43" s="65">
        <v>914.51</v>
      </c>
      <c r="D43" s="16" t="s">
        <v>151</v>
      </c>
    </row>
    <row r="44" ht="15.75" customHeight="1">
      <c r="B44" s="13" t="s">
        <v>152</v>
      </c>
      <c r="C44" s="31">
        <v>1400.0</v>
      </c>
      <c r="D44" s="16"/>
    </row>
    <row r="45" ht="15.75" customHeight="1">
      <c r="B45" s="13" t="s">
        <v>153</v>
      </c>
      <c r="C45" s="65">
        <v>173.1</v>
      </c>
      <c r="D45" s="16" t="s">
        <v>154</v>
      </c>
    </row>
    <row r="46" ht="15.75" customHeight="1">
      <c r="B46" s="13" t="s">
        <v>155</v>
      </c>
      <c r="C46" s="31">
        <v>2397.0</v>
      </c>
      <c r="D46" s="16"/>
    </row>
    <row r="47" ht="15.75" customHeight="1">
      <c r="B47" s="13" t="s">
        <v>156</v>
      </c>
      <c r="C47" s="65">
        <v>1034.87</v>
      </c>
      <c r="D47" s="16"/>
    </row>
    <row r="48" ht="15.75" customHeight="1">
      <c r="B48" s="13" t="s">
        <v>157</v>
      </c>
      <c r="C48" s="70">
        <v>0.42</v>
      </c>
      <c r="D48" s="16" t="s">
        <v>159</v>
      </c>
    </row>
    <row r="49" ht="15.75" customHeight="1">
      <c r="B49" s="13" t="s">
        <v>160</v>
      </c>
      <c r="C49" s="65">
        <v>11135.63</v>
      </c>
      <c r="D49" s="16"/>
    </row>
    <row r="50" ht="15.75" customHeight="1">
      <c r="B50" s="13" t="s">
        <v>161</v>
      </c>
      <c r="C50" s="70">
        <v>0.45</v>
      </c>
      <c r="D50" s="16" t="s">
        <v>162</v>
      </c>
    </row>
    <row r="51" ht="15.75" customHeight="1">
      <c r="B51" s="13" t="s">
        <v>163</v>
      </c>
      <c r="C51" s="65">
        <v>19470.38</v>
      </c>
      <c r="D51" s="16"/>
    </row>
    <row r="52" ht="15.75" customHeight="1">
      <c r="B52" s="13" t="s">
        <v>164</v>
      </c>
      <c r="C52" s="49">
        <v>0.055</v>
      </c>
      <c r="D52" s="16"/>
    </row>
    <row r="53" ht="15.75" customHeight="1">
      <c r="B53" s="13" t="s">
        <v>166</v>
      </c>
      <c r="C53" s="60">
        <v>20350.0</v>
      </c>
      <c r="D53" s="16" t="s">
        <v>167</v>
      </c>
    </row>
    <row r="54" ht="15.75" customHeight="1">
      <c r="B54" s="13" t="s">
        <v>168</v>
      </c>
      <c r="C54" s="49">
        <v>0.119</v>
      </c>
      <c r="D54" s="16"/>
    </row>
    <row r="55" ht="15.75" customHeight="1">
      <c r="B55" s="13" t="s">
        <v>169</v>
      </c>
      <c r="C55" s="49">
        <v>0.035</v>
      </c>
      <c r="D55" s="16"/>
    </row>
    <row r="56" ht="15.75" customHeight="1">
      <c r="B56" s="13" t="s">
        <v>170</v>
      </c>
      <c r="C56" s="75">
        <v>4.0</v>
      </c>
      <c r="D56" s="16"/>
    </row>
    <row r="57" ht="15.75" customHeight="1">
      <c r="B57" s="13" t="s">
        <v>171</v>
      </c>
      <c r="C57" s="76">
        <v>1318.33</v>
      </c>
      <c r="D57" s="16"/>
    </row>
    <row r="58" ht="15.75" customHeight="1">
      <c r="B58" s="13" t="s">
        <v>172</v>
      </c>
      <c r="C58" s="76">
        <v>5812.5</v>
      </c>
      <c r="D58" s="16"/>
    </row>
    <row r="59" ht="15.75" customHeight="1"/>
    <row r="60" ht="15.75" customHeight="1">
      <c r="B60" s="13" t="s">
        <v>173</v>
      </c>
      <c r="C60" s="29" t="s">
        <v>174</v>
      </c>
      <c r="D60" s="16" t="s">
        <v>175</v>
      </c>
    </row>
    <row r="61" ht="15.75" customHeight="1">
      <c r="B61" s="13" t="s">
        <v>176</v>
      </c>
      <c r="C61" s="29" t="s">
        <v>177</v>
      </c>
      <c r="D61" s="16" t="s">
        <v>175</v>
      </c>
    </row>
    <row r="62" ht="15.75" customHeight="1">
      <c r="B62" s="13" t="s">
        <v>178</v>
      </c>
      <c r="C62" s="29" t="s">
        <v>179</v>
      </c>
      <c r="D62" s="16" t="s">
        <v>175</v>
      </c>
    </row>
    <row r="63" ht="15.75" customHeight="1">
      <c r="B63" s="13" t="s">
        <v>180</v>
      </c>
      <c r="C63" s="29" t="s">
        <v>181</v>
      </c>
      <c r="D63" s="16" t="s">
        <v>175</v>
      </c>
    </row>
    <row r="64" ht="15.75" customHeight="1">
      <c r="B64" s="13" t="s">
        <v>182</v>
      </c>
      <c r="C64" s="29" t="s">
        <v>183</v>
      </c>
      <c r="D64" s="16" t="s">
        <v>175</v>
      </c>
    </row>
    <row r="65" ht="15.75" customHeight="1">
      <c r="B65" s="13" t="s">
        <v>184</v>
      </c>
      <c r="C65" s="29" t="s">
        <v>185</v>
      </c>
      <c r="D65" s="16" t="s">
        <v>175</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27:D27"/>
  </mergeCells>
  <dataValidations>
    <dataValidation type="custom" allowBlank="1" showInputMessage="1" showErrorMessage="1" prompt="Gründungsdatum - Bitte den Monatsersten eintragen, z. B. 01.03.2027." sqref="C10">
      <formula1>AND(ISNUMBER(C14),DAY(C14)=1)</formula1>
    </dataValidation>
    <dataValidation type="list" allowBlank="1" sqref="C15 C18 C20 C25">
      <formula1>fk_L_JaNein</formula1>
    </dataValidation>
    <dataValidation type="list" allowBlank="1" sqref="C30">
      <formula1>fk_L_KV</formula1>
    </dataValidation>
    <dataValidation type="list" allowBlank="1" sqref="C19">
      <formula1>fk_L_Veranlagung</formula1>
    </dataValidation>
  </dataValidations>
  <printOptions/>
  <pageMargins bottom="1.0" footer="0.0" header="0.0" left="0.75" right="0.75" top="1.0"/>
  <pageSetup fitToHeight="0" paperSize="9" orientation="portrait"/>
  <headerFooter>
    <oddHeader>&amp;L Firmenkompass GmbH&amp;R Finanzplan – &amp;A</oddHeader>
    <oddFooter>&amp;L Planungsrechnung, ohne Gewähr&amp;R Seite &amp;P von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row>
    <row r="2" ht="22.5" customHeight="1">
      <c r="A2" s="19" t="s">
        <v>14</v>
      </c>
      <c r="B2" s="5"/>
      <c r="C2" s="5"/>
      <c r="D2" s="8"/>
      <c r="E2" s="10"/>
      <c r="F2" s="10"/>
      <c r="G2" s="10"/>
      <c r="H2" s="10"/>
      <c r="I2" s="10"/>
      <c r="J2" s="10"/>
      <c r="K2" s="10"/>
      <c r="L2" s="10"/>
      <c r="M2" s="10"/>
      <c r="N2" s="10"/>
      <c r="O2" s="10"/>
      <c r="P2" s="10"/>
      <c r="Q2" s="10"/>
      <c r="R2" s="10"/>
      <c r="S2" s="15"/>
    </row>
    <row r="3" ht="13.5" customHeight="1">
      <c r="A3" s="23" t="s">
        <v>26</v>
      </c>
      <c r="B3" s="5"/>
      <c r="C3" s="5"/>
      <c r="D3" s="8"/>
      <c r="E3" s="10"/>
      <c r="F3" s="10"/>
      <c r="G3" s="10"/>
      <c r="H3" s="10"/>
      <c r="I3" s="10"/>
      <c r="J3" s="10"/>
      <c r="K3" s="10"/>
      <c r="L3" s="10"/>
      <c r="M3" s="10"/>
      <c r="N3" s="10"/>
      <c r="O3" s="10"/>
      <c r="P3" s="10"/>
      <c r="Q3" s="10"/>
      <c r="R3" s="10"/>
      <c r="S3" s="15"/>
    </row>
    <row r="4" ht="15.75" customHeight="1">
      <c r="A4" s="26" t="s">
        <v>30</v>
      </c>
      <c r="B4" s="27"/>
      <c r="C4" s="27"/>
      <c r="D4" s="28"/>
      <c r="E4" s="30"/>
      <c r="F4" s="30"/>
      <c r="G4" s="30"/>
      <c r="H4" s="30"/>
      <c r="I4" s="30"/>
      <c r="J4" s="30"/>
      <c r="K4" s="30"/>
      <c r="L4" s="30"/>
      <c r="M4" s="30"/>
      <c r="N4" s="30"/>
      <c r="O4" s="30"/>
      <c r="P4" s="30"/>
      <c r="Q4" s="30"/>
      <c r="R4" s="30"/>
      <c r="S4" s="15"/>
    </row>
    <row r="5" ht="21.75" customHeight="1">
      <c r="A5" s="33" t="str">
        <f>YEAR('LIQ Jahr1'!A5)&amp;" B2C"</f>
        <v>2027 B2C</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row>
    <row r="7" ht="18.0" customHeight="1">
      <c r="A7" s="57"/>
      <c r="B7" s="57"/>
      <c r="C7" s="57"/>
      <c r="D7" s="57"/>
      <c r="E7" s="57"/>
      <c r="F7" s="57"/>
      <c r="G7" s="57"/>
      <c r="H7" s="57"/>
      <c r="I7" s="57"/>
      <c r="J7" s="57"/>
      <c r="K7" s="57"/>
      <c r="L7" s="57"/>
      <c r="M7" s="57"/>
      <c r="N7" s="57"/>
      <c r="O7" s="57"/>
      <c r="P7" s="57"/>
      <c r="Q7" s="57"/>
      <c r="R7" s="59"/>
      <c r="S7" s="59"/>
    </row>
    <row r="8" ht="18.0" customHeight="1">
      <c r="A8" s="61" t="s">
        <v>144</v>
      </c>
      <c r="B8" s="62"/>
      <c r="C8" s="64" t="s">
        <v>148</v>
      </c>
      <c r="D8" s="64" t="s">
        <v>150</v>
      </c>
      <c r="E8" s="66"/>
      <c r="F8" s="66"/>
      <c r="G8" s="66"/>
      <c r="H8" s="66"/>
      <c r="I8" s="66"/>
      <c r="J8" s="66"/>
      <c r="K8" s="66"/>
      <c r="L8" s="66"/>
      <c r="M8" s="66"/>
      <c r="N8" s="66"/>
      <c r="O8" s="66"/>
      <c r="P8" s="66"/>
      <c r="Q8" s="67"/>
      <c r="R8" s="68"/>
      <c r="S8" s="59"/>
    </row>
    <row r="9" ht="18.0" customHeight="1">
      <c r="A9" s="71" t="s">
        <v>158</v>
      </c>
      <c r="B9" s="72"/>
      <c r="C9" s="73">
        <v>0.0</v>
      </c>
      <c r="D9" s="73">
        <v>0.0</v>
      </c>
      <c r="E9" s="74">
        <v>0.0</v>
      </c>
      <c r="F9" s="74">
        <v>0.0</v>
      </c>
      <c r="G9" s="74">
        <v>0.0</v>
      </c>
      <c r="H9" s="74">
        <v>0.0</v>
      </c>
      <c r="I9" s="74">
        <v>0.0</v>
      </c>
      <c r="J9" s="74">
        <v>0.0</v>
      </c>
      <c r="K9" s="74">
        <v>0.0</v>
      </c>
      <c r="L9" s="74">
        <v>0.0</v>
      </c>
      <c r="M9" s="74">
        <v>0.0</v>
      </c>
      <c r="N9" s="74">
        <v>0.0</v>
      </c>
      <c r="O9" s="74">
        <v>0.0</v>
      </c>
      <c r="P9" s="74">
        <v>0.0</v>
      </c>
      <c r="Q9" s="77">
        <f t="shared" ref="Q9:Q18" si="1">SUM(E9+F9+G9+H9+I9+J9+K9+L9+M9+N9+O9+P9)</f>
        <v>0</v>
      </c>
      <c r="R9" s="78">
        <f t="shared" ref="R9:R18" si="2">SUM(E9+F9+G9+H9+I9+J9+K9+L9+M9+N9+O9+P9)/12</f>
        <v>0</v>
      </c>
      <c r="S9" s="59"/>
    </row>
    <row r="10" ht="18.0" customHeight="1">
      <c r="A10" s="71" t="s">
        <v>186</v>
      </c>
      <c r="B10" s="79"/>
      <c r="C10" s="80">
        <v>0.0</v>
      </c>
      <c r="D10" s="80">
        <v>0.0</v>
      </c>
      <c r="E10" s="81">
        <v>0.0</v>
      </c>
      <c r="F10" s="81">
        <v>0.0</v>
      </c>
      <c r="G10" s="81">
        <v>0.0</v>
      </c>
      <c r="H10" s="81">
        <v>0.0</v>
      </c>
      <c r="I10" s="81">
        <v>0.0</v>
      </c>
      <c r="J10" s="81">
        <v>0.0</v>
      </c>
      <c r="K10" s="81">
        <v>0.0</v>
      </c>
      <c r="L10" s="81">
        <v>0.0</v>
      </c>
      <c r="M10" s="81">
        <v>0.0</v>
      </c>
      <c r="N10" s="81">
        <v>0.0</v>
      </c>
      <c r="O10" s="81">
        <v>0.0</v>
      </c>
      <c r="P10" s="81">
        <v>0.0</v>
      </c>
      <c r="Q10" s="77">
        <f t="shared" si="1"/>
        <v>0</v>
      </c>
      <c r="R10" s="78">
        <f t="shared" si="2"/>
        <v>0</v>
      </c>
      <c r="S10" s="82"/>
    </row>
    <row r="11" ht="18.0" customHeight="1">
      <c r="A11" s="71" t="s">
        <v>187</v>
      </c>
      <c r="B11" s="79"/>
      <c r="C11" s="80">
        <v>0.0</v>
      </c>
      <c r="D11" s="80">
        <v>0.0</v>
      </c>
      <c r="E11" s="74">
        <v>0.0</v>
      </c>
      <c r="F11" s="74">
        <v>0.0</v>
      </c>
      <c r="G11" s="74">
        <v>0.0</v>
      </c>
      <c r="H11" s="74">
        <v>0.0</v>
      </c>
      <c r="I11" s="74">
        <v>0.0</v>
      </c>
      <c r="J11" s="74">
        <v>0.0</v>
      </c>
      <c r="K11" s="74">
        <v>0.0</v>
      </c>
      <c r="L11" s="74">
        <v>0.0</v>
      </c>
      <c r="M11" s="74">
        <v>0.0</v>
      </c>
      <c r="N11" s="74">
        <v>0.0</v>
      </c>
      <c r="O11" s="74">
        <v>0.0</v>
      </c>
      <c r="P11" s="74">
        <v>0.0</v>
      </c>
      <c r="Q11" s="77">
        <f t="shared" si="1"/>
        <v>0</v>
      </c>
      <c r="R11" s="78">
        <f t="shared" si="2"/>
        <v>0</v>
      </c>
      <c r="S11" s="82"/>
    </row>
    <row r="12" ht="18.0" customHeight="1">
      <c r="A12" s="71" t="s">
        <v>188</v>
      </c>
      <c r="B12" s="79"/>
      <c r="C12" s="80">
        <v>0.0</v>
      </c>
      <c r="D12" s="80">
        <v>0.0</v>
      </c>
      <c r="E12" s="81">
        <v>0.0</v>
      </c>
      <c r="F12" s="81">
        <v>0.0</v>
      </c>
      <c r="G12" s="81">
        <v>0.0</v>
      </c>
      <c r="H12" s="81">
        <v>0.0</v>
      </c>
      <c r="I12" s="81">
        <v>0.0</v>
      </c>
      <c r="J12" s="81">
        <v>0.0</v>
      </c>
      <c r="K12" s="81">
        <v>0.0</v>
      </c>
      <c r="L12" s="81">
        <v>0.0</v>
      </c>
      <c r="M12" s="81">
        <v>0.0</v>
      </c>
      <c r="N12" s="81">
        <v>0.0</v>
      </c>
      <c r="O12" s="81">
        <v>0.0</v>
      </c>
      <c r="P12" s="81">
        <v>0.0</v>
      </c>
      <c r="Q12" s="77">
        <f t="shared" si="1"/>
        <v>0</v>
      </c>
      <c r="R12" s="78">
        <f t="shared" si="2"/>
        <v>0</v>
      </c>
      <c r="S12" s="82"/>
    </row>
    <row r="13" ht="18.0" customHeight="1">
      <c r="A13" s="71" t="s">
        <v>189</v>
      </c>
      <c r="B13" s="79"/>
      <c r="C13" s="80">
        <v>0.0</v>
      </c>
      <c r="D13" s="80">
        <v>0.0</v>
      </c>
      <c r="E13" s="74">
        <v>0.0</v>
      </c>
      <c r="F13" s="74">
        <v>0.0</v>
      </c>
      <c r="G13" s="74">
        <v>0.0</v>
      </c>
      <c r="H13" s="74">
        <v>0.0</v>
      </c>
      <c r="I13" s="74">
        <v>0.0</v>
      </c>
      <c r="J13" s="74">
        <v>0.0</v>
      </c>
      <c r="K13" s="74">
        <v>0.0</v>
      </c>
      <c r="L13" s="74">
        <v>0.0</v>
      </c>
      <c r="M13" s="74">
        <v>0.0</v>
      </c>
      <c r="N13" s="74">
        <v>0.0</v>
      </c>
      <c r="O13" s="74">
        <v>0.0</v>
      </c>
      <c r="P13" s="74">
        <v>0.0</v>
      </c>
      <c r="Q13" s="77">
        <f t="shared" si="1"/>
        <v>0</v>
      </c>
      <c r="R13" s="78">
        <f t="shared" si="2"/>
        <v>0</v>
      </c>
      <c r="S13" s="82"/>
    </row>
    <row r="14" ht="18.0" customHeight="1">
      <c r="A14" s="71" t="s">
        <v>190</v>
      </c>
      <c r="B14" s="79"/>
      <c r="C14" s="80">
        <v>0.0</v>
      </c>
      <c r="D14" s="80">
        <v>0.0</v>
      </c>
      <c r="E14" s="81">
        <v>0.0</v>
      </c>
      <c r="F14" s="81">
        <v>0.0</v>
      </c>
      <c r="G14" s="81">
        <v>0.0</v>
      </c>
      <c r="H14" s="81">
        <v>0.0</v>
      </c>
      <c r="I14" s="81">
        <v>0.0</v>
      </c>
      <c r="J14" s="81">
        <v>0.0</v>
      </c>
      <c r="K14" s="81">
        <v>0.0</v>
      </c>
      <c r="L14" s="81">
        <v>0.0</v>
      </c>
      <c r="M14" s="81">
        <v>0.0</v>
      </c>
      <c r="N14" s="81">
        <v>0.0</v>
      </c>
      <c r="O14" s="81">
        <v>0.0</v>
      </c>
      <c r="P14" s="81">
        <v>0.0</v>
      </c>
      <c r="Q14" s="77">
        <f t="shared" si="1"/>
        <v>0</v>
      </c>
      <c r="R14" s="78">
        <f t="shared" si="2"/>
        <v>0</v>
      </c>
      <c r="S14" s="82"/>
    </row>
    <row r="15" ht="18.0" customHeight="1">
      <c r="A15" s="71"/>
      <c r="B15" s="79"/>
      <c r="C15" s="80"/>
      <c r="D15" s="80"/>
      <c r="E15" s="74">
        <v>0.0</v>
      </c>
      <c r="F15" s="74">
        <v>0.0</v>
      </c>
      <c r="G15" s="74">
        <v>0.0</v>
      </c>
      <c r="H15" s="74">
        <v>0.0</v>
      </c>
      <c r="I15" s="74">
        <v>0.0</v>
      </c>
      <c r="J15" s="74">
        <v>0.0</v>
      </c>
      <c r="K15" s="74">
        <v>0.0</v>
      </c>
      <c r="L15" s="74">
        <v>0.0</v>
      </c>
      <c r="M15" s="74">
        <v>0.0</v>
      </c>
      <c r="N15" s="74">
        <v>0.0</v>
      </c>
      <c r="O15" s="74">
        <v>0.0</v>
      </c>
      <c r="P15" s="74">
        <v>0.0</v>
      </c>
      <c r="Q15" s="77">
        <f t="shared" si="1"/>
        <v>0</v>
      </c>
      <c r="R15" s="78">
        <f t="shared" si="2"/>
        <v>0</v>
      </c>
      <c r="S15" s="82"/>
    </row>
    <row r="16" ht="18.0" customHeight="1">
      <c r="A16" s="71"/>
      <c r="B16" s="79"/>
      <c r="C16" s="80"/>
      <c r="D16" s="80"/>
      <c r="E16" s="81">
        <v>0.0</v>
      </c>
      <c r="F16" s="81">
        <v>0.0</v>
      </c>
      <c r="G16" s="81">
        <v>0.0</v>
      </c>
      <c r="H16" s="81">
        <v>0.0</v>
      </c>
      <c r="I16" s="81">
        <v>0.0</v>
      </c>
      <c r="J16" s="81">
        <v>0.0</v>
      </c>
      <c r="K16" s="81">
        <v>0.0</v>
      </c>
      <c r="L16" s="81">
        <v>0.0</v>
      </c>
      <c r="M16" s="81">
        <v>0.0</v>
      </c>
      <c r="N16" s="81">
        <v>0.0</v>
      </c>
      <c r="O16" s="81">
        <v>0.0</v>
      </c>
      <c r="P16" s="81">
        <v>0.0</v>
      </c>
      <c r="Q16" s="77">
        <f t="shared" si="1"/>
        <v>0</v>
      </c>
      <c r="R16" s="78">
        <f t="shared" si="2"/>
        <v>0</v>
      </c>
      <c r="S16" s="82"/>
    </row>
    <row r="17" ht="18.0" customHeight="1">
      <c r="A17" s="71"/>
      <c r="B17" s="79"/>
      <c r="C17" s="80"/>
      <c r="D17" s="80"/>
      <c r="E17" s="74">
        <v>0.0</v>
      </c>
      <c r="F17" s="74">
        <v>0.0</v>
      </c>
      <c r="G17" s="74">
        <v>0.0</v>
      </c>
      <c r="H17" s="74">
        <v>0.0</v>
      </c>
      <c r="I17" s="74">
        <v>0.0</v>
      </c>
      <c r="J17" s="74">
        <v>0.0</v>
      </c>
      <c r="K17" s="74">
        <v>0.0</v>
      </c>
      <c r="L17" s="74">
        <v>0.0</v>
      </c>
      <c r="M17" s="74">
        <v>0.0</v>
      </c>
      <c r="N17" s="74">
        <v>0.0</v>
      </c>
      <c r="O17" s="74">
        <v>0.0</v>
      </c>
      <c r="P17" s="74">
        <v>0.0</v>
      </c>
      <c r="Q17" s="77">
        <f t="shared" si="1"/>
        <v>0</v>
      </c>
      <c r="R17" s="78">
        <f t="shared" si="2"/>
        <v>0</v>
      </c>
      <c r="S17" s="82"/>
    </row>
    <row r="18" ht="18.0" customHeight="1">
      <c r="A18" s="71"/>
      <c r="B18" s="79"/>
      <c r="C18" s="80"/>
      <c r="D18" s="80"/>
      <c r="E18" s="81">
        <v>0.0</v>
      </c>
      <c r="F18" s="81">
        <v>0.0</v>
      </c>
      <c r="G18" s="81">
        <v>0.0</v>
      </c>
      <c r="H18" s="81">
        <v>0.0</v>
      </c>
      <c r="I18" s="81">
        <v>0.0</v>
      </c>
      <c r="J18" s="81">
        <v>0.0</v>
      </c>
      <c r="K18" s="81">
        <v>0.0</v>
      </c>
      <c r="L18" s="81">
        <v>0.0</v>
      </c>
      <c r="M18" s="81">
        <v>0.0</v>
      </c>
      <c r="N18" s="81">
        <v>0.0</v>
      </c>
      <c r="O18" s="81">
        <v>0.0</v>
      </c>
      <c r="P18" s="81">
        <v>0.0</v>
      </c>
      <c r="Q18" s="77">
        <f t="shared" si="1"/>
        <v>0</v>
      </c>
      <c r="R18" s="78">
        <f t="shared" si="2"/>
        <v>0</v>
      </c>
      <c r="S18" s="82"/>
    </row>
    <row r="19" ht="18.0" customHeight="1">
      <c r="A19" s="57"/>
      <c r="B19" s="57"/>
      <c r="C19" s="57"/>
      <c r="D19" s="57"/>
      <c r="E19" s="84"/>
      <c r="F19" s="84"/>
      <c r="G19" s="84"/>
      <c r="H19" s="84"/>
      <c r="I19" s="84"/>
      <c r="J19" s="84"/>
      <c r="K19" s="84"/>
      <c r="L19" s="84"/>
      <c r="M19" s="84"/>
      <c r="N19" s="84"/>
      <c r="O19" s="84"/>
      <c r="P19" s="84"/>
      <c r="Q19" s="85"/>
      <c r="R19" s="86"/>
      <c r="S19" s="59"/>
    </row>
    <row r="20" ht="18.0" customHeight="1">
      <c r="A20" s="61" t="s">
        <v>191</v>
      </c>
      <c r="B20" s="62"/>
      <c r="C20" s="64" t="s">
        <v>148</v>
      </c>
      <c r="D20" s="64" t="s">
        <v>150</v>
      </c>
      <c r="E20" s="66"/>
      <c r="F20" s="66"/>
      <c r="G20" s="66"/>
      <c r="H20" s="66"/>
      <c r="I20" s="66"/>
      <c r="J20" s="66"/>
      <c r="K20" s="66"/>
      <c r="L20" s="66"/>
      <c r="M20" s="66"/>
      <c r="N20" s="66"/>
      <c r="O20" s="66"/>
      <c r="P20" s="66"/>
      <c r="Q20" s="67"/>
      <c r="R20" s="68"/>
      <c r="S20" s="59"/>
    </row>
    <row r="21" ht="18.0" customHeight="1">
      <c r="A21" s="71" t="s">
        <v>158</v>
      </c>
      <c r="B21" s="72"/>
      <c r="C21" s="73">
        <v>0.0</v>
      </c>
      <c r="D21" s="73">
        <v>0.0</v>
      </c>
      <c r="E21" s="74">
        <v>0.0</v>
      </c>
      <c r="F21" s="74">
        <v>0.0</v>
      </c>
      <c r="G21" s="74">
        <v>0.0</v>
      </c>
      <c r="H21" s="74">
        <v>0.0</v>
      </c>
      <c r="I21" s="74">
        <v>0.0</v>
      </c>
      <c r="J21" s="74">
        <v>0.0</v>
      </c>
      <c r="K21" s="74">
        <v>0.0</v>
      </c>
      <c r="L21" s="74">
        <v>0.0</v>
      </c>
      <c r="M21" s="74">
        <v>0.0</v>
      </c>
      <c r="N21" s="74">
        <v>0.0</v>
      </c>
      <c r="O21" s="74">
        <v>0.0</v>
      </c>
      <c r="P21" s="74">
        <v>0.0</v>
      </c>
      <c r="Q21" s="77">
        <f t="shared" ref="Q21:Q30" si="3">SUM(E21+F21+G21+H21+I21+J21+K21+L21+M21+N21+O21+P21)</f>
        <v>0</v>
      </c>
      <c r="R21" s="78">
        <f t="shared" ref="R21:R30" si="4">SUM(E21+F21+G21+H21+I21+J21+K21+L21+M21+N21+O21+P21)/12</f>
        <v>0</v>
      </c>
      <c r="S21" s="59"/>
    </row>
    <row r="22" ht="18.0" customHeight="1">
      <c r="A22" s="71" t="s">
        <v>186</v>
      </c>
      <c r="B22" s="79"/>
      <c r="C22" s="80">
        <v>0.0</v>
      </c>
      <c r="D22" s="80">
        <v>0.0</v>
      </c>
      <c r="E22" s="81">
        <v>0.0</v>
      </c>
      <c r="F22" s="81">
        <v>0.0</v>
      </c>
      <c r="G22" s="81">
        <v>0.0</v>
      </c>
      <c r="H22" s="81">
        <v>0.0</v>
      </c>
      <c r="I22" s="81">
        <v>0.0</v>
      </c>
      <c r="J22" s="81">
        <v>0.0</v>
      </c>
      <c r="K22" s="81">
        <v>0.0</v>
      </c>
      <c r="L22" s="81">
        <v>0.0</v>
      </c>
      <c r="M22" s="81">
        <v>0.0</v>
      </c>
      <c r="N22" s="81">
        <v>0.0</v>
      </c>
      <c r="O22" s="81">
        <v>0.0</v>
      </c>
      <c r="P22" s="81">
        <v>0.0</v>
      </c>
      <c r="Q22" s="77">
        <f t="shared" si="3"/>
        <v>0</v>
      </c>
      <c r="R22" s="78">
        <f t="shared" si="4"/>
        <v>0</v>
      </c>
      <c r="S22" s="82"/>
    </row>
    <row r="23" ht="18.0" customHeight="1">
      <c r="A23" s="71" t="s">
        <v>187</v>
      </c>
      <c r="B23" s="79"/>
      <c r="C23" s="80">
        <v>0.0</v>
      </c>
      <c r="D23" s="80">
        <v>0.0</v>
      </c>
      <c r="E23" s="74">
        <v>0.0</v>
      </c>
      <c r="F23" s="74">
        <v>0.0</v>
      </c>
      <c r="G23" s="74">
        <v>0.0</v>
      </c>
      <c r="H23" s="74">
        <v>0.0</v>
      </c>
      <c r="I23" s="74">
        <v>0.0</v>
      </c>
      <c r="J23" s="74">
        <v>0.0</v>
      </c>
      <c r="K23" s="74">
        <v>0.0</v>
      </c>
      <c r="L23" s="74">
        <v>0.0</v>
      </c>
      <c r="M23" s="74">
        <v>0.0</v>
      </c>
      <c r="N23" s="74">
        <v>0.0</v>
      </c>
      <c r="O23" s="74">
        <v>0.0</v>
      </c>
      <c r="P23" s="74">
        <v>0.0</v>
      </c>
      <c r="Q23" s="77">
        <f t="shared" si="3"/>
        <v>0</v>
      </c>
      <c r="R23" s="78">
        <f t="shared" si="4"/>
        <v>0</v>
      </c>
      <c r="S23" s="82"/>
    </row>
    <row r="24" ht="18.0" customHeight="1">
      <c r="A24" s="71" t="s">
        <v>188</v>
      </c>
      <c r="B24" s="79"/>
      <c r="C24" s="80">
        <v>0.0</v>
      </c>
      <c r="D24" s="80">
        <v>0.0</v>
      </c>
      <c r="E24" s="81">
        <v>0.0</v>
      </c>
      <c r="F24" s="81">
        <v>0.0</v>
      </c>
      <c r="G24" s="81">
        <v>0.0</v>
      </c>
      <c r="H24" s="81">
        <v>0.0</v>
      </c>
      <c r="I24" s="81">
        <v>0.0</v>
      </c>
      <c r="J24" s="81">
        <v>0.0</v>
      </c>
      <c r="K24" s="81">
        <v>0.0</v>
      </c>
      <c r="L24" s="81">
        <v>0.0</v>
      </c>
      <c r="M24" s="81">
        <v>0.0</v>
      </c>
      <c r="N24" s="81">
        <v>0.0</v>
      </c>
      <c r="O24" s="81">
        <v>0.0</v>
      </c>
      <c r="P24" s="81">
        <v>0.0</v>
      </c>
      <c r="Q24" s="77">
        <f t="shared" si="3"/>
        <v>0</v>
      </c>
      <c r="R24" s="78">
        <f t="shared" si="4"/>
        <v>0</v>
      </c>
      <c r="S24" s="82"/>
    </row>
    <row r="25" ht="18.0" customHeight="1">
      <c r="A25" s="71" t="s">
        <v>189</v>
      </c>
      <c r="B25" s="79"/>
      <c r="C25" s="80">
        <v>0.0</v>
      </c>
      <c r="D25" s="80">
        <v>0.0</v>
      </c>
      <c r="E25" s="74">
        <v>0.0</v>
      </c>
      <c r="F25" s="74">
        <v>0.0</v>
      </c>
      <c r="G25" s="74">
        <v>0.0</v>
      </c>
      <c r="H25" s="74">
        <v>0.0</v>
      </c>
      <c r="I25" s="74">
        <v>0.0</v>
      </c>
      <c r="J25" s="74">
        <v>0.0</v>
      </c>
      <c r="K25" s="74">
        <v>0.0</v>
      </c>
      <c r="L25" s="74">
        <v>0.0</v>
      </c>
      <c r="M25" s="74">
        <v>0.0</v>
      </c>
      <c r="N25" s="74">
        <v>0.0</v>
      </c>
      <c r="O25" s="74">
        <v>0.0</v>
      </c>
      <c r="P25" s="74">
        <v>0.0</v>
      </c>
      <c r="Q25" s="77">
        <f t="shared" si="3"/>
        <v>0</v>
      </c>
      <c r="R25" s="78">
        <f t="shared" si="4"/>
        <v>0</v>
      </c>
      <c r="S25" s="82"/>
    </row>
    <row r="26" ht="18.0" customHeight="1">
      <c r="A26" s="71" t="s">
        <v>190</v>
      </c>
      <c r="B26" s="79"/>
      <c r="C26" s="80">
        <v>0.0</v>
      </c>
      <c r="D26" s="80">
        <v>0.0</v>
      </c>
      <c r="E26" s="81">
        <v>0.0</v>
      </c>
      <c r="F26" s="81">
        <v>0.0</v>
      </c>
      <c r="G26" s="81">
        <v>0.0</v>
      </c>
      <c r="H26" s="81">
        <v>0.0</v>
      </c>
      <c r="I26" s="81">
        <v>0.0</v>
      </c>
      <c r="J26" s="81">
        <v>0.0</v>
      </c>
      <c r="K26" s="81">
        <v>0.0</v>
      </c>
      <c r="L26" s="81">
        <v>0.0</v>
      </c>
      <c r="M26" s="81">
        <v>0.0</v>
      </c>
      <c r="N26" s="81">
        <v>0.0</v>
      </c>
      <c r="O26" s="81">
        <v>0.0</v>
      </c>
      <c r="P26" s="81">
        <v>0.0</v>
      </c>
      <c r="Q26" s="77">
        <f t="shared" si="3"/>
        <v>0</v>
      </c>
      <c r="R26" s="78">
        <f t="shared" si="4"/>
        <v>0</v>
      </c>
      <c r="S26" s="82"/>
    </row>
    <row r="27" ht="18.0" customHeight="1">
      <c r="A27" s="71"/>
      <c r="B27" s="79"/>
      <c r="C27" s="80"/>
      <c r="D27" s="80"/>
      <c r="E27" s="74">
        <v>0.0</v>
      </c>
      <c r="F27" s="74">
        <v>0.0</v>
      </c>
      <c r="G27" s="74">
        <v>0.0</v>
      </c>
      <c r="H27" s="74">
        <v>0.0</v>
      </c>
      <c r="I27" s="74">
        <v>0.0</v>
      </c>
      <c r="J27" s="74">
        <v>0.0</v>
      </c>
      <c r="K27" s="74">
        <v>0.0</v>
      </c>
      <c r="L27" s="74">
        <v>0.0</v>
      </c>
      <c r="M27" s="74">
        <v>0.0</v>
      </c>
      <c r="N27" s="74">
        <v>0.0</v>
      </c>
      <c r="O27" s="74">
        <v>0.0</v>
      </c>
      <c r="P27" s="74">
        <v>0.0</v>
      </c>
      <c r="Q27" s="77">
        <f t="shared" si="3"/>
        <v>0</v>
      </c>
      <c r="R27" s="78">
        <f t="shared" si="4"/>
        <v>0</v>
      </c>
      <c r="S27" s="82"/>
    </row>
    <row r="28" ht="18.0" customHeight="1">
      <c r="A28" s="71"/>
      <c r="B28" s="79"/>
      <c r="C28" s="80"/>
      <c r="D28" s="80"/>
      <c r="E28" s="81">
        <v>0.0</v>
      </c>
      <c r="F28" s="81">
        <v>0.0</v>
      </c>
      <c r="G28" s="81">
        <v>0.0</v>
      </c>
      <c r="H28" s="81">
        <v>0.0</v>
      </c>
      <c r="I28" s="81">
        <v>0.0</v>
      </c>
      <c r="J28" s="81">
        <v>0.0</v>
      </c>
      <c r="K28" s="81">
        <v>0.0</v>
      </c>
      <c r="L28" s="81">
        <v>0.0</v>
      </c>
      <c r="M28" s="81">
        <v>0.0</v>
      </c>
      <c r="N28" s="81">
        <v>0.0</v>
      </c>
      <c r="O28" s="81">
        <v>0.0</v>
      </c>
      <c r="P28" s="81">
        <v>0.0</v>
      </c>
      <c r="Q28" s="77">
        <f t="shared" si="3"/>
        <v>0</v>
      </c>
      <c r="R28" s="78">
        <f t="shared" si="4"/>
        <v>0</v>
      </c>
      <c r="S28" s="82"/>
    </row>
    <row r="29" ht="18.0" customHeight="1">
      <c r="A29" s="71"/>
      <c r="B29" s="79"/>
      <c r="C29" s="80"/>
      <c r="D29" s="80"/>
      <c r="E29" s="74">
        <v>0.0</v>
      </c>
      <c r="F29" s="74">
        <v>0.0</v>
      </c>
      <c r="G29" s="74">
        <v>0.0</v>
      </c>
      <c r="H29" s="74">
        <v>0.0</v>
      </c>
      <c r="I29" s="74">
        <v>0.0</v>
      </c>
      <c r="J29" s="74">
        <v>0.0</v>
      </c>
      <c r="K29" s="74">
        <v>0.0</v>
      </c>
      <c r="L29" s="74">
        <v>0.0</v>
      </c>
      <c r="M29" s="74">
        <v>0.0</v>
      </c>
      <c r="N29" s="74">
        <v>0.0</v>
      </c>
      <c r="O29" s="74">
        <v>0.0</v>
      </c>
      <c r="P29" s="74">
        <v>0.0</v>
      </c>
      <c r="Q29" s="77">
        <f t="shared" si="3"/>
        <v>0</v>
      </c>
      <c r="R29" s="78">
        <f t="shared" si="4"/>
        <v>0</v>
      </c>
      <c r="S29" s="82"/>
    </row>
    <row r="30" ht="18.0" customHeight="1">
      <c r="A30" s="71"/>
      <c r="B30" s="79"/>
      <c r="C30" s="80"/>
      <c r="D30" s="80"/>
      <c r="E30" s="81">
        <v>0.0</v>
      </c>
      <c r="F30" s="81">
        <v>0.0</v>
      </c>
      <c r="G30" s="81">
        <v>0.0</v>
      </c>
      <c r="H30" s="81">
        <v>0.0</v>
      </c>
      <c r="I30" s="81">
        <v>0.0</v>
      </c>
      <c r="J30" s="81">
        <v>0.0</v>
      </c>
      <c r="K30" s="81">
        <v>0.0</v>
      </c>
      <c r="L30" s="81">
        <v>0.0</v>
      </c>
      <c r="M30" s="81">
        <v>0.0</v>
      </c>
      <c r="N30" s="81">
        <v>0.0</v>
      </c>
      <c r="O30" s="81">
        <v>0.0</v>
      </c>
      <c r="P30" s="81">
        <v>0.0</v>
      </c>
      <c r="Q30" s="77">
        <f t="shared" si="3"/>
        <v>0</v>
      </c>
      <c r="R30" s="78">
        <f t="shared" si="4"/>
        <v>0</v>
      </c>
      <c r="S30" s="82"/>
    </row>
    <row r="31" ht="18.0" customHeight="1">
      <c r="A31" s="57"/>
      <c r="B31" s="57"/>
      <c r="C31" s="57"/>
      <c r="D31" s="57"/>
      <c r="E31" s="84"/>
      <c r="F31" s="84"/>
      <c r="G31" s="84"/>
      <c r="H31" s="84"/>
      <c r="I31" s="84"/>
      <c r="J31" s="84"/>
      <c r="K31" s="84"/>
      <c r="L31" s="84"/>
      <c r="M31" s="84"/>
      <c r="N31" s="84"/>
      <c r="O31" s="84"/>
      <c r="P31" s="84"/>
      <c r="Q31" s="85"/>
      <c r="R31" s="86"/>
      <c r="S31" s="59"/>
    </row>
    <row r="32" ht="18.0" customHeight="1">
      <c r="A32" s="61" t="s">
        <v>196</v>
      </c>
      <c r="B32" s="62"/>
      <c r="C32" s="64" t="s">
        <v>148</v>
      </c>
      <c r="D32" s="64" t="s">
        <v>150</v>
      </c>
      <c r="E32" s="66"/>
      <c r="F32" s="66"/>
      <c r="G32" s="66"/>
      <c r="H32" s="66"/>
      <c r="I32" s="66"/>
      <c r="J32" s="66"/>
      <c r="K32" s="66"/>
      <c r="L32" s="66"/>
      <c r="M32" s="66"/>
      <c r="N32" s="66"/>
      <c r="O32" s="66"/>
      <c r="P32" s="66"/>
      <c r="Q32" s="67"/>
      <c r="R32" s="68"/>
      <c r="S32" s="59"/>
    </row>
    <row r="33" ht="18.0" customHeight="1">
      <c r="A33" s="71" t="s">
        <v>158</v>
      </c>
      <c r="B33" s="72"/>
      <c r="C33" s="73">
        <v>0.0</v>
      </c>
      <c r="D33" s="73">
        <v>0.0</v>
      </c>
      <c r="E33" s="74">
        <v>0.0</v>
      </c>
      <c r="F33" s="74">
        <v>0.0</v>
      </c>
      <c r="G33" s="74">
        <v>0.0</v>
      </c>
      <c r="H33" s="74">
        <v>0.0</v>
      </c>
      <c r="I33" s="74">
        <v>0.0</v>
      </c>
      <c r="J33" s="74">
        <v>0.0</v>
      </c>
      <c r="K33" s="74">
        <v>0.0</v>
      </c>
      <c r="L33" s="74">
        <v>0.0</v>
      </c>
      <c r="M33" s="74">
        <v>0.0</v>
      </c>
      <c r="N33" s="74">
        <v>0.0</v>
      </c>
      <c r="O33" s="74">
        <v>0.0</v>
      </c>
      <c r="P33" s="74">
        <v>0.0</v>
      </c>
      <c r="Q33" s="77">
        <f t="shared" ref="Q33:Q42" si="5">SUM(E33+F33+G33+H33+I33+J33+K33+L33+M33+N33+O33+P33)</f>
        <v>0</v>
      </c>
      <c r="R33" s="78">
        <f t="shared" ref="R33:R42" si="6">SUM(E33+F33+G33+H33+I33+J33+K33+L33+M33+N33+O33+P33)/12</f>
        <v>0</v>
      </c>
      <c r="S33" s="59"/>
    </row>
    <row r="34" ht="18.0" customHeight="1">
      <c r="A34" s="71" t="s">
        <v>186</v>
      </c>
      <c r="B34" s="79"/>
      <c r="C34" s="80">
        <v>0.0</v>
      </c>
      <c r="D34" s="80">
        <v>0.0</v>
      </c>
      <c r="E34" s="81">
        <v>0.0</v>
      </c>
      <c r="F34" s="81">
        <v>0.0</v>
      </c>
      <c r="G34" s="81">
        <v>0.0</v>
      </c>
      <c r="H34" s="81">
        <v>0.0</v>
      </c>
      <c r="I34" s="81">
        <v>0.0</v>
      </c>
      <c r="J34" s="81">
        <v>0.0</v>
      </c>
      <c r="K34" s="81">
        <v>0.0</v>
      </c>
      <c r="L34" s="81">
        <v>0.0</v>
      </c>
      <c r="M34" s="81">
        <v>0.0</v>
      </c>
      <c r="N34" s="81">
        <v>0.0</v>
      </c>
      <c r="O34" s="81">
        <v>0.0</v>
      </c>
      <c r="P34" s="81">
        <v>0.0</v>
      </c>
      <c r="Q34" s="77">
        <f t="shared" si="5"/>
        <v>0</v>
      </c>
      <c r="R34" s="78">
        <f t="shared" si="6"/>
        <v>0</v>
      </c>
      <c r="S34" s="82"/>
    </row>
    <row r="35" ht="18.0" customHeight="1">
      <c r="A35" s="71" t="s">
        <v>187</v>
      </c>
      <c r="B35" s="79"/>
      <c r="C35" s="80">
        <v>0.0</v>
      </c>
      <c r="D35" s="80">
        <v>0.0</v>
      </c>
      <c r="E35" s="74">
        <v>0.0</v>
      </c>
      <c r="F35" s="74">
        <v>0.0</v>
      </c>
      <c r="G35" s="74">
        <v>0.0</v>
      </c>
      <c r="H35" s="74">
        <v>0.0</v>
      </c>
      <c r="I35" s="74">
        <v>0.0</v>
      </c>
      <c r="J35" s="74">
        <v>0.0</v>
      </c>
      <c r="K35" s="74">
        <v>0.0</v>
      </c>
      <c r="L35" s="74">
        <v>0.0</v>
      </c>
      <c r="M35" s="74">
        <v>0.0</v>
      </c>
      <c r="N35" s="74">
        <v>0.0</v>
      </c>
      <c r="O35" s="74">
        <v>0.0</v>
      </c>
      <c r="P35" s="74">
        <v>0.0</v>
      </c>
      <c r="Q35" s="77">
        <f t="shared" si="5"/>
        <v>0</v>
      </c>
      <c r="R35" s="78">
        <f t="shared" si="6"/>
        <v>0</v>
      </c>
      <c r="S35" s="82"/>
    </row>
    <row r="36" ht="18.0" customHeight="1">
      <c r="A36" s="71" t="s">
        <v>188</v>
      </c>
      <c r="B36" s="79"/>
      <c r="C36" s="80">
        <v>0.0</v>
      </c>
      <c r="D36" s="80">
        <v>0.0</v>
      </c>
      <c r="E36" s="81">
        <v>0.0</v>
      </c>
      <c r="F36" s="81">
        <v>0.0</v>
      </c>
      <c r="G36" s="81">
        <v>0.0</v>
      </c>
      <c r="H36" s="81">
        <v>0.0</v>
      </c>
      <c r="I36" s="81">
        <v>0.0</v>
      </c>
      <c r="J36" s="81">
        <v>0.0</v>
      </c>
      <c r="K36" s="81">
        <v>0.0</v>
      </c>
      <c r="L36" s="81">
        <v>0.0</v>
      </c>
      <c r="M36" s="81">
        <v>0.0</v>
      </c>
      <c r="N36" s="81">
        <v>0.0</v>
      </c>
      <c r="O36" s="81">
        <v>0.0</v>
      </c>
      <c r="P36" s="81">
        <v>0.0</v>
      </c>
      <c r="Q36" s="77">
        <f t="shared" si="5"/>
        <v>0</v>
      </c>
      <c r="R36" s="78">
        <f t="shared" si="6"/>
        <v>0</v>
      </c>
      <c r="S36" s="82"/>
    </row>
    <row r="37" ht="18.0" customHeight="1">
      <c r="A37" s="71" t="s">
        <v>189</v>
      </c>
      <c r="B37" s="79"/>
      <c r="C37" s="80">
        <v>0.0</v>
      </c>
      <c r="D37" s="73">
        <v>0.0</v>
      </c>
      <c r="E37" s="74">
        <v>0.0</v>
      </c>
      <c r="F37" s="74">
        <v>0.0</v>
      </c>
      <c r="G37" s="74">
        <v>0.0</v>
      </c>
      <c r="H37" s="74">
        <v>0.0</v>
      </c>
      <c r="I37" s="74">
        <v>0.0</v>
      </c>
      <c r="J37" s="74">
        <v>0.0</v>
      </c>
      <c r="K37" s="74">
        <v>0.0</v>
      </c>
      <c r="L37" s="74">
        <v>0.0</v>
      </c>
      <c r="M37" s="74">
        <v>0.0</v>
      </c>
      <c r="N37" s="74">
        <v>0.0</v>
      </c>
      <c r="O37" s="74">
        <v>0.0</v>
      </c>
      <c r="P37" s="74">
        <v>0.0</v>
      </c>
      <c r="Q37" s="77">
        <f t="shared" si="5"/>
        <v>0</v>
      </c>
      <c r="R37" s="78">
        <f t="shared" si="6"/>
        <v>0</v>
      </c>
      <c r="S37" s="82"/>
    </row>
    <row r="38" ht="18.0" customHeight="1">
      <c r="A38" s="71" t="s">
        <v>190</v>
      </c>
      <c r="B38" s="79"/>
      <c r="C38" s="80">
        <v>0.0</v>
      </c>
      <c r="D38" s="80">
        <v>0.0</v>
      </c>
      <c r="E38" s="81">
        <v>0.0</v>
      </c>
      <c r="F38" s="81">
        <v>0.0</v>
      </c>
      <c r="G38" s="81">
        <v>0.0</v>
      </c>
      <c r="H38" s="81">
        <v>0.0</v>
      </c>
      <c r="I38" s="81">
        <v>0.0</v>
      </c>
      <c r="J38" s="81">
        <v>0.0</v>
      </c>
      <c r="K38" s="81">
        <v>0.0</v>
      </c>
      <c r="L38" s="81">
        <v>0.0</v>
      </c>
      <c r="M38" s="81">
        <v>0.0</v>
      </c>
      <c r="N38" s="81">
        <v>0.0</v>
      </c>
      <c r="O38" s="81">
        <v>0.0</v>
      </c>
      <c r="P38" s="81">
        <v>0.0</v>
      </c>
      <c r="Q38" s="77">
        <f t="shared" si="5"/>
        <v>0</v>
      </c>
      <c r="R38" s="78">
        <f t="shared" si="6"/>
        <v>0</v>
      </c>
      <c r="S38" s="82"/>
    </row>
    <row r="39" ht="18.0" customHeight="1">
      <c r="A39" s="71"/>
      <c r="B39" s="79"/>
      <c r="C39" s="80"/>
      <c r="D39" s="80"/>
      <c r="E39" s="74">
        <v>0.0</v>
      </c>
      <c r="F39" s="74">
        <v>0.0</v>
      </c>
      <c r="G39" s="74">
        <v>0.0</v>
      </c>
      <c r="H39" s="74">
        <v>0.0</v>
      </c>
      <c r="I39" s="74">
        <v>0.0</v>
      </c>
      <c r="J39" s="74">
        <v>0.0</v>
      </c>
      <c r="K39" s="74">
        <v>0.0</v>
      </c>
      <c r="L39" s="74">
        <v>0.0</v>
      </c>
      <c r="M39" s="74">
        <v>0.0</v>
      </c>
      <c r="N39" s="74">
        <v>0.0</v>
      </c>
      <c r="O39" s="74">
        <v>0.0</v>
      </c>
      <c r="P39" s="74">
        <v>0.0</v>
      </c>
      <c r="Q39" s="77">
        <f t="shared" si="5"/>
        <v>0</v>
      </c>
      <c r="R39" s="78">
        <f t="shared" si="6"/>
        <v>0</v>
      </c>
      <c r="S39" s="82"/>
    </row>
    <row r="40" ht="18.0" customHeight="1">
      <c r="A40" s="71"/>
      <c r="B40" s="79"/>
      <c r="C40" s="80"/>
      <c r="D40" s="80"/>
      <c r="E40" s="81">
        <v>0.0</v>
      </c>
      <c r="F40" s="81">
        <v>0.0</v>
      </c>
      <c r="G40" s="81">
        <v>0.0</v>
      </c>
      <c r="H40" s="81">
        <v>0.0</v>
      </c>
      <c r="I40" s="81">
        <v>0.0</v>
      </c>
      <c r="J40" s="81">
        <v>0.0</v>
      </c>
      <c r="K40" s="81">
        <v>0.0</v>
      </c>
      <c r="L40" s="81">
        <v>0.0</v>
      </c>
      <c r="M40" s="81">
        <v>0.0</v>
      </c>
      <c r="N40" s="81">
        <v>0.0</v>
      </c>
      <c r="O40" s="81">
        <v>0.0</v>
      </c>
      <c r="P40" s="81">
        <v>0.0</v>
      </c>
      <c r="Q40" s="77">
        <f t="shared" si="5"/>
        <v>0</v>
      </c>
      <c r="R40" s="78">
        <f t="shared" si="6"/>
        <v>0</v>
      </c>
      <c r="S40" s="82"/>
    </row>
    <row r="41" ht="18.0" customHeight="1">
      <c r="A41" s="71"/>
      <c r="B41" s="79"/>
      <c r="C41" s="80"/>
      <c r="D41" s="80"/>
      <c r="E41" s="74">
        <v>0.0</v>
      </c>
      <c r="F41" s="74">
        <v>0.0</v>
      </c>
      <c r="G41" s="74">
        <v>0.0</v>
      </c>
      <c r="H41" s="74">
        <v>0.0</v>
      </c>
      <c r="I41" s="74">
        <v>0.0</v>
      </c>
      <c r="J41" s="74">
        <v>0.0</v>
      </c>
      <c r="K41" s="74">
        <v>0.0</v>
      </c>
      <c r="L41" s="74">
        <v>0.0</v>
      </c>
      <c r="M41" s="74">
        <v>0.0</v>
      </c>
      <c r="N41" s="74">
        <v>0.0</v>
      </c>
      <c r="O41" s="74">
        <v>0.0</v>
      </c>
      <c r="P41" s="74">
        <v>0.0</v>
      </c>
      <c r="Q41" s="77">
        <f t="shared" si="5"/>
        <v>0</v>
      </c>
      <c r="R41" s="78">
        <f t="shared" si="6"/>
        <v>0</v>
      </c>
      <c r="S41" s="82"/>
    </row>
    <row r="42" ht="18.0" customHeight="1">
      <c r="A42" s="71"/>
      <c r="B42" s="79"/>
      <c r="C42" s="80"/>
      <c r="D42" s="80"/>
      <c r="E42" s="81">
        <v>0.0</v>
      </c>
      <c r="F42" s="81">
        <v>0.0</v>
      </c>
      <c r="G42" s="81">
        <v>0.0</v>
      </c>
      <c r="H42" s="81">
        <v>0.0</v>
      </c>
      <c r="I42" s="81">
        <v>0.0</v>
      </c>
      <c r="J42" s="81">
        <v>0.0</v>
      </c>
      <c r="K42" s="81">
        <v>0.0</v>
      </c>
      <c r="L42" s="81">
        <v>0.0</v>
      </c>
      <c r="M42" s="81">
        <v>0.0</v>
      </c>
      <c r="N42" s="81">
        <v>0.0</v>
      </c>
      <c r="O42" s="81">
        <v>0.0</v>
      </c>
      <c r="P42" s="81">
        <v>0.0</v>
      </c>
      <c r="Q42" s="77">
        <f t="shared" si="5"/>
        <v>0</v>
      </c>
      <c r="R42" s="78">
        <f t="shared" si="6"/>
        <v>0</v>
      </c>
      <c r="S42" s="82"/>
    </row>
    <row r="43" ht="18.0" customHeight="1">
      <c r="A43" s="57"/>
      <c r="B43" s="57"/>
      <c r="C43" s="57"/>
      <c r="D43" s="57"/>
      <c r="E43" s="84"/>
      <c r="F43" s="84"/>
      <c r="G43" s="84"/>
      <c r="H43" s="84"/>
      <c r="I43" s="84"/>
      <c r="J43" s="84"/>
      <c r="K43" s="84"/>
      <c r="L43" s="84"/>
      <c r="M43" s="84"/>
      <c r="N43" s="84"/>
      <c r="O43" s="84"/>
      <c r="P43" s="84"/>
      <c r="Q43" s="85"/>
      <c r="R43" s="86"/>
      <c r="S43" s="59"/>
    </row>
    <row r="44" ht="18.0" customHeight="1">
      <c r="A44" s="61" t="s">
        <v>197</v>
      </c>
      <c r="B44" s="62"/>
      <c r="C44" s="64" t="s">
        <v>148</v>
      </c>
      <c r="D44" s="64" t="s">
        <v>150</v>
      </c>
      <c r="E44" s="66"/>
      <c r="F44" s="66"/>
      <c r="G44" s="66"/>
      <c r="H44" s="66"/>
      <c r="I44" s="66"/>
      <c r="J44" s="66"/>
      <c r="K44" s="66"/>
      <c r="L44" s="66"/>
      <c r="M44" s="66"/>
      <c r="N44" s="66"/>
      <c r="O44" s="66"/>
      <c r="P44" s="66"/>
      <c r="Q44" s="67"/>
      <c r="R44" s="68"/>
      <c r="S44" s="59"/>
    </row>
    <row r="45" ht="18.0" customHeight="1">
      <c r="A45" s="71" t="s">
        <v>158</v>
      </c>
      <c r="B45" s="72"/>
      <c r="C45" s="73">
        <v>0.0</v>
      </c>
      <c r="D45" s="73">
        <v>0.0</v>
      </c>
      <c r="E45" s="74">
        <v>0.0</v>
      </c>
      <c r="F45" s="74">
        <v>0.0</v>
      </c>
      <c r="G45" s="74">
        <v>0.0</v>
      </c>
      <c r="H45" s="74">
        <v>0.0</v>
      </c>
      <c r="I45" s="74">
        <v>0.0</v>
      </c>
      <c r="J45" s="74">
        <v>0.0</v>
      </c>
      <c r="K45" s="74">
        <v>0.0</v>
      </c>
      <c r="L45" s="74">
        <v>0.0</v>
      </c>
      <c r="M45" s="74">
        <v>0.0</v>
      </c>
      <c r="N45" s="74">
        <v>0.0</v>
      </c>
      <c r="O45" s="74">
        <v>0.0</v>
      </c>
      <c r="P45" s="74">
        <v>0.0</v>
      </c>
      <c r="Q45" s="89">
        <f>E45+F45+G45+H45+I45+J45+K45+L45+M45+N45+O45+P45</f>
        <v>0</v>
      </c>
      <c r="R45" s="78">
        <f t="shared" ref="R45:R54" si="7">SUM(E45+F45+G45+H45+I45+J45+K45+L45+M45+N45+O45+P45)/12</f>
        <v>0</v>
      </c>
      <c r="S45" s="59"/>
    </row>
    <row r="46" ht="18.0" customHeight="1">
      <c r="A46" s="71" t="s">
        <v>186</v>
      </c>
      <c r="B46" s="79"/>
      <c r="C46" s="80">
        <v>0.0</v>
      </c>
      <c r="D46" s="80">
        <v>0.0</v>
      </c>
      <c r="E46" s="81">
        <v>0.0</v>
      </c>
      <c r="F46" s="81">
        <v>0.0</v>
      </c>
      <c r="G46" s="81">
        <v>0.0</v>
      </c>
      <c r="H46" s="81">
        <v>0.0</v>
      </c>
      <c r="I46" s="81">
        <v>0.0</v>
      </c>
      <c r="J46" s="81">
        <v>0.0</v>
      </c>
      <c r="K46" s="81">
        <v>0.0</v>
      </c>
      <c r="L46" s="81">
        <v>0.0</v>
      </c>
      <c r="M46" s="81">
        <v>0.0</v>
      </c>
      <c r="N46" s="81">
        <v>0.0</v>
      </c>
      <c r="O46" s="81">
        <v>0.0</v>
      </c>
      <c r="P46" s="81">
        <v>0.0</v>
      </c>
      <c r="Q46" s="90">
        <v>0.0</v>
      </c>
      <c r="R46" s="78">
        <f t="shared" si="7"/>
        <v>0</v>
      </c>
      <c r="S46" s="82"/>
    </row>
    <row r="47" ht="18.0" customHeight="1">
      <c r="A47" s="71" t="s">
        <v>187</v>
      </c>
      <c r="B47" s="79"/>
      <c r="C47" s="80">
        <v>0.0</v>
      </c>
      <c r="D47" s="80">
        <v>0.0</v>
      </c>
      <c r="E47" s="74">
        <v>0.0</v>
      </c>
      <c r="F47" s="74">
        <v>0.0</v>
      </c>
      <c r="G47" s="74">
        <v>0.0</v>
      </c>
      <c r="H47" s="74">
        <v>0.0</v>
      </c>
      <c r="I47" s="74">
        <v>0.0</v>
      </c>
      <c r="J47" s="74">
        <v>0.0</v>
      </c>
      <c r="K47" s="74">
        <v>0.0</v>
      </c>
      <c r="L47" s="74">
        <v>0.0</v>
      </c>
      <c r="M47" s="74">
        <v>0.0</v>
      </c>
      <c r="N47" s="74">
        <v>0.0</v>
      </c>
      <c r="O47" s="74">
        <v>0.0</v>
      </c>
      <c r="P47" s="74">
        <v>0.0</v>
      </c>
      <c r="Q47" s="89">
        <v>0.0</v>
      </c>
      <c r="R47" s="78">
        <f t="shared" si="7"/>
        <v>0</v>
      </c>
      <c r="S47" s="82"/>
    </row>
    <row r="48" ht="18.0" customHeight="1">
      <c r="A48" s="71" t="s">
        <v>188</v>
      </c>
      <c r="B48" s="79"/>
      <c r="C48" s="80">
        <v>0.0</v>
      </c>
      <c r="D48" s="80">
        <v>0.0</v>
      </c>
      <c r="E48" s="81">
        <v>0.0</v>
      </c>
      <c r="F48" s="81">
        <v>0.0</v>
      </c>
      <c r="G48" s="81">
        <v>0.0</v>
      </c>
      <c r="H48" s="81">
        <v>0.0</v>
      </c>
      <c r="I48" s="81">
        <v>0.0</v>
      </c>
      <c r="J48" s="81">
        <v>0.0</v>
      </c>
      <c r="K48" s="81">
        <v>0.0</v>
      </c>
      <c r="L48" s="81">
        <v>0.0</v>
      </c>
      <c r="M48" s="81">
        <v>0.0</v>
      </c>
      <c r="N48" s="81">
        <v>0.0</v>
      </c>
      <c r="O48" s="81">
        <v>0.0</v>
      </c>
      <c r="P48" s="81">
        <v>0.0</v>
      </c>
      <c r="Q48" s="90">
        <v>0.0</v>
      </c>
      <c r="R48" s="78">
        <f t="shared" si="7"/>
        <v>0</v>
      </c>
      <c r="S48" s="82"/>
    </row>
    <row r="49" ht="15.75" customHeight="1">
      <c r="A49" s="71" t="s">
        <v>189</v>
      </c>
      <c r="B49" s="79"/>
      <c r="C49" s="80">
        <v>0.0</v>
      </c>
      <c r="D49" s="80">
        <v>0.0</v>
      </c>
      <c r="E49" s="74">
        <v>0.0</v>
      </c>
      <c r="F49" s="74">
        <v>0.0</v>
      </c>
      <c r="G49" s="74">
        <v>0.0</v>
      </c>
      <c r="H49" s="74">
        <v>0.0</v>
      </c>
      <c r="I49" s="74">
        <v>0.0</v>
      </c>
      <c r="J49" s="74">
        <v>0.0</v>
      </c>
      <c r="K49" s="74">
        <v>0.0</v>
      </c>
      <c r="L49" s="74">
        <v>0.0</v>
      </c>
      <c r="M49" s="74">
        <v>0.0</v>
      </c>
      <c r="N49" s="74">
        <v>0.0</v>
      </c>
      <c r="O49" s="74">
        <v>0.0</v>
      </c>
      <c r="P49" s="74">
        <v>0.0</v>
      </c>
      <c r="Q49" s="77">
        <f t="shared" ref="Q49:Q54" si="8">SUM(E49+F49+G49+H49+I49+J49+K49+L49+M49+N49+O49+P49)</f>
        <v>0</v>
      </c>
      <c r="R49" s="78">
        <f t="shared" si="7"/>
        <v>0</v>
      </c>
      <c r="S49" s="91"/>
    </row>
    <row r="50" ht="18.0" customHeight="1">
      <c r="A50" s="71" t="s">
        <v>190</v>
      </c>
      <c r="B50" s="79"/>
      <c r="C50" s="80">
        <v>0.0</v>
      </c>
      <c r="D50" s="80">
        <v>0.0</v>
      </c>
      <c r="E50" s="81">
        <v>0.0</v>
      </c>
      <c r="F50" s="81">
        <v>0.0</v>
      </c>
      <c r="G50" s="81">
        <v>0.0</v>
      </c>
      <c r="H50" s="81">
        <v>0.0</v>
      </c>
      <c r="I50" s="81">
        <v>0.0</v>
      </c>
      <c r="J50" s="81">
        <v>0.0</v>
      </c>
      <c r="K50" s="81">
        <v>0.0</v>
      </c>
      <c r="L50" s="81">
        <v>0.0</v>
      </c>
      <c r="M50" s="81">
        <v>0.0</v>
      </c>
      <c r="N50" s="81">
        <v>0.0</v>
      </c>
      <c r="O50" s="81">
        <v>0.0</v>
      </c>
      <c r="P50" s="81">
        <v>0.0</v>
      </c>
      <c r="Q50" s="77">
        <f t="shared" si="8"/>
        <v>0</v>
      </c>
      <c r="R50" s="78">
        <f t="shared" si="7"/>
        <v>0</v>
      </c>
      <c r="S50" s="82"/>
    </row>
    <row r="51" ht="18.0" customHeight="1">
      <c r="A51" s="71"/>
      <c r="B51" s="79"/>
      <c r="C51" s="80"/>
      <c r="D51" s="80"/>
      <c r="E51" s="74">
        <v>0.0</v>
      </c>
      <c r="F51" s="74">
        <v>0.0</v>
      </c>
      <c r="G51" s="74">
        <v>0.0</v>
      </c>
      <c r="H51" s="74">
        <v>0.0</v>
      </c>
      <c r="I51" s="74">
        <v>0.0</v>
      </c>
      <c r="J51" s="74">
        <v>0.0</v>
      </c>
      <c r="K51" s="74">
        <v>0.0</v>
      </c>
      <c r="L51" s="74">
        <v>0.0</v>
      </c>
      <c r="M51" s="74">
        <v>0.0</v>
      </c>
      <c r="N51" s="74">
        <v>0.0</v>
      </c>
      <c r="O51" s="74">
        <v>0.0</v>
      </c>
      <c r="P51" s="74">
        <v>0.0</v>
      </c>
      <c r="Q51" s="77">
        <f t="shared" si="8"/>
        <v>0</v>
      </c>
      <c r="R51" s="78">
        <f t="shared" si="7"/>
        <v>0</v>
      </c>
      <c r="S51" s="82"/>
    </row>
    <row r="52" ht="18.0" customHeight="1">
      <c r="A52" s="71"/>
      <c r="B52" s="79"/>
      <c r="C52" s="80"/>
      <c r="D52" s="80"/>
      <c r="E52" s="81">
        <v>0.0</v>
      </c>
      <c r="F52" s="81">
        <v>0.0</v>
      </c>
      <c r="G52" s="81">
        <v>0.0</v>
      </c>
      <c r="H52" s="81">
        <v>0.0</v>
      </c>
      <c r="I52" s="81">
        <v>0.0</v>
      </c>
      <c r="J52" s="81">
        <v>0.0</v>
      </c>
      <c r="K52" s="81">
        <v>0.0</v>
      </c>
      <c r="L52" s="81">
        <v>0.0</v>
      </c>
      <c r="M52" s="81">
        <v>0.0</v>
      </c>
      <c r="N52" s="81">
        <v>0.0</v>
      </c>
      <c r="O52" s="81">
        <v>0.0</v>
      </c>
      <c r="P52" s="81">
        <v>0.0</v>
      </c>
      <c r="Q52" s="77">
        <f t="shared" si="8"/>
        <v>0</v>
      </c>
      <c r="R52" s="78">
        <f t="shared" si="7"/>
        <v>0</v>
      </c>
      <c r="S52" s="82"/>
    </row>
    <row r="53" ht="18.0" customHeight="1">
      <c r="A53" s="71"/>
      <c r="B53" s="79"/>
      <c r="C53" s="80"/>
      <c r="D53" s="80"/>
      <c r="E53" s="74">
        <v>0.0</v>
      </c>
      <c r="F53" s="74">
        <v>0.0</v>
      </c>
      <c r="G53" s="74">
        <v>0.0</v>
      </c>
      <c r="H53" s="74">
        <v>0.0</v>
      </c>
      <c r="I53" s="74">
        <v>0.0</v>
      </c>
      <c r="J53" s="74">
        <v>0.0</v>
      </c>
      <c r="K53" s="74">
        <v>0.0</v>
      </c>
      <c r="L53" s="74">
        <v>0.0</v>
      </c>
      <c r="M53" s="74">
        <v>0.0</v>
      </c>
      <c r="N53" s="74">
        <v>0.0</v>
      </c>
      <c r="O53" s="74">
        <v>0.0</v>
      </c>
      <c r="P53" s="74">
        <v>0.0</v>
      </c>
      <c r="Q53" s="77">
        <f t="shared" si="8"/>
        <v>0</v>
      </c>
      <c r="R53" s="78">
        <f t="shared" si="7"/>
        <v>0</v>
      </c>
      <c r="S53" s="82"/>
    </row>
    <row r="54" ht="18.0" customHeight="1">
      <c r="A54" s="71"/>
      <c r="B54" s="79"/>
      <c r="C54" s="80"/>
      <c r="D54" s="80"/>
      <c r="E54" s="81">
        <v>0.0</v>
      </c>
      <c r="F54" s="81">
        <v>0.0</v>
      </c>
      <c r="G54" s="81">
        <v>0.0</v>
      </c>
      <c r="H54" s="81">
        <v>0.0</v>
      </c>
      <c r="I54" s="81">
        <v>0.0</v>
      </c>
      <c r="J54" s="81">
        <v>0.0</v>
      </c>
      <c r="K54" s="81">
        <v>0.0</v>
      </c>
      <c r="L54" s="81">
        <v>0.0</v>
      </c>
      <c r="M54" s="81">
        <v>0.0</v>
      </c>
      <c r="N54" s="81">
        <v>0.0</v>
      </c>
      <c r="O54" s="81">
        <v>0.0</v>
      </c>
      <c r="P54" s="81">
        <v>0.0</v>
      </c>
      <c r="Q54" s="77">
        <f t="shared" si="8"/>
        <v>0</v>
      </c>
      <c r="R54" s="78">
        <f t="shared" si="7"/>
        <v>0</v>
      </c>
      <c r="S54" s="82"/>
    </row>
    <row r="55" ht="15.75" customHeight="1">
      <c r="A55" s="40"/>
      <c r="B55" s="92"/>
      <c r="C55" s="92"/>
      <c r="D55" s="93"/>
      <c r="E55" s="91"/>
      <c r="F55" s="91"/>
      <c r="G55" s="91"/>
      <c r="H55" s="91"/>
      <c r="I55" s="91"/>
      <c r="J55" s="91"/>
      <c r="K55" s="91"/>
      <c r="L55" s="91"/>
      <c r="M55" s="91"/>
      <c r="N55" s="91"/>
      <c r="O55" s="91"/>
      <c r="P55" s="91"/>
      <c r="Q55" s="92"/>
      <c r="R55" s="91"/>
      <c r="S55" s="91"/>
    </row>
    <row r="56" ht="18.0" customHeight="1">
      <c r="A56" s="61" t="s">
        <v>198</v>
      </c>
      <c r="B56" s="62"/>
      <c r="C56" s="64" t="s">
        <v>148</v>
      </c>
      <c r="D56" s="64" t="s">
        <v>150</v>
      </c>
      <c r="E56" s="66"/>
      <c r="F56" s="66"/>
      <c r="G56" s="66"/>
      <c r="H56" s="66"/>
      <c r="I56" s="66"/>
      <c r="J56" s="66"/>
      <c r="K56" s="66"/>
      <c r="L56" s="66"/>
      <c r="M56" s="66"/>
      <c r="N56" s="66"/>
      <c r="O56" s="66"/>
      <c r="P56" s="66"/>
      <c r="Q56" s="67"/>
      <c r="R56" s="68"/>
      <c r="S56" s="59"/>
    </row>
    <row r="57" ht="18.0" customHeight="1">
      <c r="A57" s="71" t="s">
        <v>158</v>
      </c>
      <c r="B57" s="72"/>
      <c r="C57" s="73">
        <v>0.0</v>
      </c>
      <c r="D57" s="73">
        <v>0.0</v>
      </c>
      <c r="E57" s="74">
        <v>0.0</v>
      </c>
      <c r="F57" s="74">
        <v>0.0</v>
      </c>
      <c r="G57" s="74">
        <v>0.0</v>
      </c>
      <c r="H57" s="74">
        <v>0.0</v>
      </c>
      <c r="I57" s="74">
        <v>0.0</v>
      </c>
      <c r="J57" s="74">
        <v>0.0</v>
      </c>
      <c r="K57" s="74">
        <v>0.0</v>
      </c>
      <c r="L57" s="74">
        <v>0.0</v>
      </c>
      <c r="M57" s="74">
        <v>0.0</v>
      </c>
      <c r="N57" s="74">
        <v>0.0</v>
      </c>
      <c r="O57" s="74">
        <v>0.0</v>
      </c>
      <c r="P57" s="74">
        <v>0.0</v>
      </c>
      <c r="Q57" s="77">
        <f t="shared" ref="Q57:Q66" si="9">SUM(E57+F57+G57+H57+I57+J57+K57+L57+M57+N57+O57+P57)</f>
        <v>0</v>
      </c>
      <c r="R57" s="78">
        <f t="shared" ref="R57:R66" si="10">SUM(E57+F57+G57+H57+I57+J57+K57+L57+M57+N57+O57+P57)/12</f>
        <v>0</v>
      </c>
      <c r="S57" s="59"/>
    </row>
    <row r="58" ht="18.0" customHeight="1">
      <c r="A58" s="71" t="s">
        <v>186</v>
      </c>
      <c r="B58" s="79"/>
      <c r="C58" s="80">
        <v>0.0</v>
      </c>
      <c r="D58" s="80">
        <v>0.0</v>
      </c>
      <c r="E58" s="81">
        <v>0.0</v>
      </c>
      <c r="F58" s="81">
        <v>0.0</v>
      </c>
      <c r="G58" s="81">
        <v>0.0</v>
      </c>
      <c r="H58" s="81">
        <v>0.0</v>
      </c>
      <c r="I58" s="81">
        <v>0.0</v>
      </c>
      <c r="J58" s="81">
        <v>0.0</v>
      </c>
      <c r="K58" s="81">
        <v>0.0</v>
      </c>
      <c r="L58" s="81">
        <v>0.0</v>
      </c>
      <c r="M58" s="81">
        <v>0.0</v>
      </c>
      <c r="N58" s="81">
        <v>0.0</v>
      </c>
      <c r="O58" s="81">
        <v>0.0</v>
      </c>
      <c r="P58" s="81">
        <v>0.0</v>
      </c>
      <c r="Q58" s="77">
        <f t="shared" si="9"/>
        <v>0</v>
      </c>
      <c r="R58" s="78">
        <f t="shared" si="10"/>
        <v>0</v>
      </c>
      <c r="S58" s="82"/>
    </row>
    <row r="59" ht="18.0" customHeight="1">
      <c r="A59" s="71" t="s">
        <v>187</v>
      </c>
      <c r="B59" s="79"/>
      <c r="C59" s="80">
        <v>0.0</v>
      </c>
      <c r="D59" s="80">
        <v>0.0</v>
      </c>
      <c r="E59" s="74">
        <v>0.0</v>
      </c>
      <c r="F59" s="74">
        <v>0.0</v>
      </c>
      <c r="G59" s="74">
        <v>0.0</v>
      </c>
      <c r="H59" s="74">
        <v>0.0</v>
      </c>
      <c r="I59" s="74">
        <v>0.0</v>
      </c>
      <c r="J59" s="74">
        <v>0.0</v>
      </c>
      <c r="K59" s="74">
        <v>0.0</v>
      </c>
      <c r="L59" s="74">
        <v>0.0</v>
      </c>
      <c r="M59" s="74">
        <v>0.0</v>
      </c>
      <c r="N59" s="74">
        <v>0.0</v>
      </c>
      <c r="O59" s="74">
        <v>0.0</v>
      </c>
      <c r="P59" s="74">
        <v>0.0</v>
      </c>
      <c r="Q59" s="77">
        <f t="shared" si="9"/>
        <v>0</v>
      </c>
      <c r="R59" s="78">
        <f t="shared" si="10"/>
        <v>0</v>
      </c>
      <c r="S59" s="82"/>
    </row>
    <row r="60" ht="18.0" customHeight="1">
      <c r="A60" s="71" t="s">
        <v>188</v>
      </c>
      <c r="B60" s="79"/>
      <c r="C60" s="80">
        <v>0.0</v>
      </c>
      <c r="D60" s="80">
        <v>0.0</v>
      </c>
      <c r="E60" s="81">
        <v>0.0</v>
      </c>
      <c r="F60" s="81">
        <v>0.0</v>
      </c>
      <c r="G60" s="81">
        <v>0.0</v>
      </c>
      <c r="H60" s="81">
        <v>0.0</v>
      </c>
      <c r="I60" s="81">
        <v>0.0</v>
      </c>
      <c r="J60" s="81">
        <v>0.0</v>
      </c>
      <c r="K60" s="81">
        <v>0.0</v>
      </c>
      <c r="L60" s="81">
        <v>0.0</v>
      </c>
      <c r="M60" s="81">
        <v>0.0</v>
      </c>
      <c r="N60" s="81">
        <v>0.0</v>
      </c>
      <c r="O60" s="81">
        <v>0.0</v>
      </c>
      <c r="P60" s="81">
        <v>0.0</v>
      </c>
      <c r="Q60" s="77">
        <f t="shared" si="9"/>
        <v>0</v>
      </c>
      <c r="R60" s="78">
        <f t="shared" si="10"/>
        <v>0</v>
      </c>
      <c r="S60" s="82"/>
    </row>
    <row r="61" ht="15.75" customHeight="1">
      <c r="A61" s="71" t="s">
        <v>189</v>
      </c>
      <c r="B61" s="79"/>
      <c r="C61" s="80">
        <v>0.0</v>
      </c>
      <c r="D61" s="80">
        <v>0.0</v>
      </c>
      <c r="E61" s="74">
        <v>0.0</v>
      </c>
      <c r="F61" s="74">
        <v>0.0</v>
      </c>
      <c r="G61" s="74">
        <v>0.0</v>
      </c>
      <c r="H61" s="74">
        <v>0.0</v>
      </c>
      <c r="I61" s="74">
        <v>0.0</v>
      </c>
      <c r="J61" s="74">
        <v>0.0</v>
      </c>
      <c r="K61" s="74">
        <v>0.0</v>
      </c>
      <c r="L61" s="74">
        <v>0.0</v>
      </c>
      <c r="M61" s="74">
        <v>0.0</v>
      </c>
      <c r="N61" s="74">
        <v>0.0</v>
      </c>
      <c r="O61" s="74">
        <v>0.0</v>
      </c>
      <c r="P61" s="74">
        <v>0.0</v>
      </c>
      <c r="Q61" s="77">
        <f t="shared" si="9"/>
        <v>0</v>
      </c>
      <c r="R61" s="78">
        <f t="shared" si="10"/>
        <v>0</v>
      </c>
      <c r="S61" s="91"/>
    </row>
    <row r="62" ht="18.0" customHeight="1">
      <c r="A62" s="71" t="s">
        <v>190</v>
      </c>
      <c r="B62" s="79"/>
      <c r="C62" s="80">
        <v>0.0</v>
      </c>
      <c r="D62" s="80">
        <v>0.0</v>
      </c>
      <c r="E62" s="81">
        <v>0.0</v>
      </c>
      <c r="F62" s="81">
        <v>0.0</v>
      </c>
      <c r="G62" s="81">
        <v>0.0</v>
      </c>
      <c r="H62" s="81">
        <v>0.0</v>
      </c>
      <c r="I62" s="81">
        <v>0.0</v>
      </c>
      <c r="J62" s="81">
        <v>0.0</v>
      </c>
      <c r="K62" s="81">
        <v>0.0</v>
      </c>
      <c r="L62" s="81">
        <v>0.0</v>
      </c>
      <c r="M62" s="81">
        <v>0.0</v>
      </c>
      <c r="N62" s="81">
        <v>0.0</v>
      </c>
      <c r="O62" s="81">
        <v>0.0</v>
      </c>
      <c r="P62" s="81">
        <v>0.0</v>
      </c>
      <c r="Q62" s="77">
        <f t="shared" si="9"/>
        <v>0</v>
      </c>
      <c r="R62" s="78">
        <f t="shared" si="10"/>
        <v>0</v>
      </c>
      <c r="S62" s="82"/>
    </row>
    <row r="63" ht="18.0" customHeight="1">
      <c r="A63" s="71"/>
      <c r="B63" s="79"/>
      <c r="C63" s="80"/>
      <c r="D63" s="80"/>
      <c r="E63" s="74">
        <v>0.0</v>
      </c>
      <c r="F63" s="74">
        <v>0.0</v>
      </c>
      <c r="G63" s="74">
        <v>0.0</v>
      </c>
      <c r="H63" s="74">
        <v>0.0</v>
      </c>
      <c r="I63" s="74">
        <v>0.0</v>
      </c>
      <c r="J63" s="74">
        <v>0.0</v>
      </c>
      <c r="K63" s="74">
        <v>0.0</v>
      </c>
      <c r="L63" s="74">
        <v>0.0</v>
      </c>
      <c r="M63" s="74">
        <v>0.0</v>
      </c>
      <c r="N63" s="74">
        <v>0.0</v>
      </c>
      <c r="O63" s="74">
        <v>0.0</v>
      </c>
      <c r="P63" s="74">
        <v>0.0</v>
      </c>
      <c r="Q63" s="77">
        <f t="shared" si="9"/>
        <v>0</v>
      </c>
      <c r="R63" s="78">
        <f t="shared" si="10"/>
        <v>0</v>
      </c>
      <c r="S63" s="82"/>
    </row>
    <row r="64" ht="18.0" customHeight="1">
      <c r="A64" s="71"/>
      <c r="B64" s="79"/>
      <c r="C64" s="80"/>
      <c r="D64" s="80"/>
      <c r="E64" s="81">
        <v>0.0</v>
      </c>
      <c r="F64" s="81">
        <v>0.0</v>
      </c>
      <c r="G64" s="81">
        <v>0.0</v>
      </c>
      <c r="H64" s="81">
        <v>0.0</v>
      </c>
      <c r="I64" s="81">
        <v>0.0</v>
      </c>
      <c r="J64" s="81">
        <v>0.0</v>
      </c>
      <c r="K64" s="81">
        <v>0.0</v>
      </c>
      <c r="L64" s="81">
        <v>0.0</v>
      </c>
      <c r="M64" s="81">
        <v>0.0</v>
      </c>
      <c r="N64" s="81">
        <v>0.0</v>
      </c>
      <c r="O64" s="81">
        <v>0.0</v>
      </c>
      <c r="P64" s="81">
        <v>0.0</v>
      </c>
      <c r="Q64" s="77">
        <f t="shared" si="9"/>
        <v>0</v>
      </c>
      <c r="R64" s="78">
        <f t="shared" si="10"/>
        <v>0</v>
      </c>
      <c r="S64" s="82"/>
    </row>
    <row r="65" ht="18.0" customHeight="1">
      <c r="A65" s="71"/>
      <c r="B65" s="79"/>
      <c r="C65" s="80"/>
      <c r="D65" s="80"/>
      <c r="E65" s="74">
        <v>0.0</v>
      </c>
      <c r="F65" s="74">
        <v>0.0</v>
      </c>
      <c r="G65" s="74">
        <v>0.0</v>
      </c>
      <c r="H65" s="74">
        <v>0.0</v>
      </c>
      <c r="I65" s="74">
        <v>0.0</v>
      </c>
      <c r="J65" s="74">
        <v>0.0</v>
      </c>
      <c r="K65" s="74">
        <v>0.0</v>
      </c>
      <c r="L65" s="74">
        <v>0.0</v>
      </c>
      <c r="M65" s="74">
        <v>0.0</v>
      </c>
      <c r="N65" s="74">
        <v>0.0</v>
      </c>
      <c r="O65" s="74">
        <v>0.0</v>
      </c>
      <c r="P65" s="74">
        <v>0.0</v>
      </c>
      <c r="Q65" s="77">
        <f t="shared" si="9"/>
        <v>0</v>
      </c>
      <c r="R65" s="78">
        <f t="shared" si="10"/>
        <v>0</v>
      </c>
      <c r="S65" s="82"/>
    </row>
    <row r="66" ht="18.0" customHeight="1">
      <c r="A66" s="71"/>
      <c r="B66" s="79"/>
      <c r="C66" s="80"/>
      <c r="D66" s="80"/>
      <c r="E66" s="81">
        <v>0.0</v>
      </c>
      <c r="F66" s="81">
        <v>0.0</v>
      </c>
      <c r="G66" s="81">
        <v>0.0</v>
      </c>
      <c r="H66" s="81">
        <v>0.0</v>
      </c>
      <c r="I66" s="81">
        <v>0.0</v>
      </c>
      <c r="J66" s="81">
        <v>0.0</v>
      </c>
      <c r="K66" s="81">
        <v>0.0</v>
      </c>
      <c r="L66" s="81">
        <v>0.0</v>
      </c>
      <c r="M66" s="81">
        <v>0.0</v>
      </c>
      <c r="N66" s="81">
        <v>0.0</v>
      </c>
      <c r="O66" s="81">
        <v>0.0</v>
      </c>
      <c r="P66" s="81">
        <v>0.0</v>
      </c>
      <c r="Q66" s="77">
        <f t="shared" si="9"/>
        <v>0</v>
      </c>
      <c r="R66" s="78">
        <f t="shared" si="10"/>
        <v>0</v>
      </c>
      <c r="S66" s="82"/>
    </row>
    <row r="67" ht="15.75" customHeight="1">
      <c r="A67" s="40"/>
      <c r="B67" s="92"/>
      <c r="C67" s="92"/>
      <c r="D67" s="93"/>
      <c r="E67" s="91"/>
      <c r="F67" s="91"/>
      <c r="G67" s="91"/>
      <c r="H67" s="91"/>
      <c r="I67" s="91"/>
      <c r="J67" s="91"/>
      <c r="K67" s="91"/>
      <c r="L67" s="91"/>
      <c r="M67" s="91"/>
      <c r="N67" s="91"/>
      <c r="O67" s="91"/>
      <c r="P67" s="91"/>
      <c r="Q67" s="92"/>
      <c r="R67" s="91"/>
      <c r="S67" s="91"/>
    </row>
    <row r="68" ht="15.75" customHeight="1">
      <c r="A68" s="40"/>
      <c r="B68" s="92"/>
      <c r="C68" s="92"/>
      <c r="D68" s="93"/>
      <c r="E68" s="91"/>
      <c r="F68" s="91"/>
      <c r="G68" s="91"/>
      <c r="H68" s="91"/>
      <c r="I68" s="91"/>
      <c r="J68" s="91"/>
      <c r="K68" s="91"/>
      <c r="L68" s="91"/>
      <c r="M68" s="91"/>
      <c r="N68" s="91"/>
      <c r="O68" s="91"/>
      <c r="P68" s="91"/>
      <c r="Q68" s="92"/>
      <c r="R68" s="91"/>
      <c r="S68" s="91"/>
    </row>
    <row r="69" ht="15.75" customHeight="1">
      <c r="A69" s="94"/>
      <c r="B69" s="95"/>
      <c r="C69" s="95"/>
      <c r="D69" s="96"/>
      <c r="E69" s="97"/>
      <c r="F69" s="97"/>
      <c r="G69" s="97"/>
      <c r="H69" s="97"/>
      <c r="I69" s="97"/>
      <c r="J69" s="97"/>
      <c r="K69" s="97"/>
      <c r="L69" s="97"/>
      <c r="M69" s="97"/>
      <c r="N69" s="97"/>
      <c r="O69" s="97"/>
      <c r="P69" s="97"/>
      <c r="Q69" s="95"/>
      <c r="R69" s="97"/>
      <c r="S69" s="97"/>
    </row>
    <row r="70" ht="15.75" customHeight="1">
      <c r="A70" s="94"/>
      <c r="B70" s="95"/>
      <c r="C70" s="95"/>
      <c r="D70" s="96"/>
      <c r="E70" s="97"/>
      <c r="F70" s="97"/>
      <c r="G70" s="97"/>
      <c r="H70" s="97"/>
      <c r="I70" s="97"/>
      <c r="J70" s="97"/>
      <c r="K70" s="97"/>
      <c r="L70" s="97"/>
      <c r="M70" s="97"/>
      <c r="N70" s="97"/>
      <c r="O70" s="97"/>
      <c r="P70" s="97"/>
      <c r="Q70" s="95"/>
      <c r="R70" s="97"/>
      <c r="S70" s="97"/>
    </row>
    <row r="71" ht="15.75" customHeight="1">
      <c r="A71" s="94"/>
      <c r="B71" s="95"/>
      <c r="C71" s="95"/>
      <c r="D71" s="96"/>
      <c r="E71" s="97"/>
      <c r="F71" s="97"/>
      <c r="G71" s="97"/>
      <c r="H71" s="97"/>
      <c r="I71" s="97"/>
      <c r="J71" s="97"/>
      <c r="K71" s="97"/>
      <c r="L71" s="97"/>
      <c r="M71" s="97"/>
      <c r="N71" s="97"/>
      <c r="O71" s="97"/>
      <c r="P71" s="97"/>
      <c r="Q71" s="95"/>
      <c r="R71" s="97"/>
      <c r="S71" s="97"/>
    </row>
    <row r="72" ht="15.75" customHeight="1">
      <c r="A72" s="94"/>
      <c r="B72" s="95"/>
      <c r="C72" s="95"/>
      <c r="D72" s="96"/>
      <c r="E72" s="97"/>
      <c r="F72" s="97"/>
      <c r="G72" s="97"/>
      <c r="H72" s="97"/>
      <c r="I72" s="97"/>
      <c r="J72" s="97"/>
      <c r="K72" s="97"/>
      <c r="L72" s="97"/>
      <c r="M72" s="97"/>
      <c r="N72" s="97"/>
      <c r="O72" s="97"/>
      <c r="P72" s="97"/>
      <c r="Q72" s="95"/>
      <c r="R72" s="97"/>
      <c r="S72" s="97"/>
    </row>
    <row r="73" ht="15.75" customHeight="1">
      <c r="A73" s="94"/>
      <c r="B73" s="95"/>
      <c r="C73" s="95"/>
      <c r="D73" s="96"/>
      <c r="E73" s="97"/>
      <c r="F73" s="97"/>
      <c r="G73" s="97"/>
      <c r="H73" s="97"/>
      <c r="I73" s="97"/>
      <c r="J73" s="97"/>
      <c r="K73" s="97"/>
      <c r="L73" s="97"/>
      <c r="M73" s="97"/>
      <c r="N73" s="97"/>
      <c r="O73" s="97"/>
      <c r="P73" s="97"/>
      <c r="Q73" s="95"/>
      <c r="R73" s="97"/>
      <c r="S73" s="97"/>
    </row>
    <row r="74" ht="15.75" customHeight="1">
      <c r="A74" s="94"/>
      <c r="B74" s="95"/>
      <c r="C74" s="95"/>
      <c r="D74" s="96"/>
      <c r="E74" s="97"/>
      <c r="F74" s="97"/>
      <c r="G74" s="97"/>
      <c r="H74" s="97"/>
      <c r="I74" s="97"/>
      <c r="J74" s="97"/>
      <c r="K74" s="97"/>
      <c r="L74" s="97"/>
      <c r="M74" s="97"/>
      <c r="N74" s="97"/>
      <c r="O74" s="97"/>
      <c r="P74" s="97"/>
      <c r="Q74" s="95"/>
      <c r="R74" s="97"/>
      <c r="S74" s="97"/>
    </row>
    <row r="75" ht="15.75" customHeight="1">
      <c r="A75" s="94"/>
      <c r="B75" s="95"/>
      <c r="C75" s="95"/>
      <c r="D75" s="96"/>
      <c r="E75" s="97"/>
      <c r="F75" s="97"/>
      <c r="G75" s="97"/>
      <c r="H75" s="97"/>
      <c r="I75" s="97"/>
      <c r="J75" s="97"/>
      <c r="K75" s="97"/>
      <c r="L75" s="97"/>
      <c r="M75" s="97"/>
      <c r="N75" s="97"/>
      <c r="O75" s="97"/>
      <c r="P75" s="97"/>
      <c r="Q75" s="95"/>
      <c r="R75" s="97"/>
      <c r="S75" s="97"/>
    </row>
    <row r="76" ht="15.75" customHeight="1">
      <c r="A76" s="94"/>
      <c r="B76" s="95"/>
      <c r="C76" s="95"/>
      <c r="D76" s="96"/>
      <c r="E76" s="97"/>
      <c r="F76" s="97"/>
      <c r="G76" s="97"/>
      <c r="H76" s="97"/>
      <c r="I76" s="97"/>
      <c r="J76" s="97"/>
      <c r="K76" s="97"/>
      <c r="L76" s="97"/>
      <c r="M76" s="97"/>
      <c r="N76" s="97"/>
      <c r="O76" s="97"/>
      <c r="P76" s="97"/>
      <c r="Q76" s="95"/>
      <c r="R76" s="97"/>
      <c r="S76" s="97"/>
    </row>
    <row r="77" ht="15.75" customHeight="1">
      <c r="A77" s="94"/>
      <c r="B77" s="95"/>
      <c r="C77" s="95"/>
      <c r="D77" s="96"/>
      <c r="E77" s="97"/>
      <c r="F77" s="97"/>
      <c r="G77" s="97"/>
      <c r="H77" s="97"/>
      <c r="I77" s="97"/>
      <c r="J77" s="97"/>
      <c r="K77" s="97"/>
      <c r="L77" s="97"/>
      <c r="M77" s="97"/>
      <c r="N77" s="97"/>
      <c r="O77" s="97"/>
      <c r="P77" s="97"/>
      <c r="Q77" s="95"/>
      <c r="R77" s="97"/>
      <c r="S77" s="97"/>
    </row>
    <row r="78" ht="15.75" customHeight="1">
      <c r="A78" s="94"/>
      <c r="B78" s="95"/>
      <c r="C78" s="95"/>
      <c r="D78" s="96"/>
      <c r="E78" s="97"/>
      <c r="F78" s="97"/>
      <c r="G78" s="97"/>
      <c r="H78" s="97"/>
      <c r="I78" s="97"/>
      <c r="J78" s="97"/>
      <c r="K78" s="97"/>
      <c r="L78" s="97"/>
      <c r="M78" s="97"/>
      <c r="N78" s="97"/>
      <c r="O78" s="97"/>
      <c r="P78" s="97"/>
      <c r="Q78" s="95"/>
      <c r="R78" s="97"/>
      <c r="S78" s="97"/>
    </row>
    <row r="79" ht="15.75" customHeight="1">
      <c r="A79" s="94"/>
      <c r="B79" s="95"/>
      <c r="C79" s="95"/>
      <c r="D79" s="96"/>
      <c r="E79" s="97"/>
      <c r="F79" s="97"/>
      <c r="G79" s="97"/>
      <c r="H79" s="97"/>
      <c r="I79" s="97"/>
      <c r="J79" s="97"/>
      <c r="K79" s="97"/>
      <c r="L79" s="97"/>
      <c r="M79" s="97"/>
      <c r="N79" s="97"/>
      <c r="O79" s="97"/>
      <c r="P79" s="97"/>
      <c r="Q79" s="95"/>
      <c r="R79" s="97"/>
      <c r="S79" s="97"/>
    </row>
    <row r="80" ht="15.75" customHeight="1">
      <c r="A80" s="94"/>
      <c r="B80" s="95"/>
      <c r="C80" s="95"/>
      <c r="D80" s="96"/>
      <c r="E80" s="97"/>
      <c r="F80" s="97"/>
      <c r="G80" s="97"/>
      <c r="H80" s="97"/>
      <c r="I80" s="97"/>
      <c r="J80" s="97"/>
      <c r="K80" s="97"/>
      <c r="L80" s="97"/>
      <c r="M80" s="97"/>
      <c r="N80" s="97"/>
      <c r="O80" s="97"/>
      <c r="P80" s="97"/>
      <c r="Q80" s="95"/>
      <c r="R80" s="97"/>
      <c r="S80" s="97"/>
    </row>
    <row r="81" ht="15.75" customHeight="1">
      <c r="A81" s="94"/>
      <c r="B81" s="95"/>
      <c r="C81" s="95"/>
      <c r="D81" s="96"/>
      <c r="E81" s="97"/>
      <c r="F81" s="97"/>
      <c r="G81" s="97"/>
      <c r="H81" s="97"/>
      <c r="I81" s="97"/>
      <c r="J81" s="97"/>
      <c r="K81" s="97"/>
      <c r="L81" s="97"/>
      <c r="M81" s="97"/>
      <c r="N81" s="97"/>
      <c r="O81" s="97"/>
      <c r="P81" s="97"/>
      <c r="Q81" s="95"/>
      <c r="R81" s="97"/>
      <c r="S81" s="97"/>
    </row>
    <row r="82" ht="15.75" customHeight="1">
      <c r="A82" s="94"/>
      <c r="B82" s="95"/>
      <c r="C82" s="95"/>
      <c r="D82" s="96"/>
      <c r="E82" s="97"/>
      <c r="F82" s="97"/>
      <c r="G82" s="97"/>
      <c r="H82" s="97"/>
      <c r="I82" s="97"/>
      <c r="J82" s="97"/>
      <c r="K82" s="97"/>
      <c r="L82" s="97"/>
      <c r="M82" s="97"/>
      <c r="N82" s="97"/>
      <c r="O82" s="97"/>
      <c r="P82" s="97"/>
      <c r="Q82" s="95"/>
      <c r="R82" s="97"/>
      <c r="S82" s="97"/>
    </row>
    <row r="83" ht="15.75" customHeight="1">
      <c r="A83" s="94"/>
      <c r="B83" s="95"/>
      <c r="C83" s="95"/>
      <c r="D83" s="96"/>
      <c r="E83" s="97"/>
      <c r="F83" s="97"/>
      <c r="G83" s="97"/>
      <c r="H83" s="97"/>
      <c r="I83" s="97"/>
      <c r="J83" s="97"/>
      <c r="K83" s="97"/>
      <c r="L83" s="97"/>
      <c r="M83" s="97"/>
      <c r="N83" s="97"/>
      <c r="O83" s="97"/>
      <c r="P83" s="97"/>
      <c r="Q83" s="95"/>
      <c r="R83" s="97"/>
      <c r="S83" s="97"/>
    </row>
    <row r="84" ht="15.75" customHeight="1">
      <c r="A84" s="94"/>
      <c r="B84" s="95"/>
      <c r="C84" s="95"/>
      <c r="D84" s="96"/>
      <c r="E84" s="97"/>
      <c r="F84" s="97"/>
      <c r="G84" s="97"/>
      <c r="H84" s="97"/>
      <c r="I84" s="97"/>
      <c r="J84" s="97"/>
      <c r="K84" s="97"/>
      <c r="L84" s="97"/>
      <c r="M84" s="97"/>
      <c r="N84" s="97"/>
      <c r="O84" s="97"/>
      <c r="P84" s="97"/>
      <c r="Q84" s="95"/>
      <c r="R84" s="97"/>
      <c r="S84" s="97"/>
    </row>
    <row r="85" ht="15.75" customHeight="1">
      <c r="A85" s="94"/>
      <c r="B85" s="95"/>
      <c r="C85" s="95"/>
      <c r="D85" s="96"/>
      <c r="E85" s="97"/>
      <c r="F85" s="97"/>
      <c r="G85" s="97"/>
      <c r="H85" s="97"/>
      <c r="I85" s="97"/>
      <c r="J85" s="97"/>
      <c r="K85" s="97"/>
      <c r="L85" s="97"/>
      <c r="M85" s="97"/>
      <c r="N85" s="97"/>
      <c r="O85" s="97"/>
      <c r="P85" s="97"/>
      <c r="Q85" s="95"/>
      <c r="R85" s="97"/>
      <c r="S85" s="97"/>
    </row>
    <row r="86" ht="15.75" customHeight="1">
      <c r="A86" s="94"/>
      <c r="B86" s="95"/>
      <c r="C86" s="95"/>
      <c r="D86" s="96"/>
      <c r="E86" s="97"/>
      <c r="F86" s="97"/>
      <c r="G86" s="97"/>
      <c r="H86" s="97"/>
      <c r="I86" s="97"/>
      <c r="J86" s="97"/>
      <c r="K86" s="97"/>
      <c r="L86" s="97"/>
      <c r="M86" s="97"/>
      <c r="N86" s="97"/>
      <c r="O86" s="97"/>
      <c r="P86" s="97"/>
      <c r="Q86" s="95"/>
      <c r="R86" s="97"/>
      <c r="S86" s="97"/>
    </row>
    <row r="87" ht="15.75" customHeight="1">
      <c r="A87" s="94"/>
      <c r="B87" s="95"/>
      <c r="C87" s="95"/>
      <c r="D87" s="96"/>
      <c r="E87" s="97"/>
      <c r="F87" s="97"/>
      <c r="G87" s="97"/>
      <c r="H87" s="97"/>
      <c r="I87" s="97"/>
      <c r="J87" s="97"/>
      <c r="K87" s="97"/>
      <c r="L87" s="97"/>
      <c r="M87" s="97"/>
      <c r="N87" s="97"/>
      <c r="O87" s="97"/>
      <c r="P87" s="97"/>
      <c r="Q87" s="95"/>
      <c r="R87" s="97"/>
      <c r="S87" s="97"/>
    </row>
    <row r="88" ht="15.75" customHeight="1">
      <c r="A88" s="94"/>
      <c r="B88" s="95"/>
      <c r="C88" s="95"/>
      <c r="D88" s="96"/>
      <c r="E88" s="97"/>
      <c r="F88" s="97"/>
      <c r="G88" s="97"/>
      <c r="H88" s="97"/>
      <c r="I88" s="97"/>
      <c r="J88" s="97"/>
      <c r="K88" s="97"/>
      <c r="L88" s="97"/>
      <c r="M88" s="97"/>
      <c r="N88" s="97"/>
      <c r="O88" s="97"/>
      <c r="P88" s="97"/>
      <c r="Q88" s="95"/>
      <c r="R88" s="97"/>
      <c r="S88" s="97"/>
    </row>
    <row r="89" ht="15.75" customHeight="1">
      <c r="A89" s="94"/>
      <c r="B89" s="95"/>
      <c r="C89" s="95"/>
      <c r="D89" s="96"/>
      <c r="E89" s="97"/>
      <c r="F89" s="97"/>
      <c r="G89" s="97"/>
      <c r="H89" s="97"/>
      <c r="I89" s="97"/>
      <c r="J89" s="97"/>
      <c r="K89" s="97"/>
      <c r="L89" s="97"/>
      <c r="M89" s="97"/>
      <c r="N89" s="97"/>
      <c r="O89" s="97"/>
      <c r="P89" s="97"/>
      <c r="Q89" s="95"/>
      <c r="R89" s="97"/>
      <c r="S89" s="97"/>
    </row>
    <row r="90" ht="15.75" customHeight="1">
      <c r="A90" s="94"/>
      <c r="B90" s="95"/>
      <c r="C90" s="95"/>
      <c r="D90" s="96"/>
      <c r="E90" s="97"/>
      <c r="F90" s="97"/>
      <c r="G90" s="97"/>
      <c r="H90" s="97"/>
      <c r="I90" s="97"/>
      <c r="J90" s="97"/>
      <c r="K90" s="97"/>
      <c r="L90" s="97"/>
      <c r="M90" s="97"/>
      <c r="N90" s="97"/>
      <c r="O90" s="97"/>
      <c r="P90" s="97"/>
      <c r="Q90" s="95"/>
      <c r="R90" s="97"/>
      <c r="S90" s="97"/>
    </row>
    <row r="91" ht="15.75" customHeight="1">
      <c r="A91" s="94"/>
      <c r="B91" s="95"/>
      <c r="C91" s="95"/>
      <c r="D91" s="96"/>
      <c r="E91" s="97"/>
      <c r="F91" s="97"/>
      <c r="G91" s="97"/>
      <c r="H91" s="97"/>
      <c r="I91" s="97"/>
      <c r="J91" s="97"/>
      <c r="K91" s="97"/>
      <c r="L91" s="97"/>
      <c r="M91" s="97"/>
      <c r="N91" s="97"/>
      <c r="O91" s="97"/>
      <c r="P91" s="97"/>
      <c r="Q91" s="95"/>
      <c r="R91" s="97"/>
      <c r="S91" s="97"/>
    </row>
    <row r="92" ht="15.75" customHeight="1">
      <c r="A92" s="94"/>
      <c r="B92" s="95"/>
      <c r="C92" s="95"/>
      <c r="D92" s="96"/>
      <c r="E92" s="97"/>
      <c r="F92" s="97"/>
      <c r="G92" s="97"/>
      <c r="H92" s="97"/>
      <c r="I92" s="97"/>
      <c r="J92" s="97"/>
      <c r="K92" s="97"/>
      <c r="L92" s="97"/>
      <c r="M92" s="97"/>
      <c r="N92" s="97"/>
      <c r="O92" s="97"/>
      <c r="P92" s="97"/>
      <c r="Q92" s="95"/>
      <c r="R92" s="97"/>
      <c r="S92" s="97"/>
    </row>
    <row r="93" ht="15.75" customHeight="1">
      <c r="A93" s="94"/>
      <c r="B93" s="95"/>
      <c r="C93" s="95"/>
      <c r="D93" s="96"/>
      <c r="E93" s="97"/>
      <c r="F93" s="97"/>
      <c r="G93" s="97"/>
      <c r="H93" s="97"/>
      <c r="I93" s="97"/>
      <c r="J93" s="97"/>
      <c r="K93" s="97"/>
      <c r="L93" s="97"/>
      <c r="M93" s="97"/>
      <c r="N93" s="97"/>
      <c r="O93" s="97"/>
      <c r="P93" s="97"/>
      <c r="Q93" s="95"/>
      <c r="R93" s="97"/>
      <c r="S93" s="97"/>
    </row>
    <row r="94" ht="15.75" customHeight="1">
      <c r="A94" s="94"/>
      <c r="B94" s="95"/>
      <c r="C94" s="95"/>
      <c r="D94" s="96"/>
      <c r="E94" s="97"/>
      <c r="F94" s="97"/>
      <c r="G94" s="97"/>
      <c r="H94" s="97"/>
      <c r="I94" s="97"/>
      <c r="J94" s="97"/>
      <c r="K94" s="97"/>
      <c r="L94" s="97"/>
      <c r="M94" s="97"/>
      <c r="N94" s="97"/>
      <c r="O94" s="97"/>
      <c r="P94" s="97"/>
      <c r="Q94" s="95"/>
      <c r="R94" s="97"/>
      <c r="S94" s="97"/>
    </row>
    <row r="95" ht="15.75" customHeight="1">
      <c r="A95" s="94"/>
      <c r="B95" s="95"/>
      <c r="C95" s="95"/>
      <c r="D95" s="96"/>
      <c r="E95" s="97"/>
      <c r="F95" s="97"/>
      <c r="G95" s="97"/>
      <c r="H95" s="97"/>
      <c r="I95" s="97"/>
      <c r="J95" s="97"/>
      <c r="K95" s="97"/>
      <c r="L95" s="97"/>
      <c r="M95" s="97"/>
      <c r="N95" s="97"/>
      <c r="O95" s="97"/>
      <c r="P95" s="97"/>
      <c r="Q95" s="95"/>
      <c r="R95" s="97"/>
      <c r="S95" s="97"/>
    </row>
    <row r="96" ht="15.75" customHeight="1">
      <c r="A96" s="94"/>
      <c r="B96" s="95"/>
      <c r="C96" s="95"/>
      <c r="D96" s="96"/>
      <c r="E96" s="97"/>
      <c r="F96" s="97"/>
      <c r="G96" s="97"/>
      <c r="H96" s="97"/>
      <c r="I96" s="97"/>
      <c r="J96" s="97"/>
      <c r="K96" s="97"/>
      <c r="L96" s="97"/>
      <c r="M96" s="97"/>
      <c r="N96" s="97"/>
      <c r="O96" s="97"/>
      <c r="P96" s="97"/>
      <c r="Q96" s="95"/>
      <c r="R96" s="97"/>
      <c r="S96" s="97"/>
    </row>
    <row r="97" ht="15.75" customHeight="1">
      <c r="A97" s="94"/>
      <c r="B97" s="95"/>
      <c r="C97" s="95"/>
      <c r="D97" s="96"/>
      <c r="E97" s="97"/>
      <c r="F97" s="97"/>
      <c r="G97" s="97"/>
      <c r="H97" s="97"/>
      <c r="I97" s="97"/>
      <c r="J97" s="97"/>
      <c r="K97" s="97"/>
      <c r="L97" s="97"/>
      <c r="M97" s="97"/>
      <c r="N97" s="97"/>
      <c r="O97" s="97"/>
      <c r="P97" s="97"/>
      <c r="Q97" s="95"/>
      <c r="R97" s="97"/>
      <c r="S97" s="97"/>
    </row>
    <row r="98" ht="15.75" customHeight="1">
      <c r="A98" s="94"/>
      <c r="B98" s="95"/>
      <c r="C98" s="95"/>
      <c r="D98" s="96"/>
      <c r="E98" s="97"/>
      <c r="F98" s="97"/>
      <c r="G98" s="97"/>
      <c r="H98" s="97"/>
      <c r="I98" s="97"/>
      <c r="J98" s="97"/>
      <c r="K98" s="97"/>
      <c r="L98" s="97"/>
      <c r="M98" s="97"/>
      <c r="N98" s="97"/>
      <c r="O98" s="97"/>
      <c r="P98" s="97"/>
      <c r="Q98" s="95"/>
      <c r="R98" s="97"/>
      <c r="S98" s="97"/>
    </row>
    <row r="99" ht="15.75" customHeight="1">
      <c r="A99" s="94"/>
      <c r="B99" s="95"/>
      <c r="C99" s="95"/>
      <c r="D99" s="96"/>
      <c r="E99" s="97"/>
      <c r="F99" s="97"/>
      <c r="G99" s="97"/>
      <c r="H99" s="97"/>
      <c r="I99" s="97"/>
      <c r="J99" s="97"/>
      <c r="K99" s="97"/>
      <c r="L99" s="97"/>
      <c r="M99" s="97"/>
      <c r="N99" s="97"/>
      <c r="O99" s="97"/>
      <c r="P99" s="97"/>
      <c r="Q99" s="95"/>
      <c r="R99" s="97"/>
      <c r="S99" s="97"/>
    </row>
    <row r="100" ht="15.75" customHeight="1">
      <c r="A100" s="94"/>
      <c r="B100" s="95"/>
      <c r="C100" s="95"/>
      <c r="D100" s="96"/>
      <c r="E100" s="97"/>
      <c r="F100" s="97"/>
      <c r="G100" s="97"/>
      <c r="H100" s="97"/>
      <c r="I100" s="97"/>
      <c r="J100" s="97"/>
      <c r="K100" s="97"/>
      <c r="L100" s="97"/>
      <c r="M100" s="97"/>
      <c r="N100" s="97"/>
      <c r="O100" s="97"/>
      <c r="P100" s="97"/>
      <c r="Q100" s="95"/>
      <c r="R100" s="97"/>
      <c r="S100" s="97"/>
    </row>
    <row r="101" ht="15.75" customHeight="1">
      <c r="A101" s="94"/>
      <c r="B101" s="95"/>
      <c r="C101" s="95"/>
      <c r="D101" s="96"/>
      <c r="E101" s="97"/>
      <c r="F101" s="97"/>
      <c r="G101" s="97"/>
      <c r="H101" s="97"/>
      <c r="I101" s="97"/>
      <c r="J101" s="97"/>
      <c r="K101" s="97"/>
      <c r="L101" s="97"/>
      <c r="M101" s="97"/>
      <c r="N101" s="97"/>
      <c r="O101" s="97"/>
      <c r="P101" s="97"/>
      <c r="Q101" s="95"/>
      <c r="R101" s="97"/>
      <c r="S101" s="97"/>
    </row>
    <row r="102" ht="15.75" customHeight="1">
      <c r="A102" s="94"/>
      <c r="B102" s="95"/>
      <c r="C102" s="95"/>
      <c r="D102" s="96"/>
      <c r="E102" s="97"/>
      <c r="F102" s="97"/>
      <c r="G102" s="97"/>
      <c r="H102" s="97"/>
      <c r="I102" s="97"/>
      <c r="J102" s="97"/>
      <c r="K102" s="97"/>
      <c r="L102" s="97"/>
      <c r="M102" s="97"/>
      <c r="N102" s="97"/>
      <c r="O102" s="97"/>
      <c r="P102" s="97"/>
      <c r="Q102" s="95"/>
      <c r="R102" s="97"/>
      <c r="S102" s="97"/>
    </row>
    <row r="103" ht="15.75" customHeight="1">
      <c r="A103" s="94"/>
      <c r="B103" s="95"/>
      <c r="C103" s="95"/>
      <c r="D103" s="96"/>
      <c r="E103" s="97"/>
      <c r="F103" s="97"/>
      <c r="G103" s="97"/>
      <c r="H103" s="97"/>
      <c r="I103" s="97"/>
      <c r="J103" s="97"/>
      <c r="K103" s="97"/>
      <c r="L103" s="97"/>
      <c r="M103" s="97"/>
      <c r="N103" s="97"/>
      <c r="O103" s="97"/>
      <c r="P103" s="97"/>
      <c r="Q103" s="95"/>
      <c r="R103" s="97"/>
      <c r="S103" s="97"/>
    </row>
    <row r="104" ht="15.75" customHeight="1">
      <c r="A104" s="94"/>
      <c r="B104" s="95"/>
      <c r="C104" s="95"/>
      <c r="D104" s="96"/>
      <c r="E104" s="97"/>
      <c r="F104" s="97"/>
      <c r="G104" s="97"/>
      <c r="H104" s="97"/>
      <c r="I104" s="97"/>
      <c r="J104" s="97"/>
      <c r="K104" s="97"/>
      <c r="L104" s="97"/>
      <c r="M104" s="97"/>
      <c r="N104" s="97"/>
      <c r="O104" s="97"/>
      <c r="P104" s="97"/>
      <c r="Q104" s="95"/>
      <c r="R104" s="97"/>
      <c r="S104" s="97"/>
    </row>
    <row r="105" ht="15.75" customHeight="1">
      <c r="A105" s="94"/>
      <c r="B105" s="95"/>
      <c r="C105" s="95"/>
      <c r="D105" s="96"/>
      <c r="E105" s="97"/>
      <c r="F105" s="97"/>
      <c r="G105" s="97"/>
      <c r="H105" s="97"/>
      <c r="I105" s="97"/>
      <c r="J105" s="97"/>
      <c r="K105" s="97"/>
      <c r="L105" s="97"/>
      <c r="M105" s="97"/>
      <c r="N105" s="97"/>
      <c r="O105" s="97"/>
      <c r="P105" s="97"/>
      <c r="Q105" s="95"/>
      <c r="R105" s="97"/>
      <c r="S105" s="97"/>
    </row>
    <row r="106" ht="15.75" customHeight="1">
      <c r="A106" s="94"/>
      <c r="B106" s="95"/>
      <c r="C106" s="95"/>
      <c r="D106" s="96"/>
      <c r="E106" s="97"/>
      <c r="F106" s="97"/>
      <c r="G106" s="97"/>
      <c r="H106" s="97"/>
      <c r="I106" s="97"/>
      <c r="J106" s="97"/>
      <c r="K106" s="97"/>
      <c r="L106" s="97"/>
      <c r="M106" s="97"/>
      <c r="N106" s="97"/>
      <c r="O106" s="97"/>
      <c r="P106" s="97"/>
      <c r="Q106" s="95"/>
      <c r="R106" s="97"/>
      <c r="S106" s="97"/>
    </row>
    <row r="107" ht="15.75" customHeight="1">
      <c r="A107" s="94"/>
      <c r="B107" s="95"/>
      <c r="C107" s="95"/>
      <c r="D107" s="96"/>
      <c r="E107" s="97"/>
      <c r="F107" s="97"/>
      <c r="G107" s="97"/>
      <c r="H107" s="97"/>
      <c r="I107" s="97"/>
      <c r="J107" s="97"/>
      <c r="K107" s="97"/>
      <c r="L107" s="97"/>
      <c r="M107" s="97"/>
      <c r="N107" s="97"/>
      <c r="O107" s="97"/>
      <c r="P107" s="97"/>
      <c r="Q107" s="95"/>
      <c r="R107" s="97"/>
      <c r="S107" s="97"/>
    </row>
    <row r="108" ht="15.75" customHeight="1">
      <c r="A108" s="94"/>
      <c r="B108" s="95"/>
      <c r="C108" s="95"/>
      <c r="D108" s="96"/>
      <c r="E108" s="97"/>
      <c r="F108" s="97"/>
      <c r="G108" s="97"/>
      <c r="H108" s="97"/>
      <c r="I108" s="97"/>
      <c r="J108" s="97"/>
      <c r="K108" s="97"/>
      <c r="L108" s="97"/>
      <c r="M108" s="97"/>
      <c r="N108" s="97"/>
      <c r="O108" s="97"/>
      <c r="P108" s="97"/>
      <c r="Q108" s="95"/>
      <c r="R108" s="97"/>
      <c r="S108" s="97"/>
    </row>
    <row r="109" ht="15.75" customHeight="1">
      <c r="A109" s="94"/>
      <c r="B109" s="95"/>
      <c r="C109" s="95"/>
      <c r="D109" s="96"/>
      <c r="E109" s="97"/>
      <c r="F109" s="97"/>
      <c r="G109" s="97"/>
      <c r="H109" s="97"/>
      <c r="I109" s="97"/>
      <c r="J109" s="97"/>
      <c r="K109" s="97"/>
      <c r="L109" s="97"/>
      <c r="M109" s="97"/>
      <c r="N109" s="97"/>
      <c r="O109" s="97"/>
      <c r="P109" s="97"/>
      <c r="Q109" s="95"/>
      <c r="R109" s="97"/>
      <c r="S109" s="97"/>
    </row>
    <row r="110" ht="15.75" customHeight="1">
      <c r="A110" s="94"/>
      <c r="B110" s="95"/>
      <c r="C110" s="95"/>
      <c r="D110" s="96"/>
      <c r="E110" s="97"/>
      <c r="F110" s="97"/>
      <c r="G110" s="97"/>
      <c r="H110" s="97"/>
      <c r="I110" s="97"/>
      <c r="J110" s="97"/>
      <c r="K110" s="97"/>
      <c r="L110" s="97"/>
      <c r="M110" s="97"/>
      <c r="N110" s="97"/>
      <c r="O110" s="97"/>
      <c r="P110" s="97"/>
      <c r="Q110" s="95"/>
      <c r="R110" s="97"/>
      <c r="S110" s="97"/>
    </row>
    <row r="111" ht="15.75" customHeight="1">
      <c r="A111" s="94"/>
      <c r="B111" s="95"/>
      <c r="C111" s="95"/>
      <c r="D111" s="96"/>
      <c r="E111" s="97"/>
      <c r="F111" s="97"/>
      <c r="G111" s="97"/>
      <c r="H111" s="97"/>
      <c r="I111" s="97"/>
      <c r="J111" s="97"/>
      <c r="K111" s="97"/>
      <c r="L111" s="97"/>
      <c r="M111" s="97"/>
      <c r="N111" s="97"/>
      <c r="O111" s="97"/>
      <c r="P111" s="97"/>
      <c r="Q111" s="95"/>
      <c r="R111" s="97"/>
      <c r="S111" s="97"/>
    </row>
    <row r="112" ht="15.75" customHeight="1">
      <c r="A112" s="94"/>
      <c r="B112" s="95"/>
      <c r="C112" s="95"/>
      <c r="D112" s="96"/>
      <c r="E112" s="97"/>
      <c r="F112" s="97"/>
      <c r="G112" s="97"/>
      <c r="H112" s="97"/>
      <c r="I112" s="97"/>
      <c r="J112" s="97"/>
      <c r="K112" s="97"/>
      <c r="L112" s="97"/>
      <c r="M112" s="97"/>
      <c r="N112" s="97"/>
      <c r="O112" s="97"/>
      <c r="P112" s="97"/>
      <c r="Q112" s="95"/>
      <c r="R112" s="97"/>
      <c r="S112" s="97"/>
    </row>
    <row r="113" ht="15.75" customHeight="1">
      <c r="A113" s="94"/>
      <c r="B113" s="95"/>
      <c r="C113" s="95"/>
      <c r="D113" s="96"/>
      <c r="E113" s="97"/>
      <c r="F113" s="97"/>
      <c r="G113" s="97"/>
      <c r="H113" s="97"/>
      <c r="I113" s="97"/>
      <c r="J113" s="97"/>
      <c r="K113" s="97"/>
      <c r="L113" s="97"/>
      <c r="M113" s="97"/>
      <c r="N113" s="97"/>
      <c r="O113" s="97"/>
      <c r="P113" s="97"/>
      <c r="Q113" s="95"/>
      <c r="R113" s="97"/>
      <c r="S113" s="97"/>
    </row>
    <row r="114" ht="15.75" customHeight="1">
      <c r="A114" s="94"/>
      <c r="B114" s="95"/>
      <c r="C114" s="95"/>
      <c r="D114" s="96"/>
      <c r="E114" s="97"/>
      <c r="F114" s="97"/>
      <c r="G114" s="97"/>
      <c r="H114" s="97"/>
      <c r="I114" s="97"/>
      <c r="J114" s="97"/>
      <c r="K114" s="97"/>
      <c r="L114" s="97"/>
      <c r="M114" s="97"/>
      <c r="N114" s="97"/>
      <c r="O114" s="97"/>
      <c r="P114" s="97"/>
      <c r="Q114" s="95"/>
      <c r="R114" s="97"/>
      <c r="S114" s="97"/>
    </row>
    <row r="115" ht="15.75" customHeight="1">
      <c r="A115" s="94"/>
      <c r="B115" s="95"/>
      <c r="C115" s="95"/>
      <c r="D115" s="96"/>
      <c r="E115" s="97"/>
      <c r="F115" s="97"/>
      <c r="G115" s="97"/>
      <c r="H115" s="97"/>
      <c r="I115" s="97"/>
      <c r="J115" s="97"/>
      <c r="K115" s="97"/>
      <c r="L115" s="97"/>
      <c r="M115" s="97"/>
      <c r="N115" s="97"/>
      <c r="O115" s="97"/>
      <c r="P115" s="97"/>
      <c r="Q115" s="95"/>
      <c r="R115" s="97"/>
      <c r="S115" s="97"/>
    </row>
    <row r="116" ht="15.75" customHeight="1">
      <c r="A116" s="94"/>
      <c r="B116" s="95"/>
      <c r="C116" s="95"/>
      <c r="D116" s="96"/>
      <c r="E116" s="97"/>
      <c r="F116" s="97"/>
      <c r="G116" s="97"/>
      <c r="H116" s="97"/>
      <c r="I116" s="97"/>
      <c r="J116" s="97"/>
      <c r="K116" s="97"/>
      <c r="L116" s="97"/>
      <c r="M116" s="97"/>
      <c r="N116" s="97"/>
      <c r="O116" s="97"/>
      <c r="P116" s="97"/>
      <c r="Q116" s="95"/>
      <c r="R116" s="97"/>
      <c r="S116" s="97"/>
    </row>
    <row r="117" ht="15.75" customHeight="1">
      <c r="A117" s="94"/>
      <c r="B117" s="95"/>
      <c r="C117" s="95"/>
      <c r="D117" s="96"/>
      <c r="E117" s="97"/>
      <c r="F117" s="97"/>
      <c r="G117" s="97"/>
      <c r="H117" s="97"/>
      <c r="I117" s="97"/>
      <c r="J117" s="97"/>
      <c r="K117" s="97"/>
      <c r="L117" s="97"/>
      <c r="M117" s="97"/>
      <c r="N117" s="97"/>
      <c r="O117" s="97"/>
      <c r="P117" s="97"/>
      <c r="Q117" s="95"/>
      <c r="R117" s="97"/>
      <c r="S117" s="97"/>
    </row>
    <row r="118" ht="15.75" customHeight="1">
      <c r="A118" s="94"/>
      <c r="B118" s="95"/>
      <c r="C118" s="95"/>
      <c r="D118" s="96"/>
      <c r="E118" s="97"/>
      <c r="F118" s="97"/>
      <c r="G118" s="97"/>
      <c r="H118" s="97"/>
      <c r="I118" s="97"/>
      <c r="J118" s="97"/>
      <c r="K118" s="97"/>
      <c r="L118" s="97"/>
      <c r="M118" s="97"/>
      <c r="N118" s="97"/>
      <c r="O118" s="97"/>
      <c r="P118" s="97"/>
      <c r="Q118" s="95"/>
      <c r="R118" s="97"/>
      <c r="S118" s="97"/>
    </row>
    <row r="119" ht="15.75" customHeight="1">
      <c r="A119" s="94"/>
      <c r="B119" s="95"/>
      <c r="C119" s="95"/>
      <c r="D119" s="96"/>
      <c r="E119" s="97"/>
      <c r="F119" s="97"/>
      <c r="G119" s="97"/>
      <c r="H119" s="97"/>
      <c r="I119" s="97"/>
      <c r="J119" s="97"/>
      <c r="K119" s="97"/>
      <c r="L119" s="97"/>
      <c r="M119" s="97"/>
      <c r="N119" s="97"/>
      <c r="O119" s="97"/>
      <c r="P119" s="97"/>
      <c r="Q119" s="95"/>
      <c r="R119" s="97"/>
      <c r="S119" s="97"/>
    </row>
    <row r="120" ht="15.75" customHeight="1">
      <c r="A120" s="94"/>
      <c r="B120" s="95"/>
      <c r="C120" s="95"/>
      <c r="D120" s="96"/>
      <c r="E120" s="97"/>
      <c r="F120" s="97"/>
      <c r="G120" s="97"/>
      <c r="H120" s="97"/>
      <c r="I120" s="97"/>
      <c r="J120" s="97"/>
      <c r="K120" s="97"/>
      <c r="L120" s="97"/>
      <c r="M120" s="97"/>
      <c r="N120" s="97"/>
      <c r="O120" s="97"/>
      <c r="P120" s="97"/>
      <c r="Q120" s="95"/>
      <c r="R120" s="97"/>
      <c r="S120" s="97"/>
    </row>
    <row r="121" ht="15.75" customHeight="1">
      <c r="A121" s="94"/>
      <c r="B121" s="95"/>
      <c r="C121" s="95"/>
      <c r="D121" s="96"/>
      <c r="E121" s="97"/>
      <c r="F121" s="97"/>
      <c r="G121" s="97"/>
      <c r="H121" s="97"/>
      <c r="I121" s="97"/>
      <c r="J121" s="97"/>
      <c r="K121" s="97"/>
      <c r="L121" s="97"/>
      <c r="M121" s="97"/>
      <c r="N121" s="97"/>
      <c r="O121" s="97"/>
      <c r="P121" s="97"/>
      <c r="Q121" s="95"/>
      <c r="R121" s="97"/>
      <c r="S121" s="97"/>
    </row>
    <row r="122" ht="15.75" customHeight="1">
      <c r="A122" s="94"/>
      <c r="B122" s="95"/>
      <c r="C122" s="95"/>
      <c r="D122" s="96"/>
      <c r="E122" s="97"/>
      <c r="F122" s="97"/>
      <c r="G122" s="97"/>
      <c r="H122" s="97"/>
      <c r="I122" s="97"/>
      <c r="J122" s="97"/>
      <c r="K122" s="97"/>
      <c r="L122" s="97"/>
      <c r="M122" s="97"/>
      <c r="N122" s="97"/>
      <c r="O122" s="97"/>
      <c r="P122" s="97"/>
      <c r="Q122" s="95"/>
      <c r="R122" s="97"/>
      <c r="S122" s="97"/>
    </row>
    <row r="123" ht="15.75" customHeight="1">
      <c r="A123" s="94"/>
      <c r="B123" s="95"/>
      <c r="C123" s="95"/>
      <c r="D123" s="96"/>
      <c r="E123" s="97"/>
      <c r="F123" s="97"/>
      <c r="G123" s="97"/>
      <c r="H123" s="97"/>
      <c r="I123" s="97"/>
      <c r="J123" s="97"/>
      <c r="K123" s="97"/>
      <c r="L123" s="97"/>
      <c r="M123" s="97"/>
      <c r="N123" s="97"/>
      <c r="O123" s="97"/>
      <c r="P123" s="97"/>
      <c r="Q123" s="95"/>
      <c r="R123" s="97"/>
      <c r="S123" s="97"/>
    </row>
    <row r="124" ht="15.75" customHeight="1">
      <c r="A124" s="94"/>
      <c r="B124" s="95"/>
      <c r="C124" s="95"/>
      <c r="D124" s="96"/>
      <c r="E124" s="97"/>
      <c r="F124" s="97"/>
      <c r="G124" s="97"/>
      <c r="H124" s="97"/>
      <c r="I124" s="97"/>
      <c r="J124" s="97"/>
      <c r="K124" s="97"/>
      <c r="L124" s="97"/>
      <c r="M124" s="97"/>
      <c r="N124" s="97"/>
      <c r="O124" s="97"/>
      <c r="P124" s="97"/>
      <c r="Q124" s="95"/>
      <c r="R124" s="97"/>
      <c r="S124" s="97"/>
    </row>
    <row r="125" ht="15.75" customHeight="1">
      <c r="A125" s="94"/>
      <c r="B125" s="95"/>
      <c r="C125" s="95"/>
      <c r="D125" s="96"/>
      <c r="E125" s="97"/>
      <c r="F125" s="97"/>
      <c r="G125" s="97"/>
      <c r="H125" s="97"/>
      <c r="I125" s="97"/>
      <c r="J125" s="97"/>
      <c r="K125" s="97"/>
      <c r="L125" s="97"/>
      <c r="M125" s="97"/>
      <c r="N125" s="97"/>
      <c r="O125" s="97"/>
      <c r="P125" s="97"/>
      <c r="Q125" s="95"/>
      <c r="R125" s="97"/>
      <c r="S125" s="97"/>
    </row>
    <row r="126" ht="15.75" customHeight="1">
      <c r="A126" s="94"/>
      <c r="B126" s="95"/>
      <c r="C126" s="95"/>
      <c r="D126" s="96"/>
      <c r="E126" s="97"/>
      <c r="F126" s="97"/>
      <c r="G126" s="97"/>
      <c r="H126" s="97"/>
      <c r="I126" s="97"/>
      <c r="J126" s="97"/>
      <c r="K126" s="97"/>
      <c r="L126" s="97"/>
      <c r="M126" s="97"/>
      <c r="N126" s="97"/>
      <c r="O126" s="97"/>
      <c r="P126" s="97"/>
      <c r="Q126" s="95"/>
      <c r="R126" s="97"/>
      <c r="S126" s="97"/>
    </row>
    <row r="127" ht="15.75" customHeight="1">
      <c r="A127" s="94"/>
      <c r="B127" s="95"/>
      <c r="C127" s="95"/>
      <c r="D127" s="96"/>
      <c r="E127" s="97"/>
      <c r="F127" s="97"/>
      <c r="G127" s="97"/>
      <c r="H127" s="97"/>
      <c r="I127" s="97"/>
      <c r="J127" s="97"/>
      <c r="K127" s="97"/>
      <c r="L127" s="97"/>
      <c r="M127" s="97"/>
      <c r="N127" s="97"/>
      <c r="O127" s="97"/>
      <c r="P127" s="97"/>
      <c r="Q127" s="95"/>
      <c r="R127" s="97"/>
      <c r="S127" s="97"/>
    </row>
    <row r="128" ht="15.75" customHeight="1">
      <c r="A128" s="94"/>
      <c r="B128" s="95"/>
      <c r="C128" s="95"/>
      <c r="D128" s="96"/>
      <c r="E128" s="97"/>
      <c r="F128" s="97"/>
      <c r="G128" s="97"/>
      <c r="H128" s="97"/>
      <c r="I128" s="97"/>
      <c r="J128" s="97"/>
      <c r="K128" s="97"/>
      <c r="L128" s="97"/>
      <c r="M128" s="97"/>
      <c r="N128" s="97"/>
      <c r="O128" s="97"/>
      <c r="P128" s="97"/>
      <c r="Q128" s="95"/>
      <c r="R128" s="97"/>
      <c r="S128" s="97"/>
    </row>
    <row r="129" ht="15.75" customHeight="1">
      <c r="A129" s="94"/>
      <c r="B129" s="95"/>
      <c r="C129" s="95"/>
      <c r="D129" s="96"/>
      <c r="E129" s="97"/>
      <c r="F129" s="97"/>
      <c r="G129" s="97"/>
      <c r="H129" s="97"/>
      <c r="I129" s="97"/>
      <c r="J129" s="97"/>
      <c r="K129" s="97"/>
      <c r="L129" s="97"/>
      <c r="M129" s="97"/>
      <c r="N129" s="97"/>
      <c r="O129" s="97"/>
      <c r="P129" s="97"/>
      <c r="Q129" s="95"/>
      <c r="R129" s="97"/>
      <c r="S129" s="97"/>
    </row>
    <row r="130" ht="15.75" customHeight="1">
      <c r="A130" s="94"/>
      <c r="B130" s="95"/>
      <c r="C130" s="95"/>
      <c r="D130" s="96"/>
      <c r="E130" s="97"/>
      <c r="F130" s="97"/>
      <c r="G130" s="97"/>
      <c r="H130" s="97"/>
      <c r="I130" s="97"/>
      <c r="J130" s="97"/>
      <c r="K130" s="97"/>
      <c r="L130" s="97"/>
      <c r="M130" s="97"/>
      <c r="N130" s="97"/>
      <c r="O130" s="97"/>
      <c r="P130" s="97"/>
      <c r="Q130" s="95"/>
      <c r="R130" s="97"/>
      <c r="S130" s="97"/>
    </row>
    <row r="131" ht="15.75" customHeight="1">
      <c r="A131" s="94"/>
      <c r="B131" s="95"/>
      <c r="C131" s="95"/>
      <c r="D131" s="96"/>
      <c r="E131" s="97"/>
      <c r="F131" s="97"/>
      <c r="G131" s="97"/>
      <c r="H131" s="97"/>
      <c r="I131" s="97"/>
      <c r="J131" s="97"/>
      <c r="K131" s="97"/>
      <c r="L131" s="97"/>
      <c r="M131" s="97"/>
      <c r="N131" s="97"/>
      <c r="O131" s="97"/>
      <c r="P131" s="97"/>
      <c r="Q131" s="95"/>
      <c r="R131" s="97"/>
      <c r="S131" s="97"/>
    </row>
    <row r="132" ht="15.75" customHeight="1">
      <c r="A132" s="94"/>
      <c r="B132" s="95"/>
      <c r="C132" s="95"/>
      <c r="D132" s="96"/>
      <c r="E132" s="97"/>
      <c r="F132" s="97"/>
      <c r="G132" s="97"/>
      <c r="H132" s="97"/>
      <c r="I132" s="97"/>
      <c r="J132" s="97"/>
      <c r="K132" s="97"/>
      <c r="L132" s="97"/>
      <c r="M132" s="97"/>
      <c r="N132" s="97"/>
      <c r="O132" s="97"/>
      <c r="P132" s="97"/>
      <c r="Q132" s="95"/>
      <c r="R132" s="97"/>
      <c r="S132" s="97"/>
    </row>
    <row r="133" ht="15.75" customHeight="1">
      <c r="A133" s="94"/>
      <c r="B133" s="95"/>
      <c r="C133" s="95"/>
      <c r="D133" s="96"/>
      <c r="E133" s="97"/>
      <c r="F133" s="97"/>
      <c r="G133" s="97"/>
      <c r="H133" s="97"/>
      <c r="I133" s="97"/>
      <c r="J133" s="97"/>
      <c r="K133" s="97"/>
      <c r="L133" s="97"/>
      <c r="M133" s="97"/>
      <c r="N133" s="97"/>
      <c r="O133" s="97"/>
      <c r="P133" s="97"/>
      <c r="Q133" s="95"/>
      <c r="R133" s="97"/>
      <c r="S133" s="97"/>
    </row>
    <row r="134" ht="15.75" customHeight="1">
      <c r="A134" s="94"/>
      <c r="B134" s="95"/>
      <c r="C134" s="95"/>
      <c r="D134" s="96"/>
      <c r="E134" s="97"/>
      <c r="F134" s="97"/>
      <c r="G134" s="97"/>
      <c r="H134" s="97"/>
      <c r="I134" s="97"/>
      <c r="J134" s="97"/>
      <c r="K134" s="97"/>
      <c r="L134" s="97"/>
      <c r="M134" s="97"/>
      <c r="N134" s="97"/>
      <c r="O134" s="97"/>
      <c r="P134" s="97"/>
      <c r="Q134" s="95"/>
      <c r="R134" s="97"/>
      <c r="S134" s="97"/>
    </row>
    <row r="135" ht="15.75" customHeight="1">
      <c r="A135" s="94"/>
      <c r="B135" s="95"/>
      <c r="C135" s="95"/>
      <c r="D135" s="96"/>
      <c r="E135" s="97"/>
      <c r="F135" s="97"/>
      <c r="G135" s="97"/>
      <c r="H135" s="97"/>
      <c r="I135" s="97"/>
      <c r="J135" s="97"/>
      <c r="K135" s="97"/>
      <c r="L135" s="97"/>
      <c r="M135" s="97"/>
      <c r="N135" s="97"/>
      <c r="O135" s="97"/>
      <c r="P135" s="97"/>
      <c r="Q135" s="95"/>
      <c r="R135" s="97"/>
      <c r="S135" s="97"/>
    </row>
    <row r="136" ht="15.75" customHeight="1">
      <c r="A136" s="94"/>
      <c r="B136" s="95"/>
      <c r="C136" s="95"/>
      <c r="D136" s="96"/>
      <c r="E136" s="97"/>
      <c r="F136" s="97"/>
      <c r="G136" s="97"/>
      <c r="H136" s="97"/>
      <c r="I136" s="97"/>
      <c r="J136" s="97"/>
      <c r="K136" s="97"/>
      <c r="L136" s="97"/>
      <c r="M136" s="97"/>
      <c r="N136" s="97"/>
      <c r="O136" s="97"/>
      <c r="P136" s="97"/>
      <c r="Q136" s="95"/>
      <c r="R136" s="97"/>
      <c r="S136" s="97"/>
    </row>
    <row r="137" ht="15.75" customHeight="1">
      <c r="A137" s="94"/>
      <c r="B137" s="95"/>
      <c r="C137" s="95"/>
      <c r="D137" s="96"/>
      <c r="E137" s="97"/>
      <c r="F137" s="97"/>
      <c r="G137" s="97"/>
      <c r="H137" s="97"/>
      <c r="I137" s="97"/>
      <c r="J137" s="97"/>
      <c r="K137" s="97"/>
      <c r="L137" s="97"/>
      <c r="M137" s="97"/>
      <c r="N137" s="97"/>
      <c r="O137" s="97"/>
      <c r="P137" s="97"/>
      <c r="Q137" s="95"/>
      <c r="R137" s="97"/>
      <c r="S137" s="97"/>
    </row>
    <row r="138" ht="15.75" customHeight="1">
      <c r="A138" s="94"/>
      <c r="B138" s="95"/>
      <c r="C138" s="95"/>
      <c r="D138" s="96"/>
      <c r="E138" s="97"/>
      <c r="F138" s="97"/>
      <c r="G138" s="97"/>
      <c r="H138" s="97"/>
      <c r="I138" s="97"/>
      <c r="J138" s="97"/>
      <c r="K138" s="97"/>
      <c r="L138" s="97"/>
      <c r="M138" s="97"/>
      <c r="N138" s="97"/>
      <c r="O138" s="97"/>
      <c r="P138" s="97"/>
      <c r="Q138" s="95"/>
      <c r="R138" s="97"/>
      <c r="S138" s="97"/>
    </row>
    <row r="139" ht="15.75" customHeight="1">
      <c r="A139" s="94"/>
      <c r="B139" s="95"/>
      <c r="C139" s="95"/>
      <c r="D139" s="96"/>
      <c r="E139" s="97"/>
      <c r="F139" s="97"/>
      <c r="G139" s="97"/>
      <c r="H139" s="97"/>
      <c r="I139" s="97"/>
      <c r="J139" s="97"/>
      <c r="K139" s="97"/>
      <c r="L139" s="97"/>
      <c r="M139" s="97"/>
      <c r="N139" s="97"/>
      <c r="O139" s="97"/>
      <c r="P139" s="97"/>
      <c r="Q139" s="95"/>
      <c r="R139" s="97"/>
      <c r="S139" s="97"/>
    </row>
    <row r="140" ht="15.75" customHeight="1">
      <c r="A140" s="94"/>
      <c r="B140" s="95"/>
      <c r="C140" s="95"/>
      <c r="D140" s="96"/>
      <c r="E140" s="97"/>
      <c r="F140" s="97"/>
      <c r="G140" s="97"/>
      <c r="H140" s="97"/>
      <c r="I140" s="97"/>
      <c r="J140" s="97"/>
      <c r="K140" s="97"/>
      <c r="L140" s="97"/>
      <c r="M140" s="97"/>
      <c r="N140" s="97"/>
      <c r="O140" s="97"/>
      <c r="P140" s="97"/>
      <c r="Q140" s="95"/>
      <c r="R140" s="97"/>
      <c r="S140" s="97"/>
    </row>
    <row r="141" ht="15.75" customHeight="1">
      <c r="A141" s="94"/>
      <c r="B141" s="95"/>
      <c r="C141" s="95"/>
      <c r="D141" s="96"/>
      <c r="E141" s="97"/>
      <c r="F141" s="97"/>
      <c r="G141" s="97"/>
      <c r="H141" s="97"/>
      <c r="I141" s="97"/>
      <c r="J141" s="97"/>
      <c r="K141" s="97"/>
      <c r="L141" s="97"/>
      <c r="M141" s="97"/>
      <c r="N141" s="97"/>
      <c r="O141" s="97"/>
      <c r="P141" s="97"/>
      <c r="Q141" s="95"/>
      <c r="R141" s="97"/>
      <c r="S141" s="97"/>
    </row>
    <row r="142" ht="15.75" customHeight="1">
      <c r="A142" s="94"/>
      <c r="B142" s="95"/>
      <c r="C142" s="95"/>
      <c r="D142" s="96"/>
      <c r="E142" s="97"/>
      <c r="F142" s="97"/>
      <c r="G142" s="97"/>
      <c r="H142" s="97"/>
      <c r="I142" s="97"/>
      <c r="J142" s="97"/>
      <c r="K142" s="97"/>
      <c r="L142" s="97"/>
      <c r="M142" s="97"/>
      <c r="N142" s="97"/>
      <c r="O142" s="97"/>
      <c r="P142" s="97"/>
      <c r="Q142" s="95"/>
      <c r="R142" s="97"/>
      <c r="S142" s="97"/>
    </row>
    <row r="143" ht="15.75" customHeight="1">
      <c r="A143" s="94"/>
      <c r="B143" s="95"/>
      <c r="C143" s="95"/>
      <c r="D143" s="96"/>
      <c r="E143" s="97"/>
      <c r="F143" s="97"/>
      <c r="G143" s="97"/>
      <c r="H143" s="97"/>
      <c r="I143" s="97"/>
      <c r="J143" s="97"/>
      <c r="K143" s="97"/>
      <c r="L143" s="97"/>
      <c r="M143" s="97"/>
      <c r="N143" s="97"/>
      <c r="O143" s="97"/>
      <c r="P143" s="97"/>
      <c r="Q143" s="95"/>
      <c r="R143" s="97"/>
      <c r="S143" s="97"/>
    </row>
    <row r="144" ht="15.75" customHeight="1">
      <c r="A144" s="94"/>
      <c r="B144" s="95"/>
      <c r="C144" s="95"/>
      <c r="D144" s="96"/>
      <c r="E144" s="97"/>
      <c r="F144" s="97"/>
      <c r="G144" s="97"/>
      <c r="H144" s="97"/>
      <c r="I144" s="97"/>
      <c r="J144" s="97"/>
      <c r="K144" s="97"/>
      <c r="L144" s="97"/>
      <c r="M144" s="97"/>
      <c r="N144" s="97"/>
      <c r="O144" s="97"/>
      <c r="P144" s="97"/>
      <c r="Q144" s="95"/>
      <c r="R144" s="97"/>
      <c r="S144" s="97"/>
    </row>
    <row r="145" ht="15.75" customHeight="1">
      <c r="A145" s="94"/>
      <c r="B145" s="95"/>
      <c r="C145" s="95"/>
      <c r="D145" s="96"/>
      <c r="E145" s="97"/>
      <c r="F145" s="97"/>
      <c r="G145" s="97"/>
      <c r="H145" s="97"/>
      <c r="I145" s="97"/>
      <c r="J145" s="97"/>
      <c r="K145" s="97"/>
      <c r="L145" s="97"/>
      <c r="M145" s="97"/>
      <c r="N145" s="97"/>
      <c r="O145" s="97"/>
      <c r="P145" s="97"/>
      <c r="Q145" s="95"/>
      <c r="R145" s="97"/>
      <c r="S145" s="97"/>
    </row>
    <row r="146" ht="15.75" customHeight="1">
      <c r="A146" s="94"/>
      <c r="B146" s="95"/>
      <c r="C146" s="95"/>
      <c r="D146" s="96"/>
      <c r="E146" s="97"/>
      <c r="F146" s="97"/>
      <c r="G146" s="97"/>
      <c r="H146" s="97"/>
      <c r="I146" s="97"/>
      <c r="J146" s="97"/>
      <c r="K146" s="97"/>
      <c r="L146" s="97"/>
      <c r="M146" s="97"/>
      <c r="N146" s="97"/>
      <c r="O146" s="97"/>
      <c r="P146" s="97"/>
      <c r="Q146" s="95"/>
      <c r="R146" s="97"/>
      <c r="S146" s="97"/>
    </row>
    <row r="147" ht="15.75" customHeight="1">
      <c r="A147" s="94"/>
      <c r="B147" s="95"/>
      <c r="C147" s="95"/>
      <c r="D147" s="96"/>
      <c r="E147" s="97"/>
      <c r="F147" s="97"/>
      <c r="G147" s="97"/>
      <c r="H147" s="97"/>
      <c r="I147" s="97"/>
      <c r="J147" s="97"/>
      <c r="K147" s="97"/>
      <c r="L147" s="97"/>
      <c r="M147" s="97"/>
      <c r="N147" s="97"/>
      <c r="O147" s="97"/>
      <c r="P147" s="97"/>
      <c r="Q147" s="95"/>
      <c r="R147" s="97"/>
      <c r="S147" s="97"/>
    </row>
    <row r="148" ht="15.75" customHeight="1">
      <c r="A148" s="94"/>
      <c r="B148" s="95"/>
      <c r="C148" s="95"/>
      <c r="D148" s="96"/>
      <c r="E148" s="97"/>
      <c r="F148" s="97"/>
      <c r="G148" s="97"/>
      <c r="H148" s="97"/>
      <c r="I148" s="97"/>
      <c r="J148" s="97"/>
      <c r="K148" s="97"/>
      <c r="L148" s="97"/>
      <c r="M148" s="97"/>
      <c r="N148" s="97"/>
      <c r="O148" s="97"/>
      <c r="P148" s="97"/>
      <c r="Q148" s="95"/>
      <c r="R148" s="97"/>
      <c r="S148" s="97"/>
    </row>
    <row r="149" ht="15.75" customHeight="1">
      <c r="A149" s="94"/>
      <c r="B149" s="95"/>
      <c r="C149" s="95"/>
      <c r="D149" s="96"/>
      <c r="E149" s="97"/>
      <c r="F149" s="97"/>
      <c r="G149" s="97"/>
      <c r="H149" s="97"/>
      <c r="I149" s="97"/>
      <c r="J149" s="97"/>
      <c r="K149" s="97"/>
      <c r="L149" s="97"/>
      <c r="M149" s="97"/>
      <c r="N149" s="97"/>
      <c r="O149" s="97"/>
      <c r="P149" s="97"/>
      <c r="Q149" s="95"/>
      <c r="R149" s="97"/>
      <c r="S149" s="97"/>
    </row>
    <row r="150" ht="15.75" customHeight="1">
      <c r="A150" s="94"/>
      <c r="B150" s="95"/>
      <c r="C150" s="95"/>
      <c r="D150" s="96"/>
      <c r="E150" s="97"/>
      <c r="F150" s="97"/>
      <c r="G150" s="97"/>
      <c r="H150" s="97"/>
      <c r="I150" s="97"/>
      <c r="J150" s="97"/>
      <c r="K150" s="97"/>
      <c r="L150" s="97"/>
      <c r="M150" s="97"/>
      <c r="N150" s="97"/>
      <c r="O150" s="97"/>
      <c r="P150" s="97"/>
      <c r="Q150" s="95"/>
      <c r="R150" s="97"/>
      <c r="S150" s="97"/>
    </row>
    <row r="151" ht="15.75" customHeight="1">
      <c r="A151" s="94"/>
      <c r="B151" s="95"/>
      <c r="C151" s="95"/>
      <c r="D151" s="96"/>
      <c r="E151" s="97"/>
      <c r="F151" s="97"/>
      <c r="G151" s="97"/>
      <c r="H151" s="97"/>
      <c r="I151" s="97"/>
      <c r="J151" s="97"/>
      <c r="K151" s="97"/>
      <c r="L151" s="97"/>
      <c r="M151" s="97"/>
      <c r="N151" s="97"/>
      <c r="O151" s="97"/>
      <c r="P151" s="97"/>
      <c r="Q151" s="95"/>
      <c r="R151" s="97"/>
      <c r="S151" s="97"/>
    </row>
    <row r="152" ht="15.75" customHeight="1">
      <c r="A152" s="94"/>
      <c r="B152" s="95"/>
      <c r="C152" s="95"/>
      <c r="D152" s="96"/>
      <c r="E152" s="97"/>
      <c r="F152" s="97"/>
      <c r="G152" s="97"/>
      <c r="H152" s="97"/>
      <c r="I152" s="97"/>
      <c r="J152" s="97"/>
      <c r="K152" s="97"/>
      <c r="L152" s="97"/>
      <c r="M152" s="97"/>
      <c r="N152" s="97"/>
      <c r="O152" s="97"/>
      <c r="P152" s="97"/>
      <c r="Q152" s="95"/>
      <c r="R152" s="97"/>
      <c r="S152" s="97"/>
    </row>
    <row r="153" ht="15.75" customHeight="1">
      <c r="A153" s="94"/>
      <c r="B153" s="95"/>
      <c r="C153" s="95"/>
      <c r="D153" s="96"/>
      <c r="E153" s="97"/>
      <c r="F153" s="97"/>
      <c r="G153" s="97"/>
      <c r="H153" s="97"/>
      <c r="I153" s="97"/>
      <c r="J153" s="97"/>
      <c r="K153" s="97"/>
      <c r="L153" s="97"/>
      <c r="M153" s="97"/>
      <c r="N153" s="97"/>
      <c r="O153" s="97"/>
      <c r="P153" s="97"/>
      <c r="Q153" s="95"/>
      <c r="R153" s="97"/>
      <c r="S153" s="97"/>
    </row>
    <row r="154" ht="15.75" customHeight="1">
      <c r="A154" s="94"/>
      <c r="B154" s="95"/>
      <c r="C154" s="95"/>
      <c r="D154" s="96"/>
      <c r="E154" s="97"/>
      <c r="F154" s="97"/>
      <c r="G154" s="97"/>
      <c r="H154" s="97"/>
      <c r="I154" s="97"/>
      <c r="J154" s="97"/>
      <c r="K154" s="97"/>
      <c r="L154" s="97"/>
      <c r="M154" s="97"/>
      <c r="N154" s="97"/>
      <c r="O154" s="97"/>
      <c r="P154" s="97"/>
      <c r="Q154" s="95"/>
      <c r="R154" s="97"/>
      <c r="S154" s="97"/>
    </row>
    <row r="155" ht="15.75" customHeight="1">
      <c r="A155" s="94"/>
      <c r="B155" s="95"/>
      <c r="C155" s="95"/>
      <c r="D155" s="96"/>
      <c r="E155" s="97"/>
      <c r="F155" s="97"/>
      <c r="G155" s="97"/>
      <c r="H155" s="97"/>
      <c r="I155" s="97"/>
      <c r="J155" s="97"/>
      <c r="K155" s="97"/>
      <c r="L155" s="97"/>
      <c r="M155" s="97"/>
      <c r="N155" s="97"/>
      <c r="O155" s="97"/>
      <c r="P155" s="97"/>
      <c r="Q155" s="95"/>
      <c r="R155" s="97"/>
      <c r="S155" s="97"/>
    </row>
    <row r="156" ht="15.75" customHeight="1">
      <c r="A156" s="94"/>
      <c r="B156" s="95"/>
      <c r="C156" s="95"/>
      <c r="D156" s="96"/>
      <c r="E156" s="97"/>
      <c r="F156" s="97"/>
      <c r="G156" s="97"/>
      <c r="H156" s="97"/>
      <c r="I156" s="97"/>
      <c r="J156" s="97"/>
      <c r="K156" s="97"/>
      <c r="L156" s="97"/>
      <c r="M156" s="97"/>
      <c r="N156" s="97"/>
      <c r="O156" s="97"/>
      <c r="P156" s="97"/>
      <c r="Q156" s="95"/>
      <c r="R156" s="97"/>
      <c r="S156" s="97"/>
    </row>
    <row r="157" ht="15.75" customHeight="1">
      <c r="A157" s="94"/>
      <c r="B157" s="95"/>
      <c r="C157" s="95"/>
      <c r="D157" s="96"/>
      <c r="E157" s="97"/>
      <c r="F157" s="97"/>
      <c r="G157" s="97"/>
      <c r="H157" s="97"/>
      <c r="I157" s="97"/>
      <c r="J157" s="97"/>
      <c r="K157" s="97"/>
      <c r="L157" s="97"/>
      <c r="M157" s="97"/>
      <c r="N157" s="97"/>
      <c r="O157" s="97"/>
      <c r="P157" s="97"/>
      <c r="Q157" s="95"/>
      <c r="R157" s="97"/>
      <c r="S157" s="97"/>
    </row>
    <row r="158" ht="15.75" customHeight="1">
      <c r="A158" s="94"/>
      <c r="B158" s="95"/>
      <c r="C158" s="95"/>
      <c r="D158" s="96"/>
      <c r="E158" s="97"/>
      <c r="F158" s="97"/>
      <c r="G158" s="97"/>
      <c r="H158" s="97"/>
      <c r="I158" s="97"/>
      <c r="J158" s="97"/>
      <c r="K158" s="97"/>
      <c r="L158" s="97"/>
      <c r="M158" s="97"/>
      <c r="N158" s="97"/>
      <c r="O158" s="97"/>
      <c r="P158" s="97"/>
      <c r="Q158" s="95"/>
      <c r="R158" s="97"/>
      <c r="S158" s="97"/>
    </row>
    <row r="159" ht="15.75" customHeight="1">
      <c r="A159" s="94"/>
      <c r="B159" s="95"/>
      <c r="C159" s="95"/>
      <c r="D159" s="96"/>
      <c r="E159" s="97"/>
      <c r="F159" s="97"/>
      <c r="G159" s="97"/>
      <c r="H159" s="97"/>
      <c r="I159" s="97"/>
      <c r="J159" s="97"/>
      <c r="K159" s="97"/>
      <c r="L159" s="97"/>
      <c r="M159" s="97"/>
      <c r="N159" s="97"/>
      <c r="O159" s="97"/>
      <c r="P159" s="97"/>
      <c r="Q159" s="95"/>
      <c r="R159" s="97"/>
      <c r="S159" s="97"/>
    </row>
    <row r="160" ht="15.75" customHeight="1">
      <c r="A160" s="94"/>
      <c r="B160" s="95"/>
      <c r="C160" s="95"/>
      <c r="D160" s="96"/>
      <c r="E160" s="97"/>
      <c r="F160" s="97"/>
      <c r="G160" s="97"/>
      <c r="H160" s="97"/>
      <c r="I160" s="97"/>
      <c r="J160" s="97"/>
      <c r="K160" s="97"/>
      <c r="L160" s="97"/>
      <c r="M160" s="97"/>
      <c r="N160" s="97"/>
      <c r="O160" s="97"/>
      <c r="P160" s="97"/>
      <c r="Q160" s="95"/>
      <c r="R160" s="97"/>
      <c r="S160" s="97"/>
    </row>
    <row r="161" ht="15.75" customHeight="1">
      <c r="A161" s="94"/>
      <c r="B161" s="95"/>
      <c r="C161" s="95"/>
      <c r="D161" s="96"/>
      <c r="E161" s="97"/>
      <c r="F161" s="97"/>
      <c r="G161" s="97"/>
      <c r="H161" s="97"/>
      <c r="I161" s="97"/>
      <c r="J161" s="97"/>
      <c r="K161" s="97"/>
      <c r="L161" s="97"/>
      <c r="M161" s="97"/>
      <c r="N161" s="97"/>
      <c r="O161" s="97"/>
      <c r="P161" s="97"/>
      <c r="Q161" s="95"/>
      <c r="R161" s="97"/>
      <c r="S161" s="97"/>
    </row>
    <row r="162" ht="15.75" customHeight="1">
      <c r="A162" s="94"/>
      <c r="B162" s="95"/>
      <c r="C162" s="95"/>
      <c r="D162" s="96"/>
      <c r="E162" s="97"/>
      <c r="F162" s="97"/>
      <c r="G162" s="97"/>
      <c r="H162" s="97"/>
      <c r="I162" s="97"/>
      <c r="J162" s="97"/>
      <c r="K162" s="97"/>
      <c r="L162" s="97"/>
      <c r="M162" s="97"/>
      <c r="N162" s="97"/>
      <c r="O162" s="97"/>
      <c r="P162" s="97"/>
      <c r="Q162" s="95"/>
      <c r="R162" s="97"/>
      <c r="S162" s="97"/>
    </row>
    <row r="163" ht="15.75" customHeight="1">
      <c r="A163" s="94"/>
      <c r="B163" s="95"/>
      <c r="C163" s="95"/>
      <c r="D163" s="96"/>
      <c r="E163" s="97"/>
      <c r="F163" s="97"/>
      <c r="G163" s="97"/>
      <c r="H163" s="97"/>
      <c r="I163" s="97"/>
      <c r="J163" s="97"/>
      <c r="K163" s="97"/>
      <c r="L163" s="97"/>
      <c r="M163" s="97"/>
      <c r="N163" s="97"/>
      <c r="O163" s="97"/>
      <c r="P163" s="97"/>
      <c r="Q163" s="95"/>
      <c r="R163" s="97"/>
      <c r="S163" s="97"/>
    </row>
    <row r="164" ht="15.75" customHeight="1">
      <c r="A164" s="94"/>
      <c r="B164" s="95"/>
      <c r="C164" s="95"/>
      <c r="D164" s="96"/>
      <c r="E164" s="97"/>
      <c r="F164" s="97"/>
      <c r="G164" s="97"/>
      <c r="H164" s="97"/>
      <c r="I164" s="97"/>
      <c r="J164" s="97"/>
      <c r="K164" s="97"/>
      <c r="L164" s="97"/>
      <c r="M164" s="97"/>
      <c r="N164" s="97"/>
      <c r="O164" s="97"/>
      <c r="P164" s="97"/>
      <c r="Q164" s="95"/>
      <c r="R164" s="97"/>
      <c r="S164" s="97"/>
    </row>
    <row r="165" ht="15.75" customHeight="1">
      <c r="A165" s="94"/>
      <c r="B165" s="95"/>
      <c r="C165" s="95"/>
      <c r="D165" s="96"/>
      <c r="E165" s="97"/>
      <c r="F165" s="97"/>
      <c r="G165" s="97"/>
      <c r="H165" s="97"/>
      <c r="I165" s="97"/>
      <c r="J165" s="97"/>
      <c r="K165" s="97"/>
      <c r="L165" s="97"/>
      <c r="M165" s="97"/>
      <c r="N165" s="97"/>
      <c r="O165" s="97"/>
      <c r="P165" s="97"/>
      <c r="Q165" s="95"/>
      <c r="R165" s="97"/>
      <c r="S165" s="97"/>
    </row>
    <row r="166" ht="15.75" customHeight="1">
      <c r="A166" s="94"/>
      <c r="B166" s="95"/>
      <c r="C166" s="95"/>
      <c r="D166" s="96"/>
      <c r="E166" s="97"/>
      <c r="F166" s="97"/>
      <c r="G166" s="97"/>
      <c r="H166" s="97"/>
      <c r="I166" s="97"/>
      <c r="J166" s="97"/>
      <c r="K166" s="97"/>
      <c r="L166" s="97"/>
      <c r="M166" s="97"/>
      <c r="N166" s="97"/>
      <c r="O166" s="97"/>
      <c r="P166" s="97"/>
      <c r="Q166" s="95"/>
      <c r="R166" s="97"/>
      <c r="S166" s="97"/>
    </row>
    <row r="167" ht="15.75" customHeight="1">
      <c r="A167" s="94"/>
      <c r="B167" s="95"/>
      <c r="C167" s="95"/>
      <c r="D167" s="96"/>
      <c r="E167" s="97"/>
      <c r="F167" s="97"/>
      <c r="G167" s="97"/>
      <c r="H167" s="97"/>
      <c r="I167" s="97"/>
      <c r="J167" s="97"/>
      <c r="K167" s="97"/>
      <c r="L167" s="97"/>
      <c r="M167" s="97"/>
      <c r="N167" s="97"/>
      <c r="O167" s="97"/>
      <c r="P167" s="97"/>
      <c r="Q167" s="95"/>
      <c r="R167" s="97"/>
      <c r="S167" s="97"/>
    </row>
    <row r="168" ht="15.75" customHeight="1">
      <c r="A168" s="94"/>
      <c r="B168" s="95"/>
      <c r="C168" s="95"/>
      <c r="D168" s="96"/>
      <c r="E168" s="97"/>
      <c r="F168" s="97"/>
      <c r="G168" s="97"/>
      <c r="H168" s="97"/>
      <c r="I168" s="97"/>
      <c r="J168" s="97"/>
      <c r="K168" s="97"/>
      <c r="L168" s="97"/>
      <c r="M168" s="97"/>
      <c r="N168" s="97"/>
      <c r="O168" s="97"/>
      <c r="P168" s="97"/>
      <c r="Q168" s="95"/>
      <c r="R168" s="97"/>
      <c r="S168" s="97"/>
    </row>
    <row r="169" ht="15.75" customHeight="1">
      <c r="A169" s="94"/>
      <c r="B169" s="95"/>
      <c r="C169" s="95"/>
      <c r="D169" s="96"/>
      <c r="E169" s="97"/>
      <c r="F169" s="97"/>
      <c r="G169" s="97"/>
      <c r="H169" s="97"/>
      <c r="I169" s="97"/>
      <c r="J169" s="97"/>
      <c r="K169" s="97"/>
      <c r="L169" s="97"/>
      <c r="M169" s="97"/>
      <c r="N169" s="97"/>
      <c r="O169" s="97"/>
      <c r="P169" s="97"/>
      <c r="Q169" s="95"/>
      <c r="R169" s="97"/>
      <c r="S169" s="97"/>
    </row>
    <row r="170" ht="15.75" customHeight="1">
      <c r="A170" s="94"/>
      <c r="B170" s="95"/>
      <c r="C170" s="95"/>
      <c r="D170" s="96"/>
      <c r="E170" s="97"/>
      <c r="F170" s="97"/>
      <c r="G170" s="97"/>
      <c r="H170" s="97"/>
      <c r="I170" s="97"/>
      <c r="J170" s="97"/>
      <c r="K170" s="97"/>
      <c r="L170" s="97"/>
      <c r="M170" s="97"/>
      <c r="N170" s="97"/>
      <c r="O170" s="97"/>
      <c r="P170" s="97"/>
      <c r="Q170" s="95"/>
      <c r="R170" s="97"/>
      <c r="S170" s="97"/>
    </row>
    <row r="171" ht="15.75" customHeight="1">
      <c r="A171" s="94"/>
      <c r="B171" s="95"/>
      <c r="C171" s="95"/>
      <c r="D171" s="96"/>
      <c r="E171" s="97"/>
      <c r="F171" s="97"/>
      <c r="G171" s="97"/>
      <c r="H171" s="97"/>
      <c r="I171" s="97"/>
      <c r="J171" s="97"/>
      <c r="K171" s="97"/>
      <c r="L171" s="97"/>
      <c r="M171" s="97"/>
      <c r="N171" s="97"/>
      <c r="O171" s="97"/>
      <c r="P171" s="97"/>
      <c r="Q171" s="95"/>
      <c r="R171" s="97"/>
      <c r="S171" s="97"/>
    </row>
    <row r="172" ht="15.75" customHeight="1">
      <c r="A172" s="94"/>
      <c r="B172" s="95"/>
      <c r="C172" s="95"/>
      <c r="D172" s="96"/>
      <c r="E172" s="97"/>
      <c r="F172" s="97"/>
      <c r="G172" s="97"/>
      <c r="H172" s="97"/>
      <c r="I172" s="97"/>
      <c r="J172" s="97"/>
      <c r="K172" s="97"/>
      <c r="L172" s="97"/>
      <c r="M172" s="97"/>
      <c r="N172" s="97"/>
      <c r="O172" s="97"/>
      <c r="P172" s="97"/>
      <c r="Q172" s="95"/>
      <c r="R172" s="97"/>
      <c r="S172" s="97"/>
    </row>
    <row r="173" ht="15.75" customHeight="1">
      <c r="A173" s="94"/>
      <c r="B173" s="95"/>
      <c r="C173" s="95"/>
      <c r="D173" s="96"/>
      <c r="E173" s="97"/>
      <c r="F173" s="97"/>
      <c r="G173" s="97"/>
      <c r="H173" s="97"/>
      <c r="I173" s="97"/>
      <c r="J173" s="97"/>
      <c r="K173" s="97"/>
      <c r="L173" s="97"/>
      <c r="M173" s="97"/>
      <c r="N173" s="97"/>
      <c r="O173" s="97"/>
      <c r="P173" s="97"/>
      <c r="Q173" s="95"/>
      <c r="R173" s="97"/>
      <c r="S173" s="97"/>
    </row>
    <row r="174" ht="15.75" customHeight="1">
      <c r="A174" s="94"/>
      <c r="B174" s="95"/>
      <c r="C174" s="95"/>
      <c r="D174" s="96"/>
      <c r="E174" s="97"/>
      <c r="F174" s="97"/>
      <c r="G174" s="97"/>
      <c r="H174" s="97"/>
      <c r="I174" s="97"/>
      <c r="J174" s="97"/>
      <c r="K174" s="97"/>
      <c r="L174" s="97"/>
      <c r="M174" s="97"/>
      <c r="N174" s="97"/>
      <c r="O174" s="97"/>
      <c r="P174" s="97"/>
      <c r="Q174" s="95"/>
      <c r="R174" s="97"/>
      <c r="S174" s="97"/>
    </row>
    <row r="175" ht="15.75" customHeight="1">
      <c r="A175" s="94"/>
      <c r="B175" s="95"/>
      <c r="C175" s="95"/>
      <c r="D175" s="96"/>
      <c r="E175" s="97"/>
      <c r="F175" s="97"/>
      <c r="G175" s="97"/>
      <c r="H175" s="97"/>
      <c r="I175" s="97"/>
      <c r="J175" s="97"/>
      <c r="K175" s="97"/>
      <c r="L175" s="97"/>
      <c r="M175" s="97"/>
      <c r="N175" s="97"/>
      <c r="O175" s="97"/>
      <c r="P175" s="97"/>
      <c r="Q175" s="95"/>
      <c r="R175" s="97"/>
      <c r="S175" s="97"/>
    </row>
    <row r="176" ht="15.75" customHeight="1">
      <c r="A176" s="94"/>
      <c r="B176" s="95"/>
      <c r="C176" s="95"/>
      <c r="D176" s="96"/>
      <c r="E176" s="97"/>
      <c r="F176" s="97"/>
      <c r="G176" s="97"/>
      <c r="H176" s="97"/>
      <c r="I176" s="97"/>
      <c r="J176" s="97"/>
      <c r="K176" s="97"/>
      <c r="L176" s="97"/>
      <c r="M176" s="97"/>
      <c r="N176" s="97"/>
      <c r="O176" s="97"/>
      <c r="P176" s="97"/>
      <c r="Q176" s="95"/>
      <c r="R176" s="97"/>
      <c r="S176" s="97"/>
    </row>
    <row r="177" ht="15.75" customHeight="1">
      <c r="A177" s="94"/>
      <c r="B177" s="95"/>
      <c r="C177" s="95"/>
      <c r="D177" s="96"/>
      <c r="E177" s="97"/>
      <c r="F177" s="97"/>
      <c r="G177" s="97"/>
      <c r="H177" s="97"/>
      <c r="I177" s="97"/>
      <c r="J177" s="97"/>
      <c r="K177" s="97"/>
      <c r="L177" s="97"/>
      <c r="M177" s="97"/>
      <c r="N177" s="97"/>
      <c r="O177" s="97"/>
      <c r="P177" s="97"/>
      <c r="Q177" s="95"/>
      <c r="R177" s="97"/>
      <c r="S177" s="97"/>
    </row>
    <row r="178" ht="15.75" customHeight="1">
      <c r="A178" s="94"/>
      <c r="B178" s="95"/>
      <c r="C178" s="95"/>
      <c r="D178" s="96"/>
      <c r="E178" s="97"/>
      <c r="F178" s="97"/>
      <c r="G178" s="97"/>
      <c r="H178" s="97"/>
      <c r="I178" s="97"/>
      <c r="J178" s="97"/>
      <c r="K178" s="97"/>
      <c r="L178" s="97"/>
      <c r="M178" s="97"/>
      <c r="N178" s="97"/>
      <c r="O178" s="97"/>
      <c r="P178" s="97"/>
      <c r="Q178" s="95"/>
      <c r="R178" s="97"/>
      <c r="S178" s="97"/>
    </row>
    <row r="179" ht="15.75" customHeight="1">
      <c r="A179" s="94"/>
      <c r="B179" s="95"/>
      <c r="C179" s="95"/>
      <c r="D179" s="96"/>
      <c r="E179" s="97"/>
      <c r="F179" s="97"/>
      <c r="G179" s="97"/>
      <c r="H179" s="97"/>
      <c r="I179" s="97"/>
      <c r="J179" s="97"/>
      <c r="K179" s="97"/>
      <c r="L179" s="97"/>
      <c r="M179" s="97"/>
      <c r="N179" s="97"/>
      <c r="O179" s="97"/>
      <c r="P179" s="97"/>
      <c r="Q179" s="95"/>
      <c r="R179" s="97"/>
      <c r="S179" s="97"/>
    </row>
    <row r="180" ht="15.75" customHeight="1">
      <c r="A180" s="94"/>
      <c r="B180" s="95"/>
      <c r="C180" s="95"/>
      <c r="D180" s="96"/>
      <c r="E180" s="97"/>
      <c r="F180" s="97"/>
      <c r="G180" s="97"/>
      <c r="H180" s="97"/>
      <c r="I180" s="97"/>
      <c r="J180" s="97"/>
      <c r="K180" s="97"/>
      <c r="L180" s="97"/>
      <c r="M180" s="97"/>
      <c r="N180" s="97"/>
      <c r="O180" s="97"/>
      <c r="P180" s="97"/>
      <c r="Q180" s="95"/>
      <c r="R180" s="97"/>
      <c r="S180" s="97"/>
    </row>
    <row r="181" ht="15.75" customHeight="1">
      <c r="A181" s="94"/>
      <c r="B181" s="95"/>
      <c r="C181" s="95"/>
      <c r="D181" s="96"/>
      <c r="E181" s="97"/>
      <c r="F181" s="97"/>
      <c r="G181" s="97"/>
      <c r="H181" s="97"/>
      <c r="I181" s="97"/>
      <c r="J181" s="97"/>
      <c r="K181" s="97"/>
      <c r="L181" s="97"/>
      <c r="M181" s="97"/>
      <c r="N181" s="97"/>
      <c r="O181" s="97"/>
      <c r="P181" s="97"/>
      <c r="Q181" s="95"/>
      <c r="R181" s="97"/>
      <c r="S181" s="97"/>
    </row>
    <row r="182" ht="15.75" customHeight="1">
      <c r="A182" s="94"/>
      <c r="B182" s="95"/>
      <c r="C182" s="95"/>
      <c r="D182" s="96"/>
      <c r="E182" s="97"/>
      <c r="F182" s="97"/>
      <c r="G182" s="97"/>
      <c r="H182" s="97"/>
      <c r="I182" s="97"/>
      <c r="J182" s="97"/>
      <c r="K182" s="97"/>
      <c r="L182" s="97"/>
      <c r="M182" s="97"/>
      <c r="N182" s="97"/>
      <c r="O182" s="97"/>
      <c r="P182" s="97"/>
      <c r="Q182" s="95"/>
      <c r="R182" s="97"/>
      <c r="S182" s="97"/>
    </row>
    <row r="183" ht="15.75" customHeight="1">
      <c r="A183" s="94"/>
      <c r="B183" s="95"/>
      <c r="C183" s="95"/>
      <c r="D183" s="96"/>
      <c r="E183" s="97"/>
      <c r="F183" s="97"/>
      <c r="G183" s="97"/>
      <c r="H183" s="97"/>
      <c r="I183" s="97"/>
      <c r="J183" s="97"/>
      <c r="K183" s="97"/>
      <c r="L183" s="97"/>
      <c r="M183" s="97"/>
      <c r="N183" s="97"/>
      <c r="O183" s="97"/>
      <c r="P183" s="97"/>
      <c r="Q183" s="95"/>
      <c r="R183" s="97"/>
      <c r="S183" s="97"/>
    </row>
    <row r="184" ht="15.75" customHeight="1">
      <c r="A184" s="94"/>
      <c r="B184" s="95"/>
      <c r="C184" s="95"/>
      <c r="D184" s="96"/>
      <c r="E184" s="97"/>
      <c r="F184" s="97"/>
      <c r="G184" s="97"/>
      <c r="H184" s="97"/>
      <c r="I184" s="97"/>
      <c r="J184" s="97"/>
      <c r="K184" s="97"/>
      <c r="L184" s="97"/>
      <c r="M184" s="97"/>
      <c r="N184" s="97"/>
      <c r="O184" s="97"/>
      <c r="P184" s="97"/>
      <c r="Q184" s="95"/>
      <c r="R184" s="97"/>
      <c r="S184" s="97"/>
    </row>
    <row r="185" ht="15.75" customHeight="1">
      <c r="A185" s="94"/>
      <c r="B185" s="95"/>
      <c r="C185" s="95"/>
      <c r="D185" s="96"/>
      <c r="E185" s="97"/>
      <c r="F185" s="97"/>
      <c r="G185" s="97"/>
      <c r="H185" s="97"/>
      <c r="I185" s="97"/>
      <c r="J185" s="97"/>
      <c r="K185" s="97"/>
      <c r="L185" s="97"/>
      <c r="M185" s="97"/>
      <c r="N185" s="97"/>
      <c r="O185" s="97"/>
      <c r="P185" s="97"/>
      <c r="Q185" s="95"/>
      <c r="R185" s="97"/>
      <c r="S185" s="97"/>
    </row>
    <row r="186" ht="15.75" customHeight="1">
      <c r="A186" s="94"/>
      <c r="B186" s="95"/>
      <c r="C186" s="95"/>
      <c r="D186" s="96"/>
      <c r="E186" s="97"/>
      <c r="F186" s="97"/>
      <c r="G186" s="97"/>
      <c r="H186" s="97"/>
      <c r="I186" s="97"/>
      <c r="J186" s="97"/>
      <c r="K186" s="97"/>
      <c r="L186" s="97"/>
      <c r="M186" s="97"/>
      <c r="N186" s="97"/>
      <c r="O186" s="97"/>
      <c r="P186" s="97"/>
      <c r="Q186" s="95"/>
      <c r="R186" s="97"/>
      <c r="S186" s="97"/>
    </row>
    <row r="187" ht="15.75" customHeight="1">
      <c r="A187" s="94"/>
      <c r="B187" s="95"/>
      <c r="C187" s="95"/>
      <c r="D187" s="96"/>
      <c r="E187" s="97"/>
      <c r="F187" s="97"/>
      <c r="G187" s="97"/>
      <c r="H187" s="97"/>
      <c r="I187" s="97"/>
      <c r="J187" s="97"/>
      <c r="K187" s="97"/>
      <c r="L187" s="97"/>
      <c r="M187" s="97"/>
      <c r="N187" s="97"/>
      <c r="O187" s="97"/>
      <c r="P187" s="97"/>
      <c r="Q187" s="95"/>
      <c r="R187" s="97"/>
      <c r="S187" s="97"/>
    </row>
    <row r="188" ht="15.75" customHeight="1">
      <c r="A188" s="94"/>
      <c r="B188" s="95"/>
      <c r="C188" s="95"/>
      <c r="D188" s="96"/>
      <c r="E188" s="97"/>
      <c r="F188" s="97"/>
      <c r="G188" s="97"/>
      <c r="H188" s="97"/>
      <c r="I188" s="97"/>
      <c r="J188" s="97"/>
      <c r="K188" s="97"/>
      <c r="L188" s="97"/>
      <c r="M188" s="97"/>
      <c r="N188" s="97"/>
      <c r="O188" s="97"/>
      <c r="P188" s="97"/>
      <c r="Q188" s="95"/>
      <c r="R188" s="97"/>
      <c r="S188" s="97"/>
    </row>
    <row r="189" ht="15.75" customHeight="1">
      <c r="A189" s="94"/>
      <c r="B189" s="95"/>
      <c r="C189" s="95"/>
      <c r="D189" s="96"/>
      <c r="E189" s="97"/>
      <c r="F189" s="97"/>
      <c r="G189" s="97"/>
      <c r="H189" s="97"/>
      <c r="I189" s="97"/>
      <c r="J189" s="97"/>
      <c r="K189" s="97"/>
      <c r="L189" s="97"/>
      <c r="M189" s="97"/>
      <c r="N189" s="97"/>
      <c r="O189" s="97"/>
      <c r="P189" s="97"/>
      <c r="Q189" s="95"/>
      <c r="R189" s="97"/>
      <c r="S189" s="97"/>
    </row>
    <row r="190" ht="15.75" customHeight="1">
      <c r="A190" s="94"/>
      <c r="B190" s="95"/>
      <c r="C190" s="95"/>
      <c r="D190" s="96"/>
      <c r="E190" s="97"/>
      <c r="F190" s="97"/>
      <c r="G190" s="97"/>
      <c r="H190" s="97"/>
      <c r="I190" s="97"/>
      <c r="J190" s="97"/>
      <c r="K190" s="97"/>
      <c r="L190" s="97"/>
      <c r="M190" s="97"/>
      <c r="N190" s="97"/>
      <c r="O190" s="97"/>
      <c r="P190" s="97"/>
      <c r="Q190" s="95"/>
      <c r="R190" s="97"/>
      <c r="S190" s="97"/>
    </row>
    <row r="191" ht="15.75" customHeight="1">
      <c r="A191" s="94"/>
      <c r="B191" s="95"/>
      <c r="C191" s="95"/>
      <c r="D191" s="96"/>
      <c r="E191" s="97"/>
      <c r="F191" s="97"/>
      <c r="G191" s="97"/>
      <c r="H191" s="97"/>
      <c r="I191" s="97"/>
      <c r="J191" s="97"/>
      <c r="K191" s="97"/>
      <c r="L191" s="97"/>
      <c r="M191" s="97"/>
      <c r="N191" s="97"/>
      <c r="O191" s="97"/>
      <c r="P191" s="97"/>
      <c r="Q191" s="95"/>
      <c r="R191" s="97"/>
      <c r="S191" s="97"/>
    </row>
    <row r="192" ht="15.75" customHeight="1">
      <c r="A192" s="94"/>
      <c r="B192" s="95"/>
      <c r="C192" s="95"/>
      <c r="D192" s="96"/>
      <c r="E192" s="97"/>
      <c r="F192" s="97"/>
      <c r="G192" s="97"/>
      <c r="H192" s="97"/>
      <c r="I192" s="97"/>
      <c r="J192" s="97"/>
      <c r="K192" s="97"/>
      <c r="L192" s="97"/>
      <c r="M192" s="97"/>
      <c r="N192" s="97"/>
      <c r="O192" s="97"/>
      <c r="P192" s="97"/>
      <c r="Q192" s="95"/>
      <c r="R192" s="97"/>
      <c r="S192" s="97"/>
    </row>
    <row r="193" ht="15.75" customHeight="1">
      <c r="A193" s="94"/>
      <c r="B193" s="95"/>
      <c r="C193" s="95"/>
      <c r="D193" s="96"/>
      <c r="E193" s="97"/>
      <c r="F193" s="97"/>
      <c r="G193" s="97"/>
      <c r="H193" s="97"/>
      <c r="I193" s="97"/>
      <c r="J193" s="97"/>
      <c r="K193" s="97"/>
      <c r="L193" s="97"/>
      <c r="M193" s="97"/>
      <c r="N193" s="97"/>
      <c r="O193" s="97"/>
      <c r="P193" s="97"/>
      <c r="Q193" s="95"/>
      <c r="R193" s="97"/>
      <c r="S193" s="97"/>
    </row>
    <row r="194" ht="15.75" customHeight="1">
      <c r="A194" s="94"/>
      <c r="B194" s="95"/>
      <c r="C194" s="95"/>
      <c r="D194" s="96"/>
      <c r="E194" s="97"/>
      <c r="F194" s="97"/>
      <c r="G194" s="97"/>
      <c r="H194" s="97"/>
      <c r="I194" s="97"/>
      <c r="J194" s="97"/>
      <c r="K194" s="97"/>
      <c r="L194" s="97"/>
      <c r="M194" s="97"/>
      <c r="N194" s="97"/>
      <c r="O194" s="97"/>
      <c r="P194" s="97"/>
      <c r="Q194" s="95"/>
      <c r="R194" s="97"/>
      <c r="S194" s="97"/>
    </row>
    <row r="195" ht="15.75" customHeight="1">
      <c r="A195" s="94"/>
      <c r="B195" s="95"/>
      <c r="C195" s="95"/>
      <c r="D195" s="96"/>
      <c r="E195" s="97"/>
      <c r="F195" s="97"/>
      <c r="G195" s="97"/>
      <c r="H195" s="97"/>
      <c r="I195" s="97"/>
      <c r="J195" s="97"/>
      <c r="K195" s="97"/>
      <c r="L195" s="97"/>
      <c r="M195" s="97"/>
      <c r="N195" s="97"/>
      <c r="O195" s="97"/>
      <c r="P195" s="97"/>
      <c r="Q195" s="95"/>
      <c r="R195" s="97"/>
      <c r="S195" s="97"/>
    </row>
    <row r="196" ht="15.75" customHeight="1">
      <c r="A196" s="94"/>
      <c r="B196" s="95"/>
      <c r="C196" s="95"/>
      <c r="D196" s="96"/>
      <c r="E196" s="97"/>
      <c r="F196" s="97"/>
      <c r="G196" s="97"/>
      <c r="H196" s="97"/>
      <c r="I196" s="97"/>
      <c r="J196" s="97"/>
      <c r="K196" s="97"/>
      <c r="L196" s="97"/>
      <c r="M196" s="97"/>
      <c r="N196" s="97"/>
      <c r="O196" s="97"/>
      <c r="P196" s="97"/>
      <c r="Q196" s="95"/>
      <c r="R196" s="97"/>
      <c r="S196" s="97"/>
    </row>
    <row r="197" ht="15.75" customHeight="1">
      <c r="A197" s="94"/>
      <c r="B197" s="95"/>
      <c r="C197" s="95"/>
      <c r="D197" s="96"/>
      <c r="E197" s="97"/>
      <c r="F197" s="97"/>
      <c r="G197" s="97"/>
      <c r="H197" s="97"/>
      <c r="I197" s="97"/>
      <c r="J197" s="97"/>
      <c r="K197" s="97"/>
      <c r="L197" s="97"/>
      <c r="M197" s="97"/>
      <c r="N197" s="97"/>
      <c r="O197" s="97"/>
      <c r="P197" s="97"/>
      <c r="Q197" s="95"/>
      <c r="R197" s="97"/>
      <c r="S197" s="97"/>
    </row>
    <row r="198" ht="15.75" customHeight="1">
      <c r="A198" s="94"/>
      <c r="B198" s="95"/>
      <c r="C198" s="95"/>
      <c r="D198" s="96"/>
      <c r="E198" s="97"/>
      <c r="F198" s="97"/>
      <c r="G198" s="97"/>
      <c r="H198" s="97"/>
      <c r="I198" s="97"/>
      <c r="J198" s="97"/>
      <c r="K198" s="97"/>
      <c r="L198" s="97"/>
      <c r="M198" s="97"/>
      <c r="N198" s="97"/>
      <c r="O198" s="97"/>
      <c r="P198" s="97"/>
      <c r="Q198" s="95"/>
      <c r="R198" s="97"/>
      <c r="S198" s="97"/>
    </row>
    <row r="199" ht="15.75" customHeight="1">
      <c r="A199" s="94"/>
      <c r="B199" s="95"/>
      <c r="C199" s="95"/>
      <c r="D199" s="96"/>
      <c r="E199" s="97"/>
      <c r="F199" s="97"/>
      <c r="G199" s="97"/>
      <c r="H199" s="97"/>
      <c r="I199" s="97"/>
      <c r="J199" s="97"/>
      <c r="K199" s="97"/>
      <c r="L199" s="97"/>
      <c r="M199" s="97"/>
      <c r="N199" s="97"/>
      <c r="O199" s="97"/>
      <c r="P199" s="97"/>
      <c r="Q199" s="95"/>
      <c r="R199" s="97"/>
      <c r="S199" s="97"/>
    </row>
    <row r="200" ht="15.75" customHeight="1">
      <c r="A200" s="94"/>
      <c r="B200" s="95"/>
      <c r="C200" s="95"/>
      <c r="D200" s="96"/>
      <c r="E200" s="97"/>
      <c r="F200" s="97"/>
      <c r="G200" s="97"/>
      <c r="H200" s="97"/>
      <c r="I200" s="97"/>
      <c r="J200" s="97"/>
      <c r="K200" s="97"/>
      <c r="L200" s="97"/>
      <c r="M200" s="97"/>
      <c r="N200" s="97"/>
      <c r="O200" s="97"/>
      <c r="P200" s="97"/>
      <c r="Q200" s="95"/>
      <c r="R200" s="97"/>
      <c r="S200" s="97"/>
    </row>
    <row r="201" ht="15.75" customHeight="1">
      <c r="A201" s="94"/>
      <c r="B201" s="95"/>
      <c r="C201" s="95"/>
      <c r="D201" s="96"/>
      <c r="E201" s="97"/>
      <c r="F201" s="97"/>
      <c r="G201" s="97"/>
      <c r="H201" s="97"/>
      <c r="I201" s="97"/>
      <c r="J201" s="97"/>
      <c r="K201" s="97"/>
      <c r="L201" s="97"/>
      <c r="M201" s="97"/>
      <c r="N201" s="97"/>
      <c r="O201" s="97"/>
      <c r="P201" s="97"/>
      <c r="Q201" s="95"/>
      <c r="R201" s="97"/>
      <c r="S201" s="97"/>
    </row>
    <row r="202" ht="15.75" customHeight="1">
      <c r="A202" s="94"/>
      <c r="B202" s="95"/>
      <c r="C202" s="95"/>
      <c r="D202" s="96"/>
      <c r="E202" s="97"/>
      <c r="F202" s="97"/>
      <c r="G202" s="97"/>
      <c r="H202" s="97"/>
      <c r="I202" s="97"/>
      <c r="J202" s="97"/>
      <c r="K202" s="97"/>
      <c r="L202" s="97"/>
      <c r="M202" s="97"/>
      <c r="N202" s="97"/>
      <c r="O202" s="97"/>
      <c r="P202" s="97"/>
      <c r="Q202" s="95"/>
      <c r="R202" s="97"/>
      <c r="S202" s="97"/>
    </row>
    <row r="203" ht="15.75" customHeight="1">
      <c r="A203" s="94"/>
      <c r="B203" s="95"/>
      <c r="C203" s="95"/>
      <c r="D203" s="96"/>
      <c r="E203" s="97"/>
      <c r="F203" s="97"/>
      <c r="G203" s="97"/>
      <c r="H203" s="97"/>
      <c r="I203" s="97"/>
      <c r="J203" s="97"/>
      <c r="K203" s="97"/>
      <c r="L203" s="97"/>
      <c r="M203" s="97"/>
      <c r="N203" s="97"/>
      <c r="O203" s="97"/>
      <c r="P203" s="97"/>
      <c r="Q203" s="95"/>
      <c r="R203" s="97"/>
      <c r="S203" s="97"/>
    </row>
    <row r="204" ht="15.75" customHeight="1">
      <c r="A204" s="94"/>
      <c r="B204" s="95"/>
      <c r="C204" s="95"/>
      <c r="D204" s="96"/>
      <c r="E204" s="97"/>
      <c r="F204" s="97"/>
      <c r="G204" s="97"/>
      <c r="H204" s="97"/>
      <c r="I204" s="97"/>
      <c r="J204" s="97"/>
      <c r="K204" s="97"/>
      <c r="L204" s="97"/>
      <c r="M204" s="97"/>
      <c r="N204" s="97"/>
      <c r="O204" s="97"/>
      <c r="P204" s="97"/>
      <c r="Q204" s="95"/>
      <c r="R204" s="97"/>
      <c r="S204" s="97"/>
    </row>
    <row r="205" ht="15.75" customHeight="1">
      <c r="A205" s="94"/>
      <c r="B205" s="95"/>
      <c r="C205" s="95"/>
      <c r="D205" s="96"/>
      <c r="E205" s="97"/>
      <c r="F205" s="97"/>
      <c r="G205" s="97"/>
      <c r="H205" s="97"/>
      <c r="I205" s="97"/>
      <c r="J205" s="97"/>
      <c r="K205" s="97"/>
      <c r="L205" s="97"/>
      <c r="M205" s="97"/>
      <c r="N205" s="97"/>
      <c r="O205" s="97"/>
      <c r="P205" s="97"/>
      <c r="Q205" s="95"/>
      <c r="R205" s="97"/>
      <c r="S205" s="97"/>
    </row>
    <row r="206" ht="15.75" customHeight="1">
      <c r="A206" s="94"/>
      <c r="B206" s="95"/>
      <c r="C206" s="95"/>
      <c r="D206" s="96"/>
      <c r="E206" s="97"/>
      <c r="F206" s="97"/>
      <c r="G206" s="97"/>
      <c r="H206" s="97"/>
      <c r="I206" s="97"/>
      <c r="J206" s="97"/>
      <c r="K206" s="97"/>
      <c r="L206" s="97"/>
      <c r="M206" s="97"/>
      <c r="N206" s="97"/>
      <c r="O206" s="97"/>
      <c r="P206" s="97"/>
      <c r="Q206" s="95"/>
      <c r="R206" s="97"/>
      <c r="S206" s="97"/>
    </row>
    <row r="207" ht="15.75" customHeight="1">
      <c r="A207" s="94"/>
      <c r="B207" s="95"/>
      <c r="C207" s="95"/>
      <c r="D207" s="96"/>
      <c r="E207" s="97"/>
      <c r="F207" s="97"/>
      <c r="G207" s="97"/>
      <c r="H207" s="97"/>
      <c r="I207" s="97"/>
      <c r="J207" s="97"/>
      <c r="K207" s="97"/>
      <c r="L207" s="97"/>
      <c r="M207" s="97"/>
      <c r="N207" s="97"/>
      <c r="O207" s="97"/>
      <c r="P207" s="97"/>
      <c r="Q207" s="95"/>
      <c r="R207" s="97"/>
      <c r="S207" s="97"/>
    </row>
    <row r="208" ht="15.75" customHeight="1">
      <c r="A208" s="94"/>
      <c r="B208" s="95"/>
      <c r="C208" s="95"/>
      <c r="D208" s="96"/>
      <c r="E208" s="97"/>
      <c r="F208" s="97"/>
      <c r="G208" s="97"/>
      <c r="H208" s="97"/>
      <c r="I208" s="97"/>
      <c r="J208" s="97"/>
      <c r="K208" s="97"/>
      <c r="L208" s="97"/>
      <c r="M208" s="97"/>
      <c r="N208" s="97"/>
      <c r="O208" s="97"/>
      <c r="P208" s="97"/>
      <c r="Q208" s="95"/>
      <c r="R208" s="97"/>
      <c r="S208" s="97"/>
    </row>
    <row r="209" ht="15.75" customHeight="1">
      <c r="A209" s="94"/>
      <c r="B209" s="95"/>
      <c r="C209" s="95"/>
      <c r="D209" s="96"/>
      <c r="E209" s="97"/>
      <c r="F209" s="97"/>
      <c r="G209" s="97"/>
      <c r="H209" s="97"/>
      <c r="I209" s="97"/>
      <c r="J209" s="97"/>
      <c r="K209" s="97"/>
      <c r="L209" s="97"/>
      <c r="M209" s="97"/>
      <c r="N209" s="97"/>
      <c r="O209" s="97"/>
      <c r="P209" s="97"/>
      <c r="Q209" s="95"/>
      <c r="R209" s="97"/>
      <c r="S209" s="97"/>
    </row>
    <row r="210" ht="15.75" customHeight="1">
      <c r="A210" s="94"/>
      <c r="B210" s="95"/>
      <c r="C210" s="95"/>
      <c r="D210" s="96"/>
      <c r="E210" s="97"/>
      <c r="F210" s="97"/>
      <c r="G210" s="97"/>
      <c r="H210" s="97"/>
      <c r="I210" s="97"/>
      <c r="J210" s="97"/>
      <c r="K210" s="97"/>
      <c r="L210" s="97"/>
      <c r="M210" s="97"/>
      <c r="N210" s="97"/>
      <c r="O210" s="97"/>
      <c r="P210" s="97"/>
      <c r="Q210" s="95"/>
      <c r="R210" s="97"/>
      <c r="S210" s="97"/>
    </row>
    <row r="211" ht="15.75" customHeight="1">
      <c r="A211" s="94"/>
      <c r="B211" s="95"/>
      <c r="C211" s="95"/>
      <c r="D211" s="96"/>
      <c r="E211" s="97"/>
      <c r="F211" s="97"/>
      <c r="G211" s="97"/>
      <c r="H211" s="97"/>
      <c r="I211" s="97"/>
      <c r="J211" s="97"/>
      <c r="K211" s="97"/>
      <c r="L211" s="97"/>
      <c r="M211" s="97"/>
      <c r="N211" s="97"/>
      <c r="O211" s="97"/>
      <c r="P211" s="97"/>
      <c r="Q211" s="95"/>
      <c r="R211" s="97"/>
      <c r="S211" s="97"/>
    </row>
    <row r="212" ht="15.75" customHeight="1">
      <c r="A212" s="94"/>
      <c r="B212" s="95"/>
      <c r="C212" s="95"/>
      <c r="D212" s="96"/>
      <c r="E212" s="97"/>
      <c r="F212" s="97"/>
      <c r="G212" s="97"/>
      <c r="H212" s="97"/>
      <c r="I212" s="97"/>
      <c r="J212" s="97"/>
      <c r="K212" s="97"/>
      <c r="L212" s="97"/>
      <c r="M212" s="97"/>
      <c r="N212" s="97"/>
      <c r="O212" s="97"/>
      <c r="P212" s="97"/>
      <c r="Q212" s="95"/>
      <c r="R212" s="97"/>
      <c r="S212" s="97"/>
    </row>
    <row r="213" ht="15.75" customHeight="1">
      <c r="A213" s="94"/>
      <c r="B213" s="95"/>
      <c r="C213" s="95"/>
      <c r="D213" s="96"/>
      <c r="E213" s="97"/>
      <c r="F213" s="97"/>
      <c r="G213" s="97"/>
      <c r="H213" s="97"/>
      <c r="I213" s="97"/>
      <c r="J213" s="97"/>
      <c r="K213" s="97"/>
      <c r="L213" s="97"/>
      <c r="M213" s="97"/>
      <c r="N213" s="97"/>
      <c r="O213" s="97"/>
      <c r="P213" s="97"/>
      <c r="Q213" s="95"/>
      <c r="R213" s="97"/>
      <c r="S213" s="97"/>
    </row>
    <row r="214" ht="15.75" customHeight="1">
      <c r="A214" s="94"/>
      <c r="B214" s="95"/>
      <c r="C214" s="95"/>
      <c r="D214" s="96"/>
      <c r="E214" s="97"/>
      <c r="F214" s="97"/>
      <c r="G214" s="97"/>
      <c r="H214" s="97"/>
      <c r="I214" s="97"/>
      <c r="J214" s="97"/>
      <c r="K214" s="97"/>
      <c r="L214" s="97"/>
      <c r="M214" s="97"/>
      <c r="N214" s="97"/>
      <c r="O214" s="97"/>
      <c r="P214" s="97"/>
      <c r="Q214" s="95"/>
      <c r="R214" s="97"/>
      <c r="S214" s="97"/>
    </row>
    <row r="215" ht="15.75" customHeight="1">
      <c r="A215" s="94"/>
      <c r="B215" s="95"/>
      <c r="C215" s="95"/>
      <c r="D215" s="96"/>
      <c r="E215" s="97"/>
      <c r="F215" s="97"/>
      <c r="G215" s="97"/>
      <c r="H215" s="97"/>
      <c r="I215" s="97"/>
      <c r="J215" s="97"/>
      <c r="K215" s="97"/>
      <c r="L215" s="97"/>
      <c r="M215" s="97"/>
      <c r="N215" s="97"/>
      <c r="O215" s="97"/>
      <c r="P215" s="97"/>
      <c r="Q215" s="95"/>
      <c r="R215" s="97"/>
      <c r="S215" s="97"/>
    </row>
    <row r="216" ht="15.75" customHeight="1">
      <c r="A216" s="94"/>
      <c r="B216" s="95"/>
      <c r="C216" s="95"/>
      <c r="D216" s="96"/>
      <c r="E216" s="97"/>
      <c r="F216" s="97"/>
      <c r="G216" s="97"/>
      <c r="H216" s="97"/>
      <c r="I216" s="97"/>
      <c r="J216" s="97"/>
      <c r="K216" s="97"/>
      <c r="L216" s="97"/>
      <c r="M216" s="97"/>
      <c r="N216" s="97"/>
      <c r="O216" s="97"/>
      <c r="P216" s="97"/>
      <c r="Q216" s="95"/>
      <c r="R216" s="97"/>
      <c r="S216" s="97"/>
    </row>
    <row r="217" ht="15.75" customHeight="1">
      <c r="A217" s="94"/>
      <c r="B217" s="95"/>
      <c r="C217" s="95"/>
      <c r="D217" s="96"/>
      <c r="E217" s="97"/>
      <c r="F217" s="97"/>
      <c r="G217" s="97"/>
      <c r="H217" s="97"/>
      <c r="I217" s="97"/>
      <c r="J217" s="97"/>
      <c r="K217" s="97"/>
      <c r="L217" s="97"/>
      <c r="M217" s="97"/>
      <c r="N217" s="97"/>
      <c r="O217" s="97"/>
      <c r="P217" s="97"/>
      <c r="Q217" s="95"/>
      <c r="R217" s="97"/>
      <c r="S217" s="97"/>
    </row>
    <row r="218" ht="15.75" customHeight="1">
      <c r="A218" s="94"/>
      <c r="B218" s="95"/>
      <c r="C218" s="95"/>
      <c r="D218" s="96"/>
      <c r="E218" s="97"/>
      <c r="F218" s="97"/>
      <c r="G218" s="97"/>
      <c r="H218" s="97"/>
      <c r="I218" s="97"/>
      <c r="J218" s="97"/>
      <c r="K218" s="97"/>
      <c r="L218" s="97"/>
      <c r="M218" s="97"/>
      <c r="N218" s="97"/>
      <c r="O218" s="97"/>
      <c r="P218" s="97"/>
      <c r="Q218" s="95"/>
      <c r="R218" s="97"/>
      <c r="S218" s="97"/>
    </row>
    <row r="219" ht="15.75" customHeight="1">
      <c r="A219" s="94"/>
      <c r="B219" s="95"/>
      <c r="C219" s="95"/>
      <c r="D219" s="96"/>
      <c r="E219" s="97"/>
      <c r="F219" s="97"/>
      <c r="G219" s="97"/>
      <c r="H219" s="97"/>
      <c r="I219" s="97"/>
      <c r="J219" s="97"/>
      <c r="K219" s="97"/>
      <c r="L219" s="97"/>
      <c r="M219" s="97"/>
      <c r="N219" s="97"/>
      <c r="O219" s="97"/>
      <c r="P219" s="97"/>
      <c r="Q219" s="95"/>
      <c r="R219" s="97"/>
      <c r="S219" s="97"/>
    </row>
    <row r="220" ht="15.75" customHeight="1">
      <c r="A220" s="94"/>
      <c r="B220" s="95"/>
      <c r="C220" s="95"/>
      <c r="D220" s="96"/>
      <c r="E220" s="97"/>
      <c r="F220" s="97"/>
      <c r="G220" s="97"/>
      <c r="H220" s="97"/>
      <c r="I220" s="97"/>
      <c r="J220" s="97"/>
      <c r="K220" s="97"/>
      <c r="L220" s="97"/>
      <c r="M220" s="97"/>
      <c r="N220" s="97"/>
      <c r="O220" s="97"/>
      <c r="P220" s="97"/>
      <c r="Q220" s="95"/>
      <c r="R220" s="97"/>
      <c r="S220" s="97"/>
    </row>
    <row r="221" ht="15.75" customHeight="1">
      <c r="A221" s="94"/>
      <c r="B221" s="95"/>
      <c r="C221" s="95"/>
      <c r="D221" s="96"/>
      <c r="E221" s="97"/>
      <c r="F221" s="97"/>
      <c r="G221" s="97"/>
      <c r="H221" s="97"/>
      <c r="I221" s="97"/>
      <c r="J221" s="97"/>
      <c r="K221" s="97"/>
      <c r="L221" s="97"/>
      <c r="M221" s="97"/>
      <c r="N221" s="97"/>
      <c r="O221" s="97"/>
      <c r="P221" s="97"/>
      <c r="Q221" s="95"/>
      <c r="R221" s="97"/>
      <c r="S221" s="97"/>
    </row>
    <row r="222" ht="15.75" customHeight="1">
      <c r="A222" s="94"/>
      <c r="B222" s="95"/>
      <c r="C222" s="95"/>
      <c r="D222" s="96"/>
      <c r="E222" s="97"/>
      <c r="F222" s="97"/>
      <c r="G222" s="97"/>
      <c r="H222" s="97"/>
      <c r="I222" s="97"/>
      <c r="J222" s="97"/>
      <c r="K222" s="97"/>
      <c r="L222" s="97"/>
      <c r="M222" s="97"/>
      <c r="N222" s="97"/>
      <c r="O222" s="97"/>
      <c r="P222" s="97"/>
      <c r="Q222" s="95"/>
      <c r="R222" s="97"/>
      <c r="S222" s="97"/>
    </row>
    <row r="223" ht="15.75" customHeight="1">
      <c r="A223" s="94"/>
      <c r="B223" s="95"/>
      <c r="C223" s="95"/>
      <c r="D223" s="96"/>
      <c r="E223" s="97"/>
      <c r="F223" s="97"/>
      <c r="G223" s="97"/>
      <c r="H223" s="97"/>
      <c r="I223" s="97"/>
      <c r="J223" s="97"/>
      <c r="K223" s="97"/>
      <c r="L223" s="97"/>
      <c r="M223" s="97"/>
      <c r="N223" s="97"/>
      <c r="O223" s="97"/>
      <c r="P223" s="97"/>
      <c r="Q223" s="95"/>
      <c r="R223" s="97"/>
      <c r="S223" s="97"/>
    </row>
    <row r="224" ht="15.75" customHeight="1">
      <c r="A224" s="94"/>
      <c r="B224" s="95"/>
      <c r="C224" s="95"/>
      <c r="D224" s="96"/>
      <c r="E224" s="97"/>
      <c r="F224" s="97"/>
      <c r="G224" s="97"/>
      <c r="H224" s="97"/>
      <c r="I224" s="97"/>
      <c r="J224" s="97"/>
      <c r="K224" s="97"/>
      <c r="L224" s="97"/>
      <c r="M224" s="97"/>
      <c r="N224" s="97"/>
      <c r="O224" s="97"/>
      <c r="P224" s="97"/>
      <c r="Q224" s="95"/>
      <c r="R224" s="97"/>
      <c r="S224" s="97"/>
    </row>
    <row r="225" ht="15.75" customHeight="1">
      <c r="A225" s="94"/>
      <c r="B225" s="95"/>
      <c r="C225" s="95"/>
      <c r="D225" s="96"/>
      <c r="E225" s="97"/>
      <c r="F225" s="97"/>
      <c r="G225" s="97"/>
      <c r="H225" s="97"/>
      <c r="I225" s="97"/>
      <c r="J225" s="97"/>
      <c r="K225" s="97"/>
      <c r="L225" s="97"/>
      <c r="M225" s="97"/>
      <c r="N225" s="97"/>
      <c r="O225" s="97"/>
      <c r="P225" s="97"/>
      <c r="Q225" s="95"/>
      <c r="R225" s="97"/>
      <c r="S225" s="97"/>
    </row>
    <row r="226" ht="15.75" customHeight="1">
      <c r="A226" s="94"/>
      <c r="B226" s="95"/>
      <c r="C226" s="95"/>
      <c r="D226" s="96"/>
      <c r="E226" s="97"/>
      <c r="F226" s="97"/>
      <c r="G226" s="97"/>
      <c r="H226" s="97"/>
      <c r="I226" s="97"/>
      <c r="J226" s="97"/>
      <c r="K226" s="97"/>
      <c r="L226" s="97"/>
      <c r="M226" s="97"/>
      <c r="N226" s="97"/>
      <c r="O226" s="97"/>
      <c r="P226" s="97"/>
      <c r="Q226" s="95"/>
      <c r="R226" s="97"/>
      <c r="S226" s="97"/>
    </row>
    <row r="227" ht="15.75" customHeight="1">
      <c r="A227" s="94"/>
      <c r="B227" s="95"/>
      <c r="C227" s="95"/>
      <c r="D227" s="96"/>
      <c r="E227" s="97"/>
      <c r="F227" s="97"/>
      <c r="G227" s="97"/>
      <c r="H227" s="97"/>
      <c r="I227" s="97"/>
      <c r="J227" s="97"/>
      <c r="K227" s="97"/>
      <c r="L227" s="97"/>
      <c r="M227" s="97"/>
      <c r="N227" s="97"/>
      <c r="O227" s="97"/>
      <c r="P227" s="97"/>
      <c r="Q227" s="95"/>
      <c r="R227" s="97"/>
      <c r="S227" s="97"/>
    </row>
    <row r="228" ht="15.75" customHeight="1">
      <c r="A228" s="94"/>
      <c r="B228" s="95"/>
      <c r="C228" s="95"/>
      <c r="D228" s="96"/>
      <c r="E228" s="97"/>
      <c r="F228" s="97"/>
      <c r="G228" s="97"/>
      <c r="H228" s="97"/>
      <c r="I228" s="97"/>
      <c r="J228" s="97"/>
      <c r="K228" s="97"/>
      <c r="L228" s="97"/>
      <c r="M228" s="97"/>
      <c r="N228" s="97"/>
      <c r="O228" s="97"/>
      <c r="P228" s="97"/>
      <c r="Q228" s="95"/>
      <c r="R228" s="97"/>
      <c r="S228" s="97"/>
    </row>
    <row r="229" ht="15.75" customHeight="1">
      <c r="A229" s="94"/>
      <c r="B229" s="95"/>
      <c r="C229" s="95"/>
      <c r="D229" s="96"/>
      <c r="E229" s="97"/>
      <c r="F229" s="97"/>
      <c r="G229" s="97"/>
      <c r="H229" s="97"/>
      <c r="I229" s="97"/>
      <c r="J229" s="97"/>
      <c r="K229" s="97"/>
      <c r="L229" s="97"/>
      <c r="M229" s="97"/>
      <c r="N229" s="97"/>
      <c r="O229" s="97"/>
      <c r="P229" s="97"/>
      <c r="Q229" s="95"/>
      <c r="R229" s="97"/>
      <c r="S229" s="97"/>
    </row>
    <row r="230" ht="15.75" customHeight="1">
      <c r="A230" s="94"/>
      <c r="B230" s="95"/>
      <c r="C230" s="95"/>
      <c r="D230" s="96"/>
      <c r="E230" s="97"/>
      <c r="F230" s="97"/>
      <c r="G230" s="97"/>
      <c r="H230" s="97"/>
      <c r="I230" s="97"/>
      <c r="J230" s="97"/>
      <c r="K230" s="97"/>
      <c r="L230" s="97"/>
      <c r="M230" s="97"/>
      <c r="N230" s="97"/>
      <c r="O230" s="97"/>
      <c r="P230" s="97"/>
      <c r="Q230" s="95"/>
      <c r="R230" s="97"/>
      <c r="S230" s="97"/>
    </row>
    <row r="231" ht="15.75" customHeight="1">
      <c r="A231" s="94"/>
      <c r="B231" s="95"/>
      <c r="C231" s="95"/>
      <c r="D231" s="96"/>
      <c r="E231" s="97"/>
      <c r="F231" s="97"/>
      <c r="G231" s="97"/>
      <c r="H231" s="97"/>
      <c r="I231" s="97"/>
      <c r="J231" s="97"/>
      <c r="K231" s="97"/>
      <c r="L231" s="97"/>
      <c r="M231" s="97"/>
      <c r="N231" s="97"/>
      <c r="O231" s="97"/>
      <c r="P231" s="97"/>
      <c r="Q231" s="95"/>
      <c r="R231" s="97"/>
      <c r="S231" s="97"/>
    </row>
    <row r="232" ht="15.75" customHeight="1">
      <c r="A232" s="94"/>
      <c r="B232" s="95"/>
      <c r="C232" s="95"/>
      <c r="D232" s="96"/>
      <c r="E232" s="97"/>
      <c r="F232" s="97"/>
      <c r="G232" s="97"/>
      <c r="H232" s="97"/>
      <c r="I232" s="97"/>
      <c r="J232" s="97"/>
      <c r="K232" s="97"/>
      <c r="L232" s="97"/>
      <c r="M232" s="97"/>
      <c r="N232" s="97"/>
      <c r="O232" s="97"/>
      <c r="P232" s="97"/>
      <c r="Q232" s="95"/>
      <c r="R232" s="97"/>
      <c r="S232" s="97"/>
    </row>
    <row r="233" ht="15.75" customHeight="1">
      <c r="A233" s="94"/>
      <c r="B233" s="95"/>
      <c r="C233" s="95"/>
      <c r="D233" s="96"/>
      <c r="E233" s="97"/>
      <c r="F233" s="97"/>
      <c r="G233" s="97"/>
      <c r="H233" s="97"/>
      <c r="I233" s="97"/>
      <c r="J233" s="97"/>
      <c r="K233" s="97"/>
      <c r="L233" s="97"/>
      <c r="M233" s="97"/>
      <c r="N233" s="97"/>
      <c r="O233" s="97"/>
      <c r="P233" s="97"/>
      <c r="Q233" s="95"/>
      <c r="R233" s="97"/>
      <c r="S233" s="97"/>
    </row>
    <row r="234" ht="15.75" customHeight="1">
      <c r="A234" s="94"/>
      <c r="B234" s="95"/>
      <c r="C234" s="95"/>
      <c r="D234" s="96"/>
      <c r="E234" s="97"/>
      <c r="F234" s="97"/>
      <c r="G234" s="97"/>
      <c r="H234" s="97"/>
      <c r="I234" s="97"/>
      <c r="J234" s="97"/>
      <c r="K234" s="97"/>
      <c r="L234" s="97"/>
      <c r="M234" s="97"/>
      <c r="N234" s="97"/>
      <c r="O234" s="97"/>
      <c r="P234" s="97"/>
      <c r="Q234" s="95"/>
      <c r="R234" s="97"/>
      <c r="S234" s="97"/>
    </row>
    <row r="235" ht="15.75" customHeight="1">
      <c r="A235" s="94"/>
      <c r="B235" s="95"/>
      <c r="C235" s="95"/>
      <c r="D235" s="96"/>
      <c r="E235" s="97"/>
      <c r="F235" s="97"/>
      <c r="G235" s="97"/>
      <c r="H235" s="97"/>
      <c r="I235" s="97"/>
      <c r="J235" s="97"/>
      <c r="K235" s="97"/>
      <c r="L235" s="97"/>
      <c r="M235" s="97"/>
      <c r="N235" s="97"/>
      <c r="O235" s="97"/>
      <c r="P235" s="97"/>
      <c r="Q235" s="95"/>
      <c r="R235" s="97"/>
      <c r="S235" s="97"/>
    </row>
    <row r="236" ht="15.75" customHeight="1">
      <c r="A236" s="94"/>
      <c r="B236" s="95"/>
      <c r="C236" s="95"/>
      <c r="D236" s="96"/>
      <c r="E236" s="97"/>
      <c r="F236" s="97"/>
      <c r="G236" s="97"/>
      <c r="H236" s="97"/>
      <c r="I236" s="97"/>
      <c r="J236" s="97"/>
      <c r="K236" s="97"/>
      <c r="L236" s="97"/>
      <c r="M236" s="97"/>
      <c r="N236" s="97"/>
      <c r="O236" s="97"/>
      <c r="P236" s="97"/>
      <c r="Q236" s="95"/>
      <c r="R236" s="97"/>
      <c r="S236" s="97"/>
    </row>
    <row r="237" ht="15.75" customHeight="1">
      <c r="A237" s="94"/>
      <c r="B237" s="95"/>
      <c r="C237" s="95"/>
      <c r="D237" s="96"/>
      <c r="E237" s="97"/>
      <c r="F237" s="97"/>
      <c r="G237" s="97"/>
      <c r="H237" s="97"/>
      <c r="I237" s="97"/>
      <c r="J237" s="97"/>
      <c r="K237" s="97"/>
      <c r="L237" s="97"/>
      <c r="M237" s="97"/>
      <c r="N237" s="97"/>
      <c r="O237" s="97"/>
      <c r="P237" s="97"/>
      <c r="Q237" s="95"/>
      <c r="R237" s="97"/>
      <c r="S237" s="97"/>
    </row>
    <row r="238" ht="15.75" customHeight="1">
      <c r="A238" s="94"/>
      <c r="B238" s="95"/>
      <c r="C238" s="95"/>
      <c r="D238" s="96"/>
      <c r="E238" s="97"/>
      <c r="F238" s="97"/>
      <c r="G238" s="97"/>
      <c r="H238" s="97"/>
      <c r="I238" s="97"/>
      <c r="J238" s="97"/>
      <c r="K238" s="97"/>
      <c r="L238" s="97"/>
      <c r="M238" s="97"/>
      <c r="N238" s="97"/>
      <c r="O238" s="97"/>
      <c r="P238" s="97"/>
      <c r="Q238" s="95"/>
      <c r="R238" s="97"/>
      <c r="S238" s="97"/>
    </row>
    <row r="239" ht="15.75" customHeight="1">
      <c r="A239" s="94"/>
      <c r="B239" s="95"/>
      <c r="C239" s="95"/>
      <c r="D239" s="96"/>
      <c r="E239" s="97"/>
      <c r="F239" s="97"/>
      <c r="G239" s="97"/>
      <c r="H239" s="97"/>
      <c r="I239" s="97"/>
      <c r="J239" s="97"/>
      <c r="K239" s="97"/>
      <c r="L239" s="97"/>
      <c r="M239" s="97"/>
      <c r="N239" s="97"/>
      <c r="O239" s="97"/>
      <c r="P239" s="97"/>
      <c r="Q239" s="95"/>
      <c r="R239" s="97"/>
      <c r="S239" s="97"/>
    </row>
    <row r="240" ht="15.75" customHeight="1">
      <c r="A240" s="94"/>
      <c r="B240" s="95"/>
      <c r="C240" s="95"/>
      <c r="D240" s="96"/>
      <c r="E240" s="97"/>
      <c r="F240" s="97"/>
      <c r="G240" s="97"/>
      <c r="H240" s="97"/>
      <c r="I240" s="97"/>
      <c r="J240" s="97"/>
      <c r="K240" s="97"/>
      <c r="L240" s="97"/>
      <c r="M240" s="97"/>
      <c r="N240" s="97"/>
      <c r="O240" s="97"/>
      <c r="P240" s="97"/>
      <c r="Q240" s="95"/>
      <c r="R240" s="97"/>
      <c r="S240" s="97"/>
    </row>
    <row r="241" ht="15.75" customHeight="1">
      <c r="A241" s="94"/>
      <c r="B241" s="95"/>
      <c r="C241" s="95"/>
      <c r="D241" s="96"/>
      <c r="E241" s="97"/>
      <c r="F241" s="97"/>
      <c r="G241" s="97"/>
      <c r="H241" s="97"/>
      <c r="I241" s="97"/>
      <c r="J241" s="97"/>
      <c r="K241" s="97"/>
      <c r="L241" s="97"/>
      <c r="M241" s="97"/>
      <c r="N241" s="97"/>
      <c r="O241" s="97"/>
      <c r="P241" s="97"/>
      <c r="Q241" s="95"/>
      <c r="R241" s="97"/>
      <c r="S241" s="97"/>
    </row>
    <row r="242" ht="15.75" customHeight="1">
      <c r="A242" s="94"/>
      <c r="B242" s="95"/>
      <c r="C242" s="95"/>
      <c r="D242" s="96"/>
      <c r="E242" s="97"/>
      <c r="F242" s="97"/>
      <c r="G242" s="97"/>
      <c r="H242" s="97"/>
      <c r="I242" s="97"/>
      <c r="J242" s="97"/>
      <c r="K242" s="97"/>
      <c r="L242" s="97"/>
      <c r="M242" s="97"/>
      <c r="N242" s="97"/>
      <c r="O242" s="97"/>
      <c r="P242" s="97"/>
      <c r="Q242" s="95"/>
      <c r="R242" s="97"/>
      <c r="S242" s="97"/>
    </row>
    <row r="243" ht="15.75" customHeight="1">
      <c r="A243" s="94"/>
      <c r="B243" s="95"/>
      <c r="C243" s="95"/>
      <c r="D243" s="96"/>
      <c r="E243" s="97"/>
      <c r="F243" s="97"/>
      <c r="G243" s="97"/>
      <c r="H243" s="97"/>
      <c r="I243" s="97"/>
      <c r="J243" s="97"/>
      <c r="K243" s="97"/>
      <c r="L243" s="97"/>
      <c r="M243" s="97"/>
      <c r="N243" s="97"/>
      <c r="O243" s="97"/>
      <c r="P243" s="97"/>
      <c r="Q243" s="95"/>
      <c r="R243" s="97"/>
      <c r="S243" s="97"/>
    </row>
    <row r="244" ht="15.75" customHeight="1">
      <c r="A244" s="94"/>
      <c r="B244" s="95"/>
      <c r="C244" s="95"/>
      <c r="D244" s="96"/>
      <c r="E244" s="97"/>
      <c r="F244" s="97"/>
      <c r="G244" s="97"/>
      <c r="H244" s="97"/>
      <c r="I244" s="97"/>
      <c r="J244" s="97"/>
      <c r="K244" s="97"/>
      <c r="L244" s="97"/>
      <c r="M244" s="97"/>
      <c r="N244" s="97"/>
      <c r="O244" s="97"/>
      <c r="P244" s="97"/>
      <c r="Q244" s="95"/>
      <c r="R244" s="97"/>
      <c r="S244" s="97"/>
    </row>
    <row r="245" ht="15.75" customHeight="1">
      <c r="A245" s="94"/>
      <c r="B245" s="95"/>
      <c r="C245" s="95"/>
      <c r="D245" s="96"/>
      <c r="E245" s="97"/>
      <c r="F245" s="97"/>
      <c r="G245" s="97"/>
      <c r="H245" s="97"/>
      <c r="I245" s="97"/>
      <c r="J245" s="97"/>
      <c r="K245" s="97"/>
      <c r="L245" s="97"/>
      <c r="M245" s="97"/>
      <c r="N245" s="97"/>
      <c r="O245" s="97"/>
      <c r="P245" s="97"/>
      <c r="Q245" s="95"/>
      <c r="R245" s="97"/>
      <c r="S245" s="97"/>
    </row>
    <row r="246" ht="15.75" customHeight="1">
      <c r="A246" s="94"/>
      <c r="B246" s="95"/>
      <c r="C246" s="95"/>
      <c r="D246" s="96"/>
      <c r="E246" s="97"/>
      <c r="F246" s="97"/>
      <c r="G246" s="97"/>
      <c r="H246" s="97"/>
      <c r="I246" s="97"/>
      <c r="J246" s="97"/>
      <c r="K246" s="97"/>
      <c r="L246" s="97"/>
      <c r="M246" s="97"/>
      <c r="N246" s="97"/>
      <c r="O246" s="97"/>
      <c r="P246" s="97"/>
      <c r="Q246" s="95"/>
      <c r="R246" s="97"/>
      <c r="S246" s="97"/>
    </row>
    <row r="247" ht="15.75" customHeight="1">
      <c r="A247" s="94"/>
      <c r="B247" s="95"/>
      <c r="C247" s="95"/>
      <c r="D247" s="96"/>
      <c r="E247" s="97"/>
      <c r="F247" s="97"/>
      <c r="G247" s="97"/>
      <c r="H247" s="97"/>
      <c r="I247" s="97"/>
      <c r="J247" s="97"/>
      <c r="K247" s="97"/>
      <c r="L247" s="97"/>
      <c r="M247" s="97"/>
      <c r="N247" s="97"/>
      <c r="O247" s="97"/>
      <c r="P247" s="97"/>
      <c r="Q247" s="95"/>
      <c r="R247" s="97"/>
      <c r="S247" s="97"/>
    </row>
    <row r="248" ht="15.75" customHeight="1">
      <c r="A248" s="94"/>
      <c r="B248" s="95"/>
      <c r="C248" s="95"/>
      <c r="D248" s="96"/>
      <c r="E248" s="97"/>
      <c r="F248" s="97"/>
      <c r="G248" s="97"/>
      <c r="H248" s="97"/>
      <c r="I248" s="97"/>
      <c r="J248" s="97"/>
      <c r="K248" s="97"/>
      <c r="L248" s="97"/>
      <c r="M248" s="97"/>
      <c r="N248" s="97"/>
      <c r="O248" s="97"/>
      <c r="P248" s="97"/>
      <c r="Q248" s="95"/>
      <c r="R248" s="97"/>
      <c r="S248" s="97"/>
    </row>
    <row r="249" ht="15.75" customHeight="1">
      <c r="A249" s="94"/>
      <c r="B249" s="95"/>
      <c r="C249" s="95"/>
      <c r="D249" s="96"/>
      <c r="E249" s="97"/>
      <c r="F249" s="97"/>
      <c r="G249" s="97"/>
      <c r="H249" s="97"/>
      <c r="I249" s="97"/>
      <c r="J249" s="97"/>
      <c r="K249" s="97"/>
      <c r="L249" s="97"/>
      <c r="M249" s="97"/>
      <c r="N249" s="97"/>
      <c r="O249" s="97"/>
      <c r="P249" s="97"/>
      <c r="Q249" s="95"/>
      <c r="R249" s="97"/>
      <c r="S249" s="97"/>
    </row>
    <row r="250" ht="15.75" customHeight="1">
      <c r="A250" s="94"/>
      <c r="B250" s="95"/>
      <c r="C250" s="95"/>
      <c r="D250" s="96"/>
      <c r="E250" s="97"/>
      <c r="F250" s="97"/>
      <c r="G250" s="97"/>
      <c r="H250" s="97"/>
      <c r="I250" s="97"/>
      <c r="J250" s="97"/>
      <c r="K250" s="97"/>
      <c r="L250" s="97"/>
      <c r="M250" s="97"/>
      <c r="N250" s="97"/>
      <c r="O250" s="97"/>
      <c r="P250" s="97"/>
      <c r="Q250" s="95"/>
      <c r="R250" s="97"/>
      <c r="S250" s="97"/>
    </row>
    <row r="251" ht="15.75" customHeight="1">
      <c r="A251" s="94"/>
      <c r="B251" s="95"/>
      <c r="C251" s="95"/>
      <c r="D251" s="96"/>
      <c r="E251" s="97"/>
      <c r="F251" s="97"/>
      <c r="G251" s="97"/>
      <c r="H251" s="97"/>
      <c r="I251" s="97"/>
      <c r="J251" s="97"/>
      <c r="K251" s="97"/>
      <c r="L251" s="97"/>
      <c r="M251" s="97"/>
      <c r="N251" s="97"/>
      <c r="O251" s="97"/>
      <c r="P251" s="97"/>
      <c r="Q251" s="95"/>
      <c r="R251" s="97"/>
      <c r="S251" s="97"/>
    </row>
    <row r="252" ht="15.75" customHeight="1">
      <c r="A252" s="94"/>
      <c r="B252" s="95"/>
      <c r="C252" s="95"/>
      <c r="D252" s="96"/>
      <c r="E252" s="97"/>
      <c r="F252" s="97"/>
      <c r="G252" s="97"/>
      <c r="H252" s="97"/>
      <c r="I252" s="97"/>
      <c r="J252" s="97"/>
      <c r="K252" s="97"/>
      <c r="L252" s="97"/>
      <c r="M252" s="97"/>
      <c r="N252" s="97"/>
      <c r="O252" s="97"/>
      <c r="P252" s="97"/>
      <c r="Q252" s="95"/>
      <c r="R252" s="97"/>
      <c r="S252" s="97"/>
    </row>
    <row r="253" ht="15.75" customHeight="1">
      <c r="A253" s="94"/>
      <c r="B253" s="95"/>
      <c r="C253" s="95"/>
      <c r="D253" s="96"/>
      <c r="E253" s="97"/>
      <c r="F253" s="97"/>
      <c r="G253" s="97"/>
      <c r="H253" s="97"/>
      <c r="I253" s="97"/>
      <c r="J253" s="97"/>
      <c r="K253" s="97"/>
      <c r="L253" s="97"/>
      <c r="M253" s="97"/>
      <c r="N253" s="97"/>
      <c r="O253" s="97"/>
      <c r="P253" s="97"/>
      <c r="Q253" s="95"/>
      <c r="R253" s="97"/>
      <c r="S253" s="97"/>
    </row>
    <row r="254" ht="15.75" customHeight="1">
      <c r="A254" s="94"/>
      <c r="B254" s="95"/>
      <c r="C254" s="95"/>
      <c r="D254" s="96"/>
      <c r="E254" s="97"/>
      <c r="F254" s="97"/>
      <c r="G254" s="97"/>
      <c r="H254" s="97"/>
      <c r="I254" s="97"/>
      <c r="J254" s="97"/>
      <c r="K254" s="97"/>
      <c r="L254" s="97"/>
      <c r="M254" s="97"/>
      <c r="N254" s="97"/>
      <c r="O254" s="97"/>
      <c r="P254" s="97"/>
      <c r="Q254" s="95"/>
      <c r="R254" s="97"/>
      <c r="S254" s="97"/>
    </row>
    <row r="255" ht="15.75" customHeight="1">
      <c r="A255" s="94"/>
      <c r="B255" s="95"/>
      <c r="C255" s="95"/>
      <c r="D255" s="96"/>
      <c r="E255" s="97"/>
      <c r="F255" s="97"/>
      <c r="G255" s="97"/>
      <c r="H255" s="97"/>
      <c r="I255" s="97"/>
      <c r="J255" s="97"/>
      <c r="K255" s="97"/>
      <c r="L255" s="97"/>
      <c r="M255" s="97"/>
      <c r="N255" s="97"/>
      <c r="O255" s="97"/>
      <c r="P255" s="97"/>
      <c r="Q255" s="95"/>
      <c r="R255" s="97"/>
      <c r="S255" s="97"/>
    </row>
    <row r="256" ht="15.75" customHeight="1">
      <c r="A256" s="94"/>
      <c r="B256" s="95"/>
      <c r="C256" s="95"/>
      <c r="D256" s="96"/>
      <c r="E256" s="97"/>
      <c r="F256" s="97"/>
      <c r="G256" s="97"/>
      <c r="H256" s="97"/>
      <c r="I256" s="97"/>
      <c r="J256" s="97"/>
      <c r="K256" s="97"/>
      <c r="L256" s="97"/>
      <c r="M256" s="97"/>
      <c r="N256" s="97"/>
      <c r="O256" s="97"/>
      <c r="P256" s="97"/>
      <c r="Q256" s="95"/>
      <c r="R256" s="97"/>
      <c r="S256" s="97"/>
    </row>
    <row r="257" ht="15.75" customHeight="1">
      <c r="A257" s="94"/>
      <c r="B257" s="95"/>
      <c r="C257" s="95"/>
      <c r="D257" s="96"/>
      <c r="E257" s="97"/>
      <c r="F257" s="97"/>
      <c r="G257" s="97"/>
      <c r="H257" s="97"/>
      <c r="I257" s="97"/>
      <c r="J257" s="97"/>
      <c r="K257" s="97"/>
      <c r="L257" s="97"/>
      <c r="M257" s="97"/>
      <c r="N257" s="97"/>
      <c r="O257" s="97"/>
      <c r="P257" s="97"/>
      <c r="Q257" s="95"/>
      <c r="R257" s="97"/>
      <c r="S257" s="97"/>
    </row>
    <row r="258" ht="15.75" customHeight="1">
      <c r="A258" s="94"/>
      <c r="B258" s="95"/>
      <c r="C258" s="95"/>
      <c r="D258" s="96"/>
      <c r="E258" s="97"/>
      <c r="F258" s="97"/>
      <c r="G258" s="97"/>
      <c r="H258" s="97"/>
      <c r="I258" s="97"/>
      <c r="J258" s="97"/>
      <c r="K258" s="97"/>
      <c r="L258" s="97"/>
      <c r="M258" s="97"/>
      <c r="N258" s="97"/>
      <c r="O258" s="97"/>
      <c r="P258" s="97"/>
      <c r="Q258" s="95"/>
      <c r="R258" s="97"/>
      <c r="S258" s="97"/>
    </row>
    <row r="259" ht="15.75" customHeight="1">
      <c r="A259" s="94"/>
      <c r="B259" s="95"/>
      <c r="C259" s="95"/>
      <c r="D259" s="96"/>
      <c r="E259" s="97"/>
      <c r="F259" s="97"/>
      <c r="G259" s="97"/>
      <c r="H259" s="97"/>
      <c r="I259" s="97"/>
      <c r="J259" s="97"/>
      <c r="K259" s="97"/>
      <c r="L259" s="97"/>
      <c r="M259" s="97"/>
      <c r="N259" s="97"/>
      <c r="O259" s="97"/>
      <c r="P259" s="97"/>
      <c r="Q259" s="95"/>
      <c r="R259" s="97"/>
      <c r="S259" s="97"/>
    </row>
    <row r="260" ht="15.75" customHeight="1">
      <c r="A260" s="94"/>
      <c r="B260" s="95"/>
      <c r="C260" s="95"/>
      <c r="D260" s="96"/>
      <c r="E260" s="97"/>
      <c r="F260" s="97"/>
      <c r="G260" s="97"/>
      <c r="H260" s="97"/>
      <c r="I260" s="97"/>
      <c r="J260" s="97"/>
      <c r="K260" s="97"/>
      <c r="L260" s="97"/>
      <c r="M260" s="97"/>
      <c r="N260" s="97"/>
      <c r="O260" s="97"/>
      <c r="P260" s="97"/>
      <c r="Q260" s="95"/>
      <c r="R260" s="97"/>
      <c r="S260" s="97"/>
    </row>
    <row r="261" ht="15.75" customHeight="1">
      <c r="A261" s="94"/>
      <c r="B261" s="95"/>
      <c r="C261" s="95"/>
      <c r="D261" s="96"/>
      <c r="E261" s="97"/>
      <c r="F261" s="97"/>
      <c r="G261" s="97"/>
      <c r="H261" s="97"/>
      <c r="I261" s="97"/>
      <c r="J261" s="97"/>
      <c r="K261" s="97"/>
      <c r="L261" s="97"/>
      <c r="M261" s="97"/>
      <c r="N261" s="97"/>
      <c r="O261" s="97"/>
      <c r="P261" s="97"/>
      <c r="Q261" s="95"/>
      <c r="R261" s="97"/>
      <c r="S261" s="97"/>
    </row>
    <row r="262" ht="15.75" customHeight="1">
      <c r="A262" s="94"/>
      <c r="B262" s="95"/>
      <c r="C262" s="95"/>
      <c r="D262" s="96"/>
      <c r="E262" s="97"/>
      <c r="F262" s="97"/>
      <c r="G262" s="97"/>
      <c r="H262" s="97"/>
      <c r="I262" s="97"/>
      <c r="J262" s="97"/>
      <c r="K262" s="97"/>
      <c r="L262" s="97"/>
      <c r="M262" s="97"/>
      <c r="N262" s="97"/>
      <c r="O262" s="97"/>
      <c r="P262" s="97"/>
      <c r="Q262" s="95"/>
      <c r="R262" s="97"/>
      <c r="S262" s="97"/>
    </row>
    <row r="263" ht="15.75" customHeight="1">
      <c r="A263" s="94"/>
      <c r="B263" s="95"/>
      <c r="C263" s="95"/>
      <c r="D263" s="96"/>
      <c r="E263" s="97"/>
      <c r="F263" s="97"/>
      <c r="G263" s="97"/>
      <c r="H263" s="97"/>
      <c r="I263" s="97"/>
      <c r="J263" s="97"/>
      <c r="K263" s="97"/>
      <c r="L263" s="97"/>
      <c r="M263" s="97"/>
      <c r="N263" s="97"/>
      <c r="O263" s="97"/>
      <c r="P263" s="97"/>
      <c r="Q263" s="95"/>
      <c r="R263" s="97"/>
      <c r="S263" s="97"/>
    </row>
    <row r="264" ht="15.75" customHeight="1">
      <c r="A264" s="94"/>
      <c r="B264" s="95"/>
      <c r="C264" s="95"/>
      <c r="D264" s="96"/>
      <c r="E264" s="97"/>
      <c r="F264" s="97"/>
      <c r="G264" s="97"/>
      <c r="H264" s="97"/>
      <c r="I264" s="97"/>
      <c r="J264" s="97"/>
      <c r="K264" s="97"/>
      <c r="L264" s="97"/>
      <c r="M264" s="97"/>
      <c r="N264" s="97"/>
      <c r="O264" s="97"/>
      <c r="P264" s="97"/>
      <c r="Q264" s="95"/>
      <c r="R264" s="97"/>
      <c r="S264" s="97"/>
    </row>
    <row r="265" ht="15.75" customHeight="1">
      <c r="A265" s="94"/>
      <c r="B265" s="95"/>
      <c r="C265" s="95"/>
      <c r="D265" s="96"/>
      <c r="E265" s="97"/>
      <c r="F265" s="97"/>
      <c r="G265" s="97"/>
      <c r="H265" s="97"/>
      <c r="I265" s="97"/>
      <c r="J265" s="97"/>
      <c r="K265" s="97"/>
      <c r="L265" s="97"/>
      <c r="M265" s="97"/>
      <c r="N265" s="97"/>
      <c r="O265" s="97"/>
      <c r="P265" s="97"/>
      <c r="Q265" s="95"/>
      <c r="R265" s="97"/>
      <c r="S265" s="97"/>
    </row>
    <row r="266" ht="15.75" customHeight="1">
      <c r="A266" s="94"/>
      <c r="B266" s="95"/>
      <c r="C266" s="95"/>
      <c r="D266" s="96"/>
      <c r="E266" s="97"/>
      <c r="F266" s="97"/>
      <c r="G266" s="97"/>
      <c r="H266" s="97"/>
      <c r="I266" s="97"/>
      <c r="J266" s="97"/>
      <c r="K266" s="97"/>
      <c r="L266" s="97"/>
      <c r="M266" s="97"/>
      <c r="N266" s="97"/>
      <c r="O266" s="97"/>
      <c r="P266" s="97"/>
      <c r="Q266" s="95"/>
      <c r="R266" s="97"/>
      <c r="S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sqref="C9:C66">
      <formula1>1</formula1>
    </dataValidation>
    <dataValidation type="custom" allowBlank="1" showInputMessage="1" prompt="Verkaufspreis - Verkaufspreis je Stück INKL. Umsatzsteuer (Endpreis für Privatkunden)." sqref="D9:D66">
      <formula1>1</formula1>
    </dataValidation>
    <dataValidation type="custom" allowBlank="1" showInputMessage="1" prompt="Artikel / Leistung - Bezeichnung Ihres Produkts oder Ihrer Leistung, z. B. „Beratungsstunde“." sqref="A9:A66">
      <formula1>1</formula1>
    </dataValidation>
    <dataValidation type="custom" allowBlank="1" showInputMessage="1" prompt="Menge - Geplante Anzahl verkaufter Stück oder Stunden in diesem Monat. Monate vor der Gründung leer lassen." sqref="E9:P66">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c r="T1" s="18"/>
    </row>
    <row r="2" ht="22.5" customHeight="1">
      <c r="A2" s="19" t="s">
        <v>18</v>
      </c>
      <c r="B2" s="5"/>
      <c r="C2" s="5"/>
      <c r="D2" s="8"/>
      <c r="E2" s="10"/>
      <c r="F2" s="10"/>
      <c r="G2" s="10"/>
      <c r="H2" s="10"/>
      <c r="I2" s="10"/>
      <c r="J2" s="10"/>
      <c r="K2" s="10"/>
      <c r="L2" s="10"/>
      <c r="M2" s="10"/>
      <c r="N2" s="10"/>
      <c r="O2" s="10"/>
      <c r="P2" s="10"/>
      <c r="Q2" s="10"/>
      <c r="R2" s="10"/>
      <c r="S2" s="15"/>
      <c r="T2" s="18"/>
    </row>
    <row r="3" ht="13.5" customHeight="1">
      <c r="A3" s="23" t="s">
        <v>23</v>
      </c>
      <c r="B3" s="5"/>
      <c r="C3" s="5"/>
      <c r="D3" s="8"/>
      <c r="E3" s="10"/>
      <c r="F3" s="10"/>
      <c r="G3" s="10"/>
      <c r="H3" s="10"/>
      <c r="I3" s="10"/>
      <c r="J3" s="10"/>
      <c r="K3" s="10"/>
      <c r="L3" s="10"/>
      <c r="M3" s="10"/>
      <c r="N3" s="10"/>
      <c r="O3" s="10"/>
      <c r="P3" s="10"/>
      <c r="Q3" s="10"/>
      <c r="R3" s="10"/>
      <c r="S3" s="15"/>
      <c r="T3" s="18"/>
    </row>
    <row r="4" ht="15.75" customHeight="1">
      <c r="A4" s="26" t="s">
        <v>28</v>
      </c>
      <c r="B4" s="27"/>
      <c r="C4" s="27"/>
      <c r="D4" s="28"/>
      <c r="E4" s="30"/>
      <c r="F4" s="30"/>
      <c r="G4" s="30"/>
      <c r="H4" s="30"/>
      <c r="I4" s="30"/>
      <c r="J4" s="30"/>
      <c r="K4" s="30"/>
      <c r="L4" s="30"/>
      <c r="M4" s="30"/>
      <c r="N4" s="30"/>
      <c r="O4" s="30"/>
      <c r="P4" s="30"/>
      <c r="Q4" s="30"/>
      <c r="R4" s="30"/>
      <c r="S4" s="15"/>
      <c r="T4" s="18"/>
    </row>
    <row r="5" ht="21.75" customHeight="1">
      <c r="A5" s="33" t="str">
        <f>YEAR('LIQ Jahr1'!A5)&amp;" B2B"</f>
        <v>2027 B2B</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c r="T5" s="18"/>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c r="T6" s="63"/>
    </row>
    <row r="7" ht="18.0" customHeight="1">
      <c r="A7" s="57"/>
      <c r="B7" s="57"/>
      <c r="C7" s="57"/>
      <c r="D7" s="57"/>
      <c r="E7" s="57"/>
      <c r="F7" s="57"/>
      <c r="G7" s="57"/>
      <c r="H7" s="57"/>
      <c r="I7" s="57"/>
      <c r="J7" s="57"/>
      <c r="K7" s="57"/>
      <c r="L7" s="57"/>
      <c r="M7" s="57"/>
      <c r="N7" s="57"/>
      <c r="O7" s="57"/>
      <c r="P7" s="57"/>
      <c r="Q7" s="57"/>
      <c r="R7" s="59"/>
      <c r="S7" s="59"/>
      <c r="T7" s="69"/>
    </row>
    <row r="8" ht="18.0" customHeight="1">
      <c r="A8" s="61" t="s">
        <v>144</v>
      </c>
      <c r="B8" s="62"/>
      <c r="C8" s="64" t="s">
        <v>148</v>
      </c>
      <c r="D8" s="64" t="s">
        <v>165</v>
      </c>
      <c r="E8" s="66"/>
      <c r="F8" s="66"/>
      <c r="G8" s="66"/>
      <c r="H8" s="66"/>
      <c r="I8" s="66"/>
      <c r="J8" s="66"/>
      <c r="K8" s="66"/>
      <c r="L8" s="66"/>
      <c r="M8" s="66"/>
      <c r="N8" s="66"/>
      <c r="O8" s="66"/>
      <c r="P8" s="66"/>
      <c r="Q8" s="67"/>
      <c r="R8" s="68"/>
      <c r="S8" s="59"/>
      <c r="T8" s="69"/>
    </row>
    <row r="9" ht="18.0" customHeight="1">
      <c r="A9" s="71" t="s">
        <v>158</v>
      </c>
      <c r="B9" s="72"/>
      <c r="C9" s="73">
        <v>0.0</v>
      </c>
      <c r="D9" s="73">
        <v>0.0</v>
      </c>
      <c r="E9" s="74">
        <v>0.0</v>
      </c>
      <c r="F9" s="74">
        <v>0.0</v>
      </c>
      <c r="G9" s="74">
        <v>0.0</v>
      </c>
      <c r="H9" s="74">
        <v>0.0</v>
      </c>
      <c r="I9" s="74">
        <v>0.0</v>
      </c>
      <c r="J9" s="74">
        <v>0.0</v>
      </c>
      <c r="K9" s="74">
        <v>0.0</v>
      </c>
      <c r="L9" s="74">
        <v>0.0</v>
      </c>
      <c r="M9" s="74">
        <v>0.0</v>
      </c>
      <c r="N9" s="74">
        <v>0.0</v>
      </c>
      <c r="O9" s="74">
        <v>0.0</v>
      </c>
      <c r="P9" s="74">
        <v>0.0</v>
      </c>
      <c r="Q9" s="77">
        <f t="shared" ref="Q9:Q18" si="1">SUM(E9+F9+G9+H9+I9+J9+K9+L9+M9+N9+O9+P9)</f>
        <v>0</v>
      </c>
      <c r="R9" s="78">
        <f t="shared" ref="R9:R18" si="2">SUM(E9+F9+G9+H9+I9+J9+K9+L9+M9+N9+O9+P9)/12</f>
        <v>0</v>
      </c>
      <c r="S9" s="59"/>
      <c r="T9" s="69"/>
    </row>
    <row r="10" ht="18.0" customHeight="1">
      <c r="A10" s="71" t="s">
        <v>186</v>
      </c>
      <c r="B10" s="79"/>
      <c r="C10" s="80">
        <v>0.0</v>
      </c>
      <c r="D10" s="80">
        <v>0.0</v>
      </c>
      <c r="E10" s="81">
        <v>0.0</v>
      </c>
      <c r="F10" s="81">
        <v>0.0</v>
      </c>
      <c r="G10" s="81">
        <v>0.0</v>
      </c>
      <c r="H10" s="81">
        <v>0.0</v>
      </c>
      <c r="I10" s="81">
        <v>0.0</v>
      </c>
      <c r="J10" s="81">
        <v>0.0</v>
      </c>
      <c r="K10" s="81">
        <v>0.0</v>
      </c>
      <c r="L10" s="81">
        <v>0.0</v>
      </c>
      <c r="M10" s="81">
        <v>0.0</v>
      </c>
      <c r="N10" s="81">
        <v>0.0</v>
      </c>
      <c r="O10" s="81">
        <v>0.0</v>
      </c>
      <c r="P10" s="81">
        <v>0.0</v>
      </c>
      <c r="Q10" s="77">
        <f t="shared" si="1"/>
        <v>0</v>
      </c>
      <c r="R10" s="78">
        <f t="shared" si="2"/>
        <v>0</v>
      </c>
      <c r="S10" s="82"/>
      <c r="T10" s="83"/>
    </row>
    <row r="11" ht="18.0" customHeight="1">
      <c r="A11" s="71" t="s">
        <v>187</v>
      </c>
      <c r="B11" s="79"/>
      <c r="C11" s="80">
        <v>0.0</v>
      </c>
      <c r="D11" s="80">
        <v>0.0</v>
      </c>
      <c r="E11" s="74">
        <v>0.0</v>
      </c>
      <c r="F11" s="74">
        <v>0.0</v>
      </c>
      <c r="G11" s="74">
        <v>0.0</v>
      </c>
      <c r="H11" s="74">
        <v>0.0</v>
      </c>
      <c r="I11" s="74">
        <v>0.0</v>
      </c>
      <c r="J11" s="74">
        <v>0.0</v>
      </c>
      <c r="K11" s="74">
        <v>0.0</v>
      </c>
      <c r="L11" s="74">
        <v>0.0</v>
      </c>
      <c r="M11" s="74">
        <v>0.0</v>
      </c>
      <c r="N11" s="74">
        <v>0.0</v>
      </c>
      <c r="O11" s="74">
        <v>0.0</v>
      </c>
      <c r="P11" s="74">
        <v>0.0</v>
      </c>
      <c r="Q11" s="77">
        <f t="shared" si="1"/>
        <v>0</v>
      </c>
      <c r="R11" s="78">
        <f t="shared" si="2"/>
        <v>0</v>
      </c>
      <c r="S11" s="82"/>
      <c r="T11" s="83"/>
    </row>
    <row r="12" ht="18.0" customHeight="1">
      <c r="A12" s="71" t="s">
        <v>188</v>
      </c>
      <c r="B12" s="79"/>
      <c r="C12" s="80">
        <v>0.0</v>
      </c>
      <c r="D12" s="80">
        <v>0.0</v>
      </c>
      <c r="E12" s="81">
        <v>0.0</v>
      </c>
      <c r="F12" s="81">
        <v>0.0</v>
      </c>
      <c r="G12" s="81">
        <v>0.0</v>
      </c>
      <c r="H12" s="81">
        <v>0.0</v>
      </c>
      <c r="I12" s="81">
        <v>0.0</v>
      </c>
      <c r="J12" s="81">
        <v>0.0</v>
      </c>
      <c r="K12" s="81">
        <v>0.0</v>
      </c>
      <c r="L12" s="81">
        <v>0.0</v>
      </c>
      <c r="M12" s="81">
        <v>0.0</v>
      </c>
      <c r="N12" s="81">
        <v>0.0</v>
      </c>
      <c r="O12" s="81">
        <v>0.0</v>
      </c>
      <c r="P12" s="81">
        <v>0.0</v>
      </c>
      <c r="Q12" s="77">
        <f t="shared" si="1"/>
        <v>0</v>
      </c>
      <c r="R12" s="78">
        <f t="shared" si="2"/>
        <v>0</v>
      </c>
      <c r="S12" s="82"/>
      <c r="T12" s="83"/>
    </row>
    <row r="13" ht="18.0" customHeight="1">
      <c r="A13" s="71" t="s">
        <v>189</v>
      </c>
      <c r="B13" s="79"/>
      <c r="C13" s="80">
        <v>0.0</v>
      </c>
      <c r="D13" s="80">
        <v>0.0</v>
      </c>
      <c r="E13" s="81">
        <v>0.0</v>
      </c>
      <c r="F13" s="81">
        <v>0.0</v>
      </c>
      <c r="G13" s="81">
        <v>0.0</v>
      </c>
      <c r="H13" s="81">
        <v>0.0</v>
      </c>
      <c r="I13" s="81">
        <v>0.0</v>
      </c>
      <c r="J13" s="81">
        <v>0.0</v>
      </c>
      <c r="K13" s="81">
        <v>0.0</v>
      </c>
      <c r="L13" s="81">
        <v>0.0</v>
      </c>
      <c r="M13" s="81">
        <v>0.0</v>
      </c>
      <c r="N13" s="81">
        <v>0.0</v>
      </c>
      <c r="O13" s="81">
        <v>0.0</v>
      </c>
      <c r="P13" s="81">
        <v>0.0</v>
      </c>
      <c r="Q13" s="77">
        <f t="shared" si="1"/>
        <v>0</v>
      </c>
      <c r="R13" s="78">
        <f t="shared" si="2"/>
        <v>0</v>
      </c>
      <c r="S13" s="82"/>
      <c r="T13" s="83"/>
    </row>
    <row r="14" ht="18.0" customHeight="1">
      <c r="A14" s="71" t="s">
        <v>190</v>
      </c>
      <c r="B14" s="79"/>
      <c r="C14" s="80">
        <v>0.0</v>
      </c>
      <c r="D14" s="80">
        <v>0.0</v>
      </c>
      <c r="E14" s="81">
        <v>0.0</v>
      </c>
      <c r="F14" s="81">
        <v>0.0</v>
      </c>
      <c r="G14" s="81">
        <v>0.0</v>
      </c>
      <c r="H14" s="81">
        <v>0.0</v>
      </c>
      <c r="I14" s="81">
        <v>0.0</v>
      </c>
      <c r="J14" s="81">
        <v>0.0</v>
      </c>
      <c r="K14" s="81">
        <v>0.0</v>
      </c>
      <c r="L14" s="81">
        <v>0.0</v>
      </c>
      <c r="M14" s="81">
        <v>0.0</v>
      </c>
      <c r="N14" s="81">
        <v>0.0</v>
      </c>
      <c r="O14" s="81">
        <v>0.0</v>
      </c>
      <c r="P14" s="81">
        <v>0.0</v>
      </c>
      <c r="Q14" s="77">
        <f t="shared" si="1"/>
        <v>0</v>
      </c>
      <c r="R14" s="78">
        <f t="shared" si="2"/>
        <v>0</v>
      </c>
      <c r="S14" s="82"/>
      <c r="T14" s="83"/>
    </row>
    <row r="15" ht="18.0" customHeight="1">
      <c r="A15" s="71"/>
      <c r="B15" s="79"/>
      <c r="C15" s="80"/>
      <c r="D15" s="80"/>
      <c r="E15" s="74">
        <v>0.0</v>
      </c>
      <c r="F15" s="74">
        <v>0.0</v>
      </c>
      <c r="G15" s="74">
        <v>0.0</v>
      </c>
      <c r="H15" s="74">
        <v>0.0</v>
      </c>
      <c r="I15" s="74">
        <v>0.0</v>
      </c>
      <c r="J15" s="74">
        <v>0.0</v>
      </c>
      <c r="K15" s="74">
        <v>0.0</v>
      </c>
      <c r="L15" s="74">
        <v>0.0</v>
      </c>
      <c r="M15" s="74">
        <v>0.0</v>
      </c>
      <c r="N15" s="74">
        <v>0.0</v>
      </c>
      <c r="O15" s="74">
        <v>0.0</v>
      </c>
      <c r="P15" s="74">
        <v>0.0</v>
      </c>
      <c r="Q15" s="77">
        <f t="shared" si="1"/>
        <v>0</v>
      </c>
      <c r="R15" s="78">
        <f t="shared" si="2"/>
        <v>0</v>
      </c>
      <c r="S15" s="82"/>
      <c r="T15" s="83"/>
    </row>
    <row r="16" ht="18.0" customHeight="1">
      <c r="A16" s="71"/>
      <c r="B16" s="79"/>
      <c r="C16" s="80"/>
      <c r="D16" s="80"/>
      <c r="E16" s="81">
        <v>0.0</v>
      </c>
      <c r="F16" s="81">
        <v>0.0</v>
      </c>
      <c r="G16" s="81">
        <v>0.0</v>
      </c>
      <c r="H16" s="81">
        <v>0.0</v>
      </c>
      <c r="I16" s="81">
        <v>0.0</v>
      </c>
      <c r="J16" s="81">
        <v>0.0</v>
      </c>
      <c r="K16" s="81">
        <v>0.0</v>
      </c>
      <c r="L16" s="81">
        <v>0.0</v>
      </c>
      <c r="M16" s="81">
        <v>0.0</v>
      </c>
      <c r="N16" s="81">
        <v>0.0</v>
      </c>
      <c r="O16" s="81">
        <v>0.0</v>
      </c>
      <c r="P16" s="81">
        <v>0.0</v>
      </c>
      <c r="Q16" s="77">
        <f t="shared" si="1"/>
        <v>0</v>
      </c>
      <c r="R16" s="78">
        <f t="shared" si="2"/>
        <v>0</v>
      </c>
      <c r="S16" s="82"/>
      <c r="T16" s="83"/>
    </row>
    <row r="17" ht="18.0" customHeight="1">
      <c r="A17" s="71"/>
      <c r="B17" s="79"/>
      <c r="C17" s="80"/>
      <c r="D17" s="80"/>
      <c r="E17" s="74">
        <v>0.0</v>
      </c>
      <c r="F17" s="74">
        <v>0.0</v>
      </c>
      <c r="G17" s="74">
        <v>0.0</v>
      </c>
      <c r="H17" s="74">
        <v>0.0</v>
      </c>
      <c r="I17" s="74">
        <v>0.0</v>
      </c>
      <c r="J17" s="74">
        <v>0.0</v>
      </c>
      <c r="K17" s="74">
        <v>0.0</v>
      </c>
      <c r="L17" s="74">
        <v>0.0</v>
      </c>
      <c r="M17" s="74">
        <v>0.0</v>
      </c>
      <c r="N17" s="74">
        <v>0.0</v>
      </c>
      <c r="O17" s="74">
        <v>0.0</v>
      </c>
      <c r="P17" s="74">
        <v>0.0</v>
      </c>
      <c r="Q17" s="77">
        <f t="shared" si="1"/>
        <v>0</v>
      </c>
      <c r="R17" s="78">
        <f t="shared" si="2"/>
        <v>0</v>
      </c>
      <c r="S17" s="82"/>
      <c r="T17" s="83"/>
    </row>
    <row r="18" ht="18.0" customHeight="1">
      <c r="A18" s="71"/>
      <c r="B18" s="79"/>
      <c r="C18" s="80"/>
      <c r="D18" s="80"/>
      <c r="E18" s="81">
        <v>0.0</v>
      </c>
      <c r="F18" s="81">
        <v>0.0</v>
      </c>
      <c r="G18" s="81">
        <v>0.0</v>
      </c>
      <c r="H18" s="81">
        <v>0.0</v>
      </c>
      <c r="I18" s="81">
        <v>0.0</v>
      </c>
      <c r="J18" s="81">
        <v>0.0</v>
      </c>
      <c r="K18" s="81">
        <v>0.0</v>
      </c>
      <c r="L18" s="81">
        <v>0.0</v>
      </c>
      <c r="M18" s="81">
        <v>0.0</v>
      </c>
      <c r="N18" s="81">
        <v>0.0</v>
      </c>
      <c r="O18" s="81">
        <v>0.0</v>
      </c>
      <c r="P18" s="81">
        <v>0.0</v>
      </c>
      <c r="Q18" s="77">
        <f t="shared" si="1"/>
        <v>0</v>
      </c>
      <c r="R18" s="78">
        <f t="shared" si="2"/>
        <v>0</v>
      </c>
      <c r="S18" s="82"/>
      <c r="T18" s="83"/>
    </row>
    <row r="19" ht="18.0" customHeight="1">
      <c r="A19" s="57"/>
      <c r="B19" s="57"/>
      <c r="C19" s="57"/>
      <c r="D19" s="57"/>
      <c r="E19" s="84"/>
      <c r="F19" s="84"/>
      <c r="G19" s="84"/>
      <c r="H19" s="84"/>
      <c r="I19" s="84"/>
      <c r="J19" s="84"/>
      <c r="K19" s="84"/>
      <c r="L19" s="84"/>
      <c r="M19" s="84"/>
      <c r="N19" s="84"/>
      <c r="O19" s="84"/>
      <c r="P19" s="84"/>
      <c r="Q19" s="85"/>
      <c r="R19" s="86"/>
      <c r="S19" s="82"/>
      <c r="T19" s="83"/>
    </row>
    <row r="20" ht="18.0" customHeight="1">
      <c r="A20" s="61" t="s">
        <v>191</v>
      </c>
      <c r="B20" s="62"/>
      <c r="C20" s="64" t="s">
        <v>148</v>
      </c>
      <c r="D20" s="64" t="s">
        <v>165</v>
      </c>
      <c r="E20" s="66"/>
      <c r="F20" s="66"/>
      <c r="G20" s="66"/>
      <c r="H20" s="66"/>
      <c r="I20" s="66"/>
      <c r="J20" s="66"/>
      <c r="K20" s="66"/>
      <c r="L20" s="66"/>
      <c r="M20" s="66"/>
      <c r="N20" s="66"/>
      <c r="O20" s="66"/>
      <c r="P20" s="66"/>
      <c r="Q20" s="67"/>
      <c r="R20" s="68"/>
      <c r="S20" s="59"/>
      <c r="T20" s="69"/>
    </row>
    <row r="21" ht="18.0" customHeight="1">
      <c r="A21" s="71" t="s">
        <v>158</v>
      </c>
      <c r="B21" s="72"/>
      <c r="C21" s="73">
        <v>0.0</v>
      </c>
      <c r="D21" s="73">
        <v>0.0</v>
      </c>
      <c r="E21" s="74">
        <v>0.0</v>
      </c>
      <c r="F21" s="74">
        <v>0.0</v>
      </c>
      <c r="G21" s="74">
        <v>0.0</v>
      </c>
      <c r="H21" s="74">
        <v>0.0</v>
      </c>
      <c r="I21" s="74">
        <v>0.0</v>
      </c>
      <c r="J21" s="74">
        <v>0.0</v>
      </c>
      <c r="K21" s="74">
        <v>0.0</v>
      </c>
      <c r="L21" s="74">
        <v>0.0</v>
      </c>
      <c r="M21" s="74">
        <v>0.0</v>
      </c>
      <c r="N21" s="74">
        <v>0.0</v>
      </c>
      <c r="O21" s="74">
        <v>0.0</v>
      </c>
      <c r="P21" s="74">
        <v>0.0</v>
      </c>
      <c r="Q21" s="77">
        <f t="shared" ref="Q21:Q30" si="3">SUM(E21+F21+G21+H21+I21+J21+K21+L21+M21+N21+O21+P21)</f>
        <v>0</v>
      </c>
      <c r="R21" s="78">
        <f t="shared" ref="R21:R30" si="4">SUM(E21+F21+G21+H21+I21+J21+K21+L21+M21+N21+O21+P21)/12</f>
        <v>0</v>
      </c>
      <c r="S21" s="59"/>
      <c r="T21" s="69"/>
    </row>
    <row r="22" ht="18.0" customHeight="1">
      <c r="A22" s="71" t="s">
        <v>186</v>
      </c>
      <c r="B22" s="79"/>
      <c r="C22" s="80">
        <v>0.0</v>
      </c>
      <c r="D22" s="80">
        <v>0.0</v>
      </c>
      <c r="E22" s="81">
        <v>0.0</v>
      </c>
      <c r="F22" s="81">
        <v>0.0</v>
      </c>
      <c r="G22" s="81">
        <v>0.0</v>
      </c>
      <c r="H22" s="81">
        <v>0.0</v>
      </c>
      <c r="I22" s="81">
        <v>0.0</v>
      </c>
      <c r="J22" s="81">
        <v>0.0</v>
      </c>
      <c r="K22" s="81">
        <v>0.0</v>
      </c>
      <c r="L22" s="81">
        <v>0.0</v>
      </c>
      <c r="M22" s="81">
        <v>0.0</v>
      </c>
      <c r="N22" s="81">
        <v>0.0</v>
      </c>
      <c r="O22" s="81">
        <v>0.0</v>
      </c>
      <c r="P22" s="81">
        <v>0.0</v>
      </c>
      <c r="Q22" s="77">
        <f t="shared" si="3"/>
        <v>0</v>
      </c>
      <c r="R22" s="78">
        <f t="shared" si="4"/>
        <v>0</v>
      </c>
      <c r="S22" s="82"/>
      <c r="T22" s="83"/>
    </row>
    <row r="23" ht="18.0" customHeight="1">
      <c r="A23" s="71" t="s">
        <v>187</v>
      </c>
      <c r="B23" s="79"/>
      <c r="C23" s="80">
        <v>0.0</v>
      </c>
      <c r="D23" s="80">
        <v>0.0</v>
      </c>
      <c r="E23" s="74">
        <v>0.0</v>
      </c>
      <c r="F23" s="74">
        <v>0.0</v>
      </c>
      <c r="G23" s="74">
        <v>0.0</v>
      </c>
      <c r="H23" s="74">
        <v>0.0</v>
      </c>
      <c r="I23" s="74">
        <v>0.0</v>
      </c>
      <c r="J23" s="74">
        <v>0.0</v>
      </c>
      <c r="K23" s="74">
        <v>0.0</v>
      </c>
      <c r="L23" s="74">
        <v>0.0</v>
      </c>
      <c r="M23" s="74">
        <v>0.0</v>
      </c>
      <c r="N23" s="74">
        <v>0.0</v>
      </c>
      <c r="O23" s="74">
        <v>0.0</v>
      </c>
      <c r="P23" s="74">
        <v>0.0</v>
      </c>
      <c r="Q23" s="77">
        <f t="shared" si="3"/>
        <v>0</v>
      </c>
      <c r="R23" s="78">
        <f t="shared" si="4"/>
        <v>0</v>
      </c>
      <c r="S23" s="82"/>
      <c r="T23" s="83"/>
    </row>
    <row r="24" ht="18.0" customHeight="1">
      <c r="A24" s="71" t="s">
        <v>188</v>
      </c>
      <c r="B24" s="79"/>
      <c r="C24" s="80">
        <v>0.0</v>
      </c>
      <c r="D24" s="80">
        <v>0.0</v>
      </c>
      <c r="E24" s="81">
        <v>0.0</v>
      </c>
      <c r="F24" s="81">
        <v>0.0</v>
      </c>
      <c r="G24" s="81">
        <v>0.0</v>
      </c>
      <c r="H24" s="81">
        <v>0.0</v>
      </c>
      <c r="I24" s="81">
        <v>0.0</v>
      </c>
      <c r="J24" s="81">
        <v>0.0</v>
      </c>
      <c r="K24" s="81">
        <v>0.0</v>
      </c>
      <c r="L24" s="81">
        <v>0.0</v>
      </c>
      <c r="M24" s="81">
        <v>0.0</v>
      </c>
      <c r="N24" s="81">
        <v>0.0</v>
      </c>
      <c r="O24" s="81">
        <v>0.0</v>
      </c>
      <c r="P24" s="81">
        <v>0.0</v>
      </c>
      <c r="Q24" s="77">
        <f t="shared" si="3"/>
        <v>0</v>
      </c>
      <c r="R24" s="78">
        <f t="shared" si="4"/>
        <v>0</v>
      </c>
      <c r="S24" s="82"/>
      <c r="T24" s="83"/>
    </row>
    <row r="25" ht="18.0" customHeight="1">
      <c r="A25" s="71" t="s">
        <v>189</v>
      </c>
      <c r="B25" s="79"/>
      <c r="C25" s="80">
        <v>0.0</v>
      </c>
      <c r="D25" s="80">
        <v>0.0</v>
      </c>
      <c r="E25" s="81">
        <v>0.0</v>
      </c>
      <c r="F25" s="81">
        <v>0.0</v>
      </c>
      <c r="G25" s="81">
        <v>0.0</v>
      </c>
      <c r="H25" s="81">
        <v>0.0</v>
      </c>
      <c r="I25" s="81">
        <v>0.0</v>
      </c>
      <c r="J25" s="81">
        <v>0.0</v>
      </c>
      <c r="K25" s="81">
        <v>0.0</v>
      </c>
      <c r="L25" s="81">
        <v>0.0</v>
      </c>
      <c r="M25" s="81">
        <v>0.0</v>
      </c>
      <c r="N25" s="81">
        <v>0.0</v>
      </c>
      <c r="O25" s="81">
        <v>0.0</v>
      </c>
      <c r="P25" s="81">
        <v>0.0</v>
      </c>
      <c r="Q25" s="77">
        <f t="shared" si="3"/>
        <v>0</v>
      </c>
      <c r="R25" s="78">
        <f t="shared" si="4"/>
        <v>0</v>
      </c>
      <c r="S25" s="82"/>
      <c r="T25" s="83"/>
    </row>
    <row r="26" ht="18.0" customHeight="1">
      <c r="A26" s="71" t="s">
        <v>190</v>
      </c>
      <c r="B26" s="79"/>
      <c r="C26" s="80">
        <v>0.0</v>
      </c>
      <c r="D26" s="80">
        <v>0.0</v>
      </c>
      <c r="E26" s="81">
        <v>0.0</v>
      </c>
      <c r="F26" s="81">
        <v>0.0</v>
      </c>
      <c r="G26" s="81">
        <v>0.0</v>
      </c>
      <c r="H26" s="81">
        <v>0.0</v>
      </c>
      <c r="I26" s="81">
        <v>0.0</v>
      </c>
      <c r="J26" s="81">
        <v>0.0</v>
      </c>
      <c r="K26" s="81">
        <v>0.0</v>
      </c>
      <c r="L26" s="81">
        <v>0.0</v>
      </c>
      <c r="M26" s="81">
        <v>0.0</v>
      </c>
      <c r="N26" s="81">
        <v>0.0</v>
      </c>
      <c r="O26" s="81">
        <v>0.0</v>
      </c>
      <c r="P26" s="81">
        <v>0.0</v>
      </c>
      <c r="Q26" s="77">
        <f t="shared" si="3"/>
        <v>0</v>
      </c>
      <c r="R26" s="78">
        <f t="shared" si="4"/>
        <v>0</v>
      </c>
      <c r="S26" s="82"/>
      <c r="T26" s="83"/>
    </row>
    <row r="27" ht="18.0" customHeight="1">
      <c r="A27" s="71"/>
      <c r="B27" s="79"/>
      <c r="C27" s="80"/>
      <c r="D27" s="80"/>
      <c r="E27" s="74">
        <v>0.0</v>
      </c>
      <c r="F27" s="74">
        <v>0.0</v>
      </c>
      <c r="G27" s="74">
        <v>0.0</v>
      </c>
      <c r="H27" s="74">
        <v>0.0</v>
      </c>
      <c r="I27" s="74">
        <v>0.0</v>
      </c>
      <c r="J27" s="74">
        <v>0.0</v>
      </c>
      <c r="K27" s="74">
        <v>0.0</v>
      </c>
      <c r="L27" s="74">
        <v>0.0</v>
      </c>
      <c r="M27" s="74">
        <v>0.0</v>
      </c>
      <c r="N27" s="74">
        <v>0.0</v>
      </c>
      <c r="O27" s="74">
        <v>0.0</v>
      </c>
      <c r="P27" s="74">
        <v>0.0</v>
      </c>
      <c r="Q27" s="77">
        <f t="shared" si="3"/>
        <v>0</v>
      </c>
      <c r="R27" s="78">
        <f t="shared" si="4"/>
        <v>0</v>
      </c>
      <c r="S27" s="82"/>
      <c r="T27" s="83"/>
    </row>
    <row r="28" ht="18.0" customHeight="1">
      <c r="A28" s="71"/>
      <c r="B28" s="79"/>
      <c r="C28" s="80"/>
      <c r="D28" s="80"/>
      <c r="E28" s="81">
        <v>0.0</v>
      </c>
      <c r="F28" s="81">
        <v>0.0</v>
      </c>
      <c r="G28" s="81">
        <v>0.0</v>
      </c>
      <c r="H28" s="81">
        <v>0.0</v>
      </c>
      <c r="I28" s="81">
        <v>0.0</v>
      </c>
      <c r="J28" s="81">
        <v>0.0</v>
      </c>
      <c r="K28" s="81">
        <v>0.0</v>
      </c>
      <c r="L28" s="81">
        <v>0.0</v>
      </c>
      <c r="M28" s="81">
        <v>0.0</v>
      </c>
      <c r="N28" s="81">
        <v>0.0</v>
      </c>
      <c r="O28" s="81">
        <v>0.0</v>
      </c>
      <c r="P28" s="81">
        <v>0.0</v>
      </c>
      <c r="Q28" s="77">
        <f t="shared" si="3"/>
        <v>0</v>
      </c>
      <c r="R28" s="78">
        <f t="shared" si="4"/>
        <v>0</v>
      </c>
      <c r="S28" s="82"/>
      <c r="T28" s="83"/>
    </row>
    <row r="29" ht="18.0" customHeight="1">
      <c r="A29" s="71"/>
      <c r="B29" s="79"/>
      <c r="C29" s="80"/>
      <c r="D29" s="80"/>
      <c r="E29" s="74">
        <v>0.0</v>
      </c>
      <c r="F29" s="74">
        <v>0.0</v>
      </c>
      <c r="G29" s="74">
        <v>0.0</v>
      </c>
      <c r="H29" s="74">
        <v>0.0</v>
      </c>
      <c r="I29" s="74">
        <v>0.0</v>
      </c>
      <c r="J29" s="74">
        <v>0.0</v>
      </c>
      <c r="K29" s="74">
        <v>0.0</v>
      </c>
      <c r="L29" s="74">
        <v>0.0</v>
      </c>
      <c r="M29" s="74">
        <v>0.0</v>
      </c>
      <c r="N29" s="74">
        <v>0.0</v>
      </c>
      <c r="O29" s="74">
        <v>0.0</v>
      </c>
      <c r="P29" s="74">
        <v>0.0</v>
      </c>
      <c r="Q29" s="77">
        <f t="shared" si="3"/>
        <v>0</v>
      </c>
      <c r="R29" s="78">
        <f t="shared" si="4"/>
        <v>0</v>
      </c>
      <c r="S29" s="82"/>
      <c r="T29" s="83"/>
    </row>
    <row r="30" ht="18.0" customHeight="1">
      <c r="A30" s="71"/>
      <c r="B30" s="79"/>
      <c r="C30" s="80"/>
      <c r="D30" s="80"/>
      <c r="E30" s="81">
        <v>0.0</v>
      </c>
      <c r="F30" s="81">
        <v>0.0</v>
      </c>
      <c r="G30" s="81">
        <v>0.0</v>
      </c>
      <c r="H30" s="81">
        <v>0.0</v>
      </c>
      <c r="I30" s="81">
        <v>0.0</v>
      </c>
      <c r="J30" s="81">
        <v>0.0</v>
      </c>
      <c r="K30" s="81">
        <v>0.0</v>
      </c>
      <c r="L30" s="81">
        <v>0.0</v>
      </c>
      <c r="M30" s="81">
        <v>0.0</v>
      </c>
      <c r="N30" s="81">
        <v>0.0</v>
      </c>
      <c r="O30" s="81">
        <v>0.0</v>
      </c>
      <c r="P30" s="81">
        <v>0.0</v>
      </c>
      <c r="Q30" s="77">
        <f t="shared" si="3"/>
        <v>0</v>
      </c>
      <c r="R30" s="78">
        <f t="shared" si="4"/>
        <v>0</v>
      </c>
      <c r="S30" s="82"/>
      <c r="T30" s="83"/>
    </row>
    <row r="31" ht="18.0" customHeight="1">
      <c r="A31" s="57"/>
      <c r="B31" s="57"/>
      <c r="C31" s="57"/>
      <c r="D31" s="57"/>
      <c r="E31" s="84"/>
      <c r="F31" s="84"/>
      <c r="G31" s="84"/>
      <c r="H31" s="84"/>
      <c r="I31" s="84"/>
      <c r="J31" s="84"/>
      <c r="K31" s="84"/>
      <c r="L31" s="84"/>
      <c r="M31" s="84"/>
      <c r="N31" s="84"/>
      <c r="O31" s="84"/>
      <c r="P31" s="84"/>
      <c r="Q31" s="85"/>
      <c r="R31" s="86"/>
      <c r="S31" s="59"/>
      <c r="T31" s="69"/>
    </row>
    <row r="32" ht="18.0" customHeight="1">
      <c r="A32" s="61" t="s">
        <v>196</v>
      </c>
      <c r="B32" s="62"/>
      <c r="C32" s="64" t="s">
        <v>148</v>
      </c>
      <c r="D32" s="64" t="s">
        <v>165</v>
      </c>
      <c r="E32" s="66"/>
      <c r="F32" s="66"/>
      <c r="G32" s="66"/>
      <c r="H32" s="66"/>
      <c r="I32" s="66"/>
      <c r="J32" s="66"/>
      <c r="K32" s="66"/>
      <c r="L32" s="66"/>
      <c r="M32" s="66"/>
      <c r="N32" s="66"/>
      <c r="O32" s="66"/>
      <c r="P32" s="66"/>
      <c r="Q32" s="67"/>
      <c r="R32" s="68"/>
      <c r="S32" s="59"/>
      <c r="T32" s="69"/>
    </row>
    <row r="33" ht="18.0" customHeight="1">
      <c r="A33" s="71" t="s">
        <v>158</v>
      </c>
      <c r="B33" s="72"/>
      <c r="C33" s="73">
        <v>0.0</v>
      </c>
      <c r="D33" s="73">
        <v>0.0</v>
      </c>
      <c r="E33" s="74">
        <v>0.0</v>
      </c>
      <c r="F33" s="74">
        <v>0.0</v>
      </c>
      <c r="G33" s="74">
        <v>0.0</v>
      </c>
      <c r="H33" s="74">
        <v>0.0</v>
      </c>
      <c r="I33" s="74">
        <v>0.0</v>
      </c>
      <c r="J33" s="74">
        <v>0.0</v>
      </c>
      <c r="K33" s="74">
        <v>0.0</v>
      </c>
      <c r="L33" s="74">
        <v>0.0</v>
      </c>
      <c r="M33" s="74">
        <v>0.0</v>
      </c>
      <c r="N33" s="74">
        <v>0.0</v>
      </c>
      <c r="O33" s="74">
        <v>0.0</v>
      </c>
      <c r="P33" s="74">
        <v>0.0</v>
      </c>
      <c r="Q33" s="77">
        <f t="shared" ref="Q33:Q42" si="5">SUM(E33+F33+G33+H33+I33+J33+K33+L33+M33+N33+O33+P33)</f>
        <v>0</v>
      </c>
      <c r="R33" s="78">
        <f t="shared" ref="R33:R42" si="6">SUM(E33+F33+G33+H33+I33+J33+K33+L33+M33+N33+O33+P33)/12</f>
        <v>0</v>
      </c>
      <c r="S33" s="59"/>
      <c r="T33" s="69"/>
    </row>
    <row r="34" ht="18.0" customHeight="1">
      <c r="A34" s="71" t="s">
        <v>186</v>
      </c>
      <c r="B34" s="79"/>
      <c r="C34" s="80">
        <v>0.0</v>
      </c>
      <c r="D34" s="80">
        <v>0.0</v>
      </c>
      <c r="E34" s="81">
        <v>0.0</v>
      </c>
      <c r="F34" s="81">
        <v>0.0</v>
      </c>
      <c r="G34" s="81">
        <v>0.0</v>
      </c>
      <c r="H34" s="81">
        <v>0.0</v>
      </c>
      <c r="I34" s="81">
        <v>0.0</v>
      </c>
      <c r="J34" s="81">
        <v>0.0</v>
      </c>
      <c r="K34" s="81">
        <v>0.0</v>
      </c>
      <c r="L34" s="81">
        <v>0.0</v>
      </c>
      <c r="M34" s="81">
        <v>0.0</v>
      </c>
      <c r="N34" s="81">
        <v>0.0</v>
      </c>
      <c r="O34" s="81">
        <v>0.0</v>
      </c>
      <c r="P34" s="81">
        <v>0.0</v>
      </c>
      <c r="Q34" s="77">
        <f t="shared" si="5"/>
        <v>0</v>
      </c>
      <c r="R34" s="78">
        <f t="shared" si="6"/>
        <v>0</v>
      </c>
      <c r="S34" s="82"/>
      <c r="T34" s="83"/>
    </row>
    <row r="35" ht="18.0" customHeight="1">
      <c r="A35" s="71" t="s">
        <v>187</v>
      </c>
      <c r="B35" s="79"/>
      <c r="C35" s="80">
        <v>0.0</v>
      </c>
      <c r="D35" s="80">
        <v>0.0</v>
      </c>
      <c r="E35" s="74">
        <v>0.0</v>
      </c>
      <c r="F35" s="74">
        <v>0.0</v>
      </c>
      <c r="G35" s="74">
        <v>0.0</v>
      </c>
      <c r="H35" s="74">
        <v>0.0</v>
      </c>
      <c r="I35" s="74">
        <v>0.0</v>
      </c>
      <c r="J35" s="74">
        <v>0.0</v>
      </c>
      <c r="K35" s="74">
        <v>0.0</v>
      </c>
      <c r="L35" s="74">
        <v>0.0</v>
      </c>
      <c r="M35" s="74">
        <v>0.0</v>
      </c>
      <c r="N35" s="74">
        <v>0.0</v>
      </c>
      <c r="O35" s="74">
        <v>0.0</v>
      </c>
      <c r="P35" s="74">
        <v>0.0</v>
      </c>
      <c r="Q35" s="77">
        <f t="shared" si="5"/>
        <v>0</v>
      </c>
      <c r="R35" s="78">
        <f t="shared" si="6"/>
        <v>0</v>
      </c>
      <c r="S35" s="82"/>
      <c r="T35" s="83"/>
    </row>
    <row r="36" ht="18.0" customHeight="1">
      <c r="A36" s="71" t="s">
        <v>188</v>
      </c>
      <c r="B36" s="79"/>
      <c r="C36" s="80">
        <v>0.0</v>
      </c>
      <c r="D36" s="80">
        <v>0.0</v>
      </c>
      <c r="E36" s="81">
        <v>0.0</v>
      </c>
      <c r="F36" s="81">
        <v>0.0</v>
      </c>
      <c r="G36" s="81">
        <v>0.0</v>
      </c>
      <c r="H36" s="81">
        <v>0.0</v>
      </c>
      <c r="I36" s="81">
        <v>0.0</v>
      </c>
      <c r="J36" s="81">
        <v>0.0</v>
      </c>
      <c r="K36" s="81">
        <v>0.0</v>
      </c>
      <c r="L36" s="81">
        <v>0.0</v>
      </c>
      <c r="M36" s="81">
        <v>0.0</v>
      </c>
      <c r="N36" s="81">
        <v>0.0</v>
      </c>
      <c r="O36" s="81">
        <v>0.0</v>
      </c>
      <c r="P36" s="81">
        <v>0.0</v>
      </c>
      <c r="Q36" s="77">
        <f t="shared" si="5"/>
        <v>0</v>
      </c>
      <c r="R36" s="78">
        <f t="shared" si="6"/>
        <v>0</v>
      </c>
      <c r="S36" s="82"/>
      <c r="T36" s="83"/>
    </row>
    <row r="37" ht="18.0" customHeight="1">
      <c r="A37" s="71" t="s">
        <v>189</v>
      </c>
      <c r="B37" s="79"/>
      <c r="C37" s="80">
        <v>0.0</v>
      </c>
      <c r="D37" s="80">
        <v>0.0</v>
      </c>
      <c r="E37" s="81">
        <v>0.0</v>
      </c>
      <c r="F37" s="81">
        <v>0.0</v>
      </c>
      <c r="G37" s="81">
        <v>0.0</v>
      </c>
      <c r="H37" s="81">
        <v>0.0</v>
      </c>
      <c r="I37" s="81">
        <v>0.0</v>
      </c>
      <c r="J37" s="81">
        <v>0.0</v>
      </c>
      <c r="K37" s="81">
        <v>0.0</v>
      </c>
      <c r="L37" s="81">
        <v>0.0</v>
      </c>
      <c r="M37" s="81">
        <v>0.0</v>
      </c>
      <c r="N37" s="81">
        <v>0.0</v>
      </c>
      <c r="O37" s="81">
        <v>0.0</v>
      </c>
      <c r="P37" s="81">
        <v>0.0</v>
      </c>
      <c r="Q37" s="77">
        <f t="shared" si="5"/>
        <v>0</v>
      </c>
      <c r="R37" s="78">
        <f t="shared" si="6"/>
        <v>0</v>
      </c>
      <c r="S37" s="82"/>
      <c r="T37" s="83"/>
    </row>
    <row r="38" ht="18.0" customHeight="1">
      <c r="A38" s="71" t="s">
        <v>190</v>
      </c>
      <c r="B38" s="79"/>
      <c r="C38" s="80">
        <v>0.0</v>
      </c>
      <c r="D38" s="80">
        <v>0.0</v>
      </c>
      <c r="E38" s="81">
        <v>0.0</v>
      </c>
      <c r="F38" s="81">
        <v>0.0</v>
      </c>
      <c r="G38" s="81">
        <v>0.0</v>
      </c>
      <c r="H38" s="81">
        <v>0.0</v>
      </c>
      <c r="I38" s="81">
        <v>0.0</v>
      </c>
      <c r="J38" s="81">
        <v>0.0</v>
      </c>
      <c r="K38" s="81">
        <v>0.0</v>
      </c>
      <c r="L38" s="81">
        <v>0.0</v>
      </c>
      <c r="M38" s="81">
        <v>0.0</v>
      </c>
      <c r="N38" s="81">
        <v>0.0</v>
      </c>
      <c r="O38" s="81">
        <v>0.0</v>
      </c>
      <c r="P38" s="81">
        <v>0.0</v>
      </c>
      <c r="Q38" s="77">
        <f t="shared" si="5"/>
        <v>0</v>
      </c>
      <c r="R38" s="78">
        <f t="shared" si="6"/>
        <v>0</v>
      </c>
      <c r="S38" s="82"/>
      <c r="T38" s="83"/>
    </row>
    <row r="39" ht="18.0" customHeight="1">
      <c r="A39" s="71"/>
      <c r="B39" s="79"/>
      <c r="C39" s="80"/>
      <c r="D39" s="80"/>
      <c r="E39" s="74">
        <v>0.0</v>
      </c>
      <c r="F39" s="74">
        <v>0.0</v>
      </c>
      <c r="G39" s="74">
        <v>0.0</v>
      </c>
      <c r="H39" s="74">
        <v>0.0</v>
      </c>
      <c r="I39" s="74">
        <v>0.0</v>
      </c>
      <c r="J39" s="74">
        <v>0.0</v>
      </c>
      <c r="K39" s="74">
        <v>0.0</v>
      </c>
      <c r="L39" s="74">
        <v>0.0</v>
      </c>
      <c r="M39" s="74">
        <v>0.0</v>
      </c>
      <c r="N39" s="74">
        <v>0.0</v>
      </c>
      <c r="O39" s="74">
        <v>0.0</v>
      </c>
      <c r="P39" s="74">
        <v>0.0</v>
      </c>
      <c r="Q39" s="77">
        <f t="shared" si="5"/>
        <v>0</v>
      </c>
      <c r="R39" s="78">
        <f t="shared" si="6"/>
        <v>0</v>
      </c>
      <c r="S39" s="82"/>
      <c r="T39" s="83"/>
    </row>
    <row r="40" ht="18.0" customHeight="1">
      <c r="A40" s="71"/>
      <c r="B40" s="79"/>
      <c r="C40" s="80"/>
      <c r="D40" s="80"/>
      <c r="E40" s="81">
        <v>0.0</v>
      </c>
      <c r="F40" s="81">
        <v>0.0</v>
      </c>
      <c r="G40" s="81">
        <v>0.0</v>
      </c>
      <c r="H40" s="81">
        <v>0.0</v>
      </c>
      <c r="I40" s="81">
        <v>0.0</v>
      </c>
      <c r="J40" s="81">
        <v>0.0</v>
      </c>
      <c r="K40" s="81">
        <v>0.0</v>
      </c>
      <c r="L40" s="81">
        <v>0.0</v>
      </c>
      <c r="M40" s="81">
        <v>0.0</v>
      </c>
      <c r="N40" s="81">
        <v>0.0</v>
      </c>
      <c r="O40" s="81">
        <v>0.0</v>
      </c>
      <c r="P40" s="81">
        <v>0.0</v>
      </c>
      <c r="Q40" s="77">
        <f t="shared" si="5"/>
        <v>0</v>
      </c>
      <c r="R40" s="78">
        <f t="shared" si="6"/>
        <v>0</v>
      </c>
      <c r="S40" s="82"/>
      <c r="T40" s="83"/>
    </row>
    <row r="41" ht="18.0" customHeight="1">
      <c r="A41" s="71"/>
      <c r="B41" s="79"/>
      <c r="C41" s="80"/>
      <c r="D41" s="80"/>
      <c r="E41" s="74">
        <v>0.0</v>
      </c>
      <c r="F41" s="74">
        <v>0.0</v>
      </c>
      <c r="G41" s="74">
        <v>0.0</v>
      </c>
      <c r="H41" s="74">
        <v>0.0</v>
      </c>
      <c r="I41" s="74">
        <v>0.0</v>
      </c>
      <c r="J41" s="74">
        <v>0.0</v>
      </c>
      <c r="K41" s="74">
        <v>0.0</v>
      </c>
      <c r="L41" s="74">
        <v>0.0</v>
      </c>
      <c r="M41" s="74">
        <v>0.0</v>
      </c>
      <c r="N41" s="74">
        <v>0.0</v>
      </c>
      <c r="O41" s="74">
        <v>0.0</v>
      </c>
      <c r="P41" s="74">
        <v>0.0</v>
      </c>
      <c r="Q41" s="77">
        <f t="shared" si="5"/>
        <v>0</v>
      </c>
      <c r="R41" s="78">
        <f t="shared" si="6"/>
        <v>0</v>
      </c>
      <c r="S41" s="82"/>
      <c r="T41" s="83"/>
    </row>
    <row r="42" ht="18.0" customHeight="1">
      <c r="A42" s="71"/>
      <c r="B42" s="79"/>
      <c r="C42" s="80"/>
      <c r="D42" s="80"/>
      <c r="E42" s="81">
        <v>0.0</v>
      </c>
      <c r="F42" s="81">
        <v>0.0</v>
      </c>
      <c r="G42" s="81">
        <v>0.0</v>
      </c>
      <c r="H42" s="81">
        <v>0.0</v>
      </c>
      <c r="I42" s="81">
        <v>0.0</v>
      </c>
      <c r="J42" s="81">
        <v>0.0</v>
      </c>
      <c r="K42" s="81">
        <v>0.0</v>
      </c>
      <c r="L42" s="81">
        <v>0.0</v>
      </c>
      <c r="M42" s="81">
        <v>0.0</v>
      </c>
      <c r="N42" s="81">
        <v>0.0</v>
      </c>
      <c r="O42" s="81">
        <v>0.0</v>
      </c>
      <c r="P42" s="81">
        <v>0.0</v>
      </c>
      <c r="Q42" s="77">
        <f t="shared" si="5"/>
        <v>0</v>
      </c>
      <c r="R42" s="78">
        <f t="shared" si="6"/>
        <v>0</v>
      </c>
      <c r="S42" s="82"/>
      <c r="T42" s="83"/>
    </row>
    <row r="43" ht="18.0" customHeight="1">
      <c r="A43" s="57"/>
      <c r="B43" s="57"/>
      <c r="C43" s="57"/>
      <c r="D43" s="57"/>
      <c r="E43" s="84"/>
      <c r="F43" s="84"/>
      <c r="G43" s="84"/>
      <c r="H43" s="84"/>
      <c r="I43" s="84"/>
      <c r="J43" s="84"/>
      <c r="K43" s="84"/>
      <c r="L43" s="84"/>
      <c r="M43" s="84"/>
      <c r="N43" s="84"/>
      <c r="O43" s="84"/>
      <c r="P43" s="84"/>
      <c r="Q43" s="85"/>
      <c r="R43" s="86"/>
      <c r="S43" s="59"/>
      <c r="T43" s="69"/>
    </row>
    <row r="44" ht="18.0" customHeight="1">
      <c r="A44" s="61" t="s">
        <v>197</v>
      </c>
      <c r="B44" s="62"/>
      <c r="C44" s="64" t="s">
        <v>148</v>
      </c>
      <c r="D44" s="64" t="s">
        <v>165</v>
      </c>
      <c r="E44" s="66"/>
      <c r="F44" s="66"/>
      <c r="G44" s="66"/>
      <c r="H44" s="66"/>
      <c r="I44" s="66"/>
      <c r="J44" s="66"/>
      <c r="K44" s="66"/>
      <c r="L44" s="66"/>
      <c r="M44" s="66"/>
      <c r="N44" s="66"/>
      <c r="O44" s="66"/>
      <c r="P44" s="66"/>
      <c r="Q44" s="67"/>
      <c r="R44" s="68"/>
      <c r="S44" s="59"/>
      <c r="T44" s="69"/>
    </row>
    <row r="45" ht="18.0" customHeight="1">
      <c r="A45" s="71" t="s">
        <v>158</v>
      </c>
      <c r="B45" s="72"/>
      <c r="C45" s="73">
        <v>0.0</v>
      </c>
      <c r="D45" s="73">
        <v>0.0</v>
      </c>
      <c r="E45" s="74">
        <v>0.0</v>
      </c>
      <c r="F45" s="74">
        <v>0.0</v>
      </c>
      <c r="G45" s="74">
        <v>0.0</v>
      </c>
      <c r="H45" s="74">
        <v>0.0</v>
      </c>
      <c r="I45" s="74">
        <v>0.0</v>
      </c>
      <c r="J45" s="74">
        <v>0.0</v>
      </c>
      <c r="K45" s="74">
        <v>0.0</v>
      </c>
      <c r="L45" s="74">
        <v>0.0</v>
      </c>
      <c r="M45" s="74">
        <v>0.0</v>
      </c>
      <c r="N45" s="74">
        <v>0.0</v>
      </c>
      <c r="O45" s="74">
        <v>0.0</v>
      </c>
      <c r="P45" s="74">
        <v>0.0</v>
      </c>
      <c r="Q45" s="77">
        <f t="shared" ref="Q45:Q54" si="7">SUM(E45+F45+G45+H45+I45+J45+K45+L45+M45+N45+O45+P45)</f>
        <v>0</v>
      </c>
      <c r="R45" s="78">
        <f t="shared" ref="R45:R54" si="8">SUM(E45+F45+G45+H45+I45+J45+K45+L45+M45+N45+O45+P45)/12</f>
        <v>0</v>
      </c>
      <c r="S45" s="59"/>
      <c r="T45" s="69"/>
    </row>
    <row r="46" ht="18.0" customHeight="1">
      <c r="A46" s="71" t="s">
        <v>186</v>
      </c>
      <c r="B46" s="79"/>
      <c r="C46" s="80">
        <v>0.0</v>
      </c>
      <c r="D46" s="80">
        <v>0.0</v>
      </c>
      <c r="E46" s="81">
        <v>0.0</v>
      </c>
      <c r="F46" s="81">
        <v>0.0</v>
      </c>
      <c r="G46" s="81">
        <v>0.0</v>
      </c>
      <c r="H46" s="81">
        <v>0.0</v>
      </c>
      <c r="I46" s="81">
        <v>0.0</v>
      </c>
      <c r="J46" s="81">
        <v>0.0</v>
      </c>
      <c r="K46" s="81">
        <v>0.0</v>
      </c>
      <c r="L46" s="81">
        <v>0.0</v>
      </c>
      <c r="M46" s="81">
        <v>0.0</v>
      </c>
      <c r="N46" s="81">
        <v>0.0</v>
      </c>
      <c r="O46" s="81">
        <v>0.0</v>
      </c>
      <c r="P46" s="81">
        <v>0.0</v>
      </c>
      <c r="Q46" s="77">
        <f t="shared" si="7"/>
        <v>0</v>
      </c>
      <c r="R46" s="78">
        <f t="shared" si="8"/>
        <v>0</v>
      </c>
      <c r="S46" s="82"/>
      <c r="T46" s="83"/>
    </row>
    <row r="47" ht="18.0" customHeight="1">
      <c r="A47" s="71" t="s">
        <v>187</v>
      </c>
      <c r="B47" s="79"/>
      <c r="C47" s="80">
        <v>0.0</v>
      </c>
      <c r="D47" s="80">
        <v>0.0</v>
      </c>
      <c r="E47" s="74">
        <v>0.0</v>
      </c>
      <c r="F47" s="74">
        <v>0.0</v>
      </c>
      <c r="G47" s="74">
        <v>0.0</v>
      </c>
      <c r="H47" s="74">
        <v>0.0</v>
      </c>
      <c r="I47" s="74">
        <v>0.0</v>
      </c>
      <c r="J47" s="74">
        <v>0.0</v>
      </c>
      <c r="K47" s="74">
        <v>0.0</v>
      </c>
      <c r="L47" s="74">
        <v>0.0</v>
      </c>
      <c r="M47" s="74">
        <v>0.0</v>
      </c>
      <c r="N47" s="74">
        <v>0.0</v>
      </c>
      <c r="O47" s="74">
        <v>0.0</v>
      </c>
      <c r="P47" s="74">
        <v>0.0</v>
      </c>
      <c r="Q47" s="77">
        <f t="shared" si="7"/>
        <v>0</v>
      </c>
      <c r="R47" s="78">
        <f t="shared" si="8"/>
        <v>0</v>
      </c>
      <c r="S47" s="82"/>
      <c r="T47" s="83"/>
    </row>
    <row r="48" ht="18.0" customHeight="1">
      <c r="A48" s="71" t="s">
        <v>188</v>
      </c>
      <c r="B48" s="79"/>
      <c r="C48" s="80">
        <v>0.0</v>
      </c>
      <c r="D48" s="80">
        <v>0.0</v>
      </c>
      <c r="E48" s="81">
        <v>0.0</v>
      </c>
      <c r="F48" s="81">
        <v>0.0</v>
      </c>
      <c r="G48" s="81">
        <v>0.0</v>
      </c>
      <c r="H48" s="81">
        <v>0.0</v>
      </c>
      <c r="I48" s="81">
        <v>0.0</v>
      </c>
      <c r="J48" s="81">
        <v>0.0</v>
      </c>
      <c r="K48" s="81">
        <v>0.0</v>
      </c>
      <c r="L48" s="81">
        <v>0.0</v>
      </c>
      <c r="M48" s="81">
        <v>0.0</v>
      </c>
      <c r="N48" s="81">
        <v>0.0</v>
      </c>
      <c r="O48" s="81">
        <v>0.0</v>
      </c>
      <c r="P48" s="81">
        <v>0.0</v>
      </c>
      <c r="Q48" s="77">
        <f t="shared" si="7"/>
        <v>0</v>
      </c>
      <c r="R48" s="78">
        <f t="shared" si="8"/>
        <v>0</v>
      </c>
      <c r="S48" s="82"/>
      <c r="T48" s="83"/>
    </row>
    <row r="49" ht="18.0" customHeight="1">
      <c r="A49" s="71" t="s">
        <v>189</v>
      </c>
      <c r="B49" s="79"/>
      <c r="C49" s="80">
        <v>0.0</v>
      </c>
      <c r="D49" s="80">
        <v>0.0</v>
      </c>
      <c r="E49" s="81">
        <v>0.0</v>
      </c>
      <c r="F49" s="81">
        <v>0.0</v>
      </c>
      <c r="G49" s="81">
        <v>0.0</v>
      </c>
      <c r="H49" s="81">
        <v>0.0</v>
      </c>
      <c r="I49" s="81">
        <v>0.0</v>
      </c>
      <c r="J49" s="81">
        <v>0.0</v>
      </c>
      <c r="K49" s="81">
        <v>0.0</v>
      </c>
      <c r="L49" s="81">
        <v>0.0</v>
      </c>
      <c r="M49" s="81">
        <v>0.0</v>
      </c>
      <c r="N49" s="81">
        <v>0.0</v>
      </c>
      <c r="O49" s="81">
        <v>0.0</v>
      </c>
      <c r="P49" s="81">
        <v>0.0</v>
      </c>
      <c r="Q49" s="77">
        <f t="shared" si="7"/>
        <v>0</v>
      </c>
      <c r="R49" s="78">
        <f t="shared" si="8"/>
        <v>0</v>
      </c>
      <c r="S49" s="82"/>
      <c r="T49" s="83"/>
    </row>
    <row r="50" ht="18.0" customHeight="1">
      <c r="A50" s="71" t="s">
        <v>190</v>
      </c>
      <c r="B50" s="79"/>
      <c r="C50" s="80">
        <v>0.0</v>
      </c>
      <c r="D50" s="80">
        <v>0.0</v>
      </c>
      <c r="E50" s="81">
        <v>0.0</v>
      </c>
      <c r="F50" s="81">
        <v>0.0</v>
      </c>
      <c r="G50" s="81">
        <v>0.0</v>
      </c>
      <c r="H50" s="81">
        <v>0.0</v>
      </c>
      <c r="I50" s="81">
        <v>0.0</v>
      </c>
      <c r="J50" s="81">
        <v>0.0</v>
      </c>
      <c r="K50" s="81">
        <v>0.0</v>
      </c>
      <c r="L50" s="81">
        <v>0.0</v>
      </c>
      <c r="M50" s="81">
        <v>0.0</v>
      </c>
      <c r="N50" s="81">
        <v>0.0</v>
      </c>
      <c r="O50" s="81">
        <v>0.0</v>
      </c>
      <c r="P50" s="81">
        <v>0.0</v>
      </c>
      <c r="Q50" s="77">
        <f t="shared" si="7"/>
        <v>0</v>
      </c>
      <c r="R50" s="78">
        <f t="shared" si="8"/>
        <v>0</v>
      </c>
      <c r="S50" s="82"/>
      <c r="T50" s="83"/>
    </row>
    <row r="51" ht="18.0" customHeight="1">
      <c r="A51" s="71"/>
      <c r="B51" s="79"/>
      <c r="C51" s="80"/>
      <c r="D51" s="80"/>
      <c r="E51" s="74">
        <v>0.0</v>
      </c>
      <c r="F51" s="74">
        <v>0.0</v>
      </c>
      <c r="G51" s="74">
        <v>0.0</v>
      </c>
      <c r="H51" s="74">
        <v>0.0</v>
      </c>
      <c r="I51" s="74">
        <v>0.0</v>
      </c>
      <c r="J51" s="74">
        <v>0.0</v>
      </c>
      <c r="K51" s="74">
        <v>0.0</v>
      </c>
      <c r="L51" s="74">
        <v>0.0</v>
      </c>
      <c r="M51" s="74">
        <v>0.0</v>
      </c>
      <c r="N51" s="74">
        <v>0.0</v>
      </c>
      <c r="O51" s="74">
        <v>0.0</v>
      </c>
      <c r="P51" s="74">
        <v>0.0</v>
      </c>
      <c r="Q51" s="77">
        <f t="shared" si="7"/>
        <v>0</v>
      </c>
      <c r="R51" s="78">
        <f t="shared" si="8"/>
        <v>0</v>
      </c>
      <c r="S51" s="82"/>
      <c r="T51" s="83"/>
    </row>
    <row r="52" ht="18.0" customHeight="1">
      <c r="A52" s="71"/>
      <c r="B52" s="79"/>
      <c r="C52" s="80"/>
      <c r="D52" s="80"/>
      <c r="E52" s="81">
        <v>0.0</v>
      </c>
      <c r="F52" s="81">
        <v>0.0</v>
      </c>
      <c r="G52" s="81">
        <v>0.0</v>
      </c>
      <c r="H52" s="81">
        <v>0.0</v>
      </c>
      <c r="I52" s="81">
        <v>0.0</v>
      </c>
      <c r="J52" s="81">
        <v>0.0</v>
      </c>
      <c r="K52" s="81">
        <v>0.0</v>
      </c>
      <c r="L52" s="81">
        <v>0.0</v>
      </c>
      <c r="M52" s="81">
        <v>0.0</v>
      </c>
      <c r="N52" s="81">
        <v>0.0</v>
      </c>
      <c r="O52" s="81">
        <v>0.0</v>
      </c>
      <c r="P52" s="81">
        <v>0.0</v>
      </c>
      <c r="Q52" s="77">
        <f t="shared" si="7"/>
        <v>0</v>
      </c>
      <c r="R52" s="78">
        <f t="shared" si="8"/>
        <v>0</v>
      </c>
      <c r="S52" s="82"/>
      <c r="T52" s="83"/>
    </row>
    <row r="53" ht="18.0" customHeight="1">
      <c r="A53" s="71"/>
      <c r="B53" s="79"/>
      <c r="C53" s="80"/>
      <c r="D53" s="80"/>
      <c r="E53" s="74">
        <v>0.0</v>
      </c>
      <c r="F53" s="74">
        <v>0.0</v>
      </c>
      <c r="G53" s="74">
        <v>0.0</v>
      </c>
      <c r="H53" s="74">
        <v>0.0</v>
      </c>
      <c r="I53" s="74">
        <v>0.0</v>
      </c>
      <c r="J53" s="74">
        <v>0.0</v>
      </c>
      <c r="K53" s="74">
        <v>0.0</v>
      </c>
      <c r="L53" s="74">
        <v>0.0</v>
      </c>
      <c r="M53" s="74">
        <v>0.0</v>
      </c>
      <c r="N53" s="74">
        <v>0.0</v>
      </c>
      <c r="O53" s="74">
        <v>0.0</v>
      </c>
      <c r="P53" s="74">
        <v>0.0</v>
      </c>
      <c r="Q53" s="77">
        <f t="shared" si="7"/>
        <v>0</v>
      </c>
      <c r="R53" s="78">
        <f t="shared" si="8"/>
        <v>0</v>
      </c>
      <c r="S53" s="82"/>
      <c r="T53" s="83"/>
    </row>
    <row r="54" ht="18.0" customHeight="1">
      <c r="A54" s="71"/>
      <c r="B54" s="79"/>
      <c r="C54" s="80"/>
      <c r="D54" s="80"/>
      <c r="E54" s="81">
        <v>0.0</v>
      </c>
      <c r="F54" s="81">
        <v>0.0</v>
      </c>
      <c r="G54" s="81">
        <v>0.0</v>
      </c>
      <c r="H54" s="81">
        <v>0.0</v>
      </c>
      <c r="I54" s="81">
        <v>0.0</v>
      </c>
      <c r="J54" s="81">
        <v>0.0</v>
      </c>
      <c r="K54" s="81">
        <v>0.0</v>
      </c>
      <c r="L54" s="81">
        <v>0.0</v>
      </c>
      <c r="M54" s="81">
        <v>0.0</v>
      </c>
      <c r="N54" s="81">
        <v>0.0</v>
      </c>
      <c r="O54" s="81">
        <v>0.0</v>
      </c>
      <c r="P54" s="81">
        <v>0.0</v>
      </c>
      <c r="Q54" s="77">
        <f t="shared" si="7"/>
        <v>0</v>
      </c>
      <c r="R54" s="78">
        <f t="shared" si="8"/>
        <v>0</v>
      </c>
      <c r="S54" s="82"/>
      <c r="T54" s="83"/>
    </row>
    <row r="55" ht="18.0" customHeight="1">
      <c r="A55" s="40"/>
      <c r="B55" s="92"/>
      <c r="C55" s="92"/>
      <c r="D55" s="93"/>
      <c r="E55" s="84"/>
      <c r="F55" s="84"/>
      <c r="G55" s="84"/>
      <c r="H55" s="84"/>
      <c r="I55" s="84"/>
      <c r="J55" s="84"/>
      <c r="K55" s="84"/>
      <c r="L55" s="84"/>
      <c r="M55" s="84"/>
      <c r="N55" s="84"/>
      <c r="O55" s="84"/>
      <c r="P55" s="84"/>
      <c r="Q55" s="85"/>
      <c r="R55" s="86"/>
      <c r="S55" s="59"/>
      <c r="T55" s="69"/>
    </row>
    <row r="56" ht="18.0" customHeight="1">
      <c r="A56" s="61" t="s">
        <v>198</v>
      </c>
      <c r="B56" s="62"/>
      <c r="C56" s="64" t="s">
        <v>148</v>
      </c>
      <c r="D56" s="64" t="s">
        <v>165</v>
      </c>
      <c r="E56" s="66"/>
      <c r="F56" s="66"/>
      <c r="G56" s="66"/>
      <c r="H56" s="66"/>
      <c r="I56" s="66"/>
      <c r="J56" s="66"/>
      <c r="K56" s="66"/>
      <c r="L56" s="66"/>
      <c r="M56" s="66"/>
      <c r="N56" s="66"/>
      <c r="O56" s="66"/>
      <c r="P56" s="66"/>
      <c r="Q56" s="67"/>
      <c r="R56" s="68"/>
      <c r="S56" s="59"/>
      <c r="T56" s="69"/>
    </row>
    <row r="57" ht="18.0" customHeight="1">
      <c r="A57" s="71" t="s">
        <v>158</v>
      </c>
      <c r="B57" s="72"/>
      <c r="C57" s="73">
        <v>0.0</v>
      </c>
      <c r="D57" s="73">
        <v>0.0</v>
      </c>
      <c r="E57" s="74">
        <v>0.0</v>
      </c>
      <c r="F57" s="74">
        <v>0.0</v>
      </c>
      <c r="G57" s="74">
        <v>0.0</v>
      </c>
      <c r="H57" s="74">
        <v>0.0</v>
      </c>
      <c r="I57" s="74">
        <v>0.0</v>
      </c>
      <c r="J57" s="74">
        <v>0.0</v>
      </c>
      <c r="K57" s="74">
        <v>0.0</v>
      </c>
      <c r="L57" s="74">
        <v>0.0</v>
      </c>
      <c r="M57" s="74">
        <v>0.0</v>
      </c>
      <c r="N57" s="74">
        <v>0.0</v>
      </c>
      <c r="O57" s="74">
        <v>0.0</v>
      </c>
      <c r="P57" s="74">
        <v>0.0</v>
      </c>
      <c r="Q57" s="77">
        <f t="shared" ref="Q57:Q66" si="9">SUM(E57+F57+G57+H57+I57+J57+K57+L57+M57+N57+O57+P57)</f>
        <v>0</v>
      </c>
      <c r="R57" s="78">
        <f t="shared" ref="R57:R66" si="10">SUM(E57+F57+G57+H57+I57+J57+K57+L57+M57+N57+O57+P57)/12</f>
        <v>0</v>
      </c>
      <c r="S57" s="59"/>
      <c r="T57" s="69"/>
    </row>
    <row r="58" ht="18.0" customHeight="1">
      <c r="A58" s="71" t="s">
        <v>186</v>
      </c>
      <c r="B58" s="79"/>
      <c r="C58" s="80">
        <v>0.0</v>
      </c>
      <c r="D58" s="80">
        <v>0.0</v>
      </c>
      <c r="E58" s="81">
        <v>0.0</v>
      </c>
      <c r="F58" s="81">
        <v>0.0</v>
      </c>
      <c r="G58" s="81">
        <v>0.0</v>
      </c>
      <c r="H58" s="81">
        <v>0.0</v>
      </c>
      <c r="I58" s="81">
        <v>0.0</v>
      </c>
      <c r="J58" s="81">
        <v>0.0</v>
      </c>
      <c r="K58" s="81">
        <v>0.0</v>
      </c>
      <c r="L58" s="81">
        <v>0.0</v>
      </c>
      <c r="M58" s="81">
        <v>0.0</v>
      </c>
      <c r="N58" s="81">
        <v>0.0</v>
      </c>
      <c r="O58" s="81">
        <v>0.0</v>
      </c>
      <c r="P58" s="81">
        <v>0.0</v>
      </c>
      <c r="Q58" s="77">
        <f t="shared" si="9"/>
        <v>0</v>
      </c>
      <c r="R58" s="78">
        <f t="shared" si="10"/>
        <v>0</v>
      </c>
      <c r="S58" s="82"/>
      <c r="T58" s="83"/>
    </row>
    <row r="59" ht="18.0" customHeight="1">
      <c r="A59" s="71" t="s">
        <v>187</v>
      </c>
      <c r="B59" s="79"/>
      <c r="C59" s="80">
        <v>0.0</v>
      </c>
      <c r="D59" s="80">
        <v>0.0</v>
      </c>
      <c r="E59" s="74">
        <v>0.0</v>
      </c>
      <c r="F59" s="74">
        <v>0.0</v>
      </c>
      <c r="G59" s="74">
        <v>0.0</v>
      </c>
      <c r="H59" s="74">
        <v>0.0</v>
      </c>
      <c r="I59" s="74">
        <v>0.0</v>
      </c>
      <c r="J59" s="74">
        <v>0.0</v>
      </c>
      <c r="K59" s="74">
        <v>0.0</v>
      </c>
      <c r="L59" s="74">
        <v>0.0</v>
      </c>
      <c r="M59" s="74">
        <v>0.0</v>
      </c>
      <c r="N59" s="74">
        <v>0.0</v>
      </c>
      <c r="O59" s="74">
        <v>0.0</v>
      </c>
      <c r="P59" s="74">
        <v>0.0</v>
      </c>
      <c r="Q59" s="77">
        <f t="shared" si="9"/>
        <v>0</v>
      </c>
      <c r="R59" s="78">
        <f t="shared" si="10"/>
        <v>0</v>
      </c>
      <c r="S59" s="82"/>
      <c r="T59" s="83"/>
    </row>
    <row r="60" ht="18.0" customHeight="1">
      <c r="A60" s="71" t="s">
        <v>188</v>
      </c>
      <c r="B60" s="79"/>
      <c r="C60" s="80">
        <v>0.0</v>
      </c>
      <c r="D60" s="80">
        <v>0.0</v>
      </c>
      <c r="E60" s="81">
        <v>0.0</v>
      </c>
      <c r="F60" s="81">
        <v>0.0</v>
      </c>
      <c r="G60" s="81">
        <v>0.0</v>
      </c>
      <c r="H60" s="81">
        <v>0.0</v>
      </c>
      <c r="I60" s="81">
        <v>0.0</v>
      </c>
      <c r="J60" s="81">
        <v>0.0</v>
      </c>
      <c r="K60" s="81">
        <v>0.0</v>
      </c>
      <c r="L60" s="81">
        <v>0.0</v>
      </c>
      <c r="M60" s="81">
        <v>0.0</v>
      </c>
      <c r="N60" s="81">
        <v>0.0</v>
      </c>
      <c r="O60" s="81">
        <v>0.0</v>
      </c>
      <c r="P60" s="81">
        <v>0.0</v>
      </c>
      <c r="Q60" s="77">
        <f t="shared" si="9"/>
        <v>0</v>
      </c>
      <c r="R60" s="78">
        <f t="shared" si="10"/>
        <v>0</v>
      </c>
      <c r="S60" s="82"/>
      <c r="T60" s="83"/>
    </row>
    <row r="61" ht="15.75" customHeight="1">
      <c r="A61" s="71" t="s">
        <v>189</v>
      </c>
      <c r="B61" s="79"/>
      <c r="C61" s="80">
        <v>0.0</v>
      </c>
      <c r="D61" s="80">
        <v>0.0</v>
      </c>
      <c r="E61" s="81">
        <v>0.0</v>
      </c>
      <c r="F61" s="81">
        <v>0.0</v>
      </c>
      <c r="G61" s="81">
        <v>0.0</v>
      </c>
      <c r="H61" s="81">
        <v>0.0</v>
      </c>
      <c r="I61" s="81">
        <v>0.0</v>
      </c>
      <c r="J61" s="81">
        <v>0.0</v>
      </c>
      <c r="K61" s="81">
        <v>0.0</v>
      </c>
      <c r="L61" s="81">
        <v>0.0</v>
      </c>
      <c r="M61" s="81">
        <v>0.0</v>
      </c>
      <c r="N61" s="81">
        <v>0.0</v>
      </c>
      <c r="O61" s="81">
        <v>0.0</v>
      </c>
      <c r="P61" s="81">
        <v>0.0</v>
      </c>
      <c r="Q61" s="77">
        <f t="shared" si="9"/>
        <v>0</v>
      </c>
      <c r="R61" s="78">
        <f t="shared" si="10"/>
        <v>0</v>
      </c>
      <c r="S61" s="91"/>
      <c r="T61" s="97"/>
    </row>
    <row r="62" ht="18.0" customHeight="1">
      <c r="A62" s="71" t="s">
        <v>190</v>
      </c>
      <c r="B62" s="79"/>
      <c r="C62" s="80">
        <v>0.0</v>
      </c>
      <c r="D62" s="80">
        <v>0.0</v>
      </c>
      <c r="E62" s="81">
        <v>0.0</v>
      </c>
      <c r="F62" s="81">
        <v>0.0</v>
      </c>
      <c r="G62" s="81">
        <v>0.0</v>
      </c>
      <c r="H62" s="81">
        <v>0.0</v>
      </c>
      <c r="I62" s="81">
        <v>0.0</v>
      </c>
      <c r="J62" s="81">
        <v>0.0</v>
      </c>
      <c r="K62" s="81">
        <v>0.0</v>
      </c>
      <c r="L62" s="81">
        <v>0.0</v>
      </c>
      <c r="M62" s="81">
        <v>0.0</v>
      </c>
      <c r="N62" s="81">
        <v>0.0</v>
      </c>
      <c r="O62" s="81">
        <v>0.0</v>
      </c>
      <c r="P62" s="81">
        <v>0.0</v>
      </c>
      <c r="Q62" s="77">
        <f t="shared" si="9"/>
        <v>0</v>
      </c>
      <c r="R62" s="78">
        <f t="shared" si="10"/>
        <v>0</v>
      </c>
      <c r="S62" s="82"/>
      <c r="T62" s="83"/>
    </row>
    <row r="63" ht="18.0" customHeight="1">
      <c r="A63" s="71"/>
      <c r="B63" s="79"/>
      <c r="C63" s="80"/>
      <c r="D63" s="80"/>
      <c r="E63" s="74">
        <v>0.0</v>
      </c>
      <c r="F63" s="74">
        <v>0.0</v>
      </c>
      <c r="G63" s="74">
        <v>0.0</v>
      </c>
      <c r="H63" s="74">
        <v>0.0</v>
      </c>
      <c r="I63" s="74">
        <v>0.0</v>
      </c>
      <c r="J63" s="74">
        <v>0.0</v>
      </c>
      <c r="K63" s="74">
        <v>0.0</v>
      </c>
      <c r="L63" s="74">
        <v>0.0</v>
      </c>
      <c r="M63" s="74">
        <v>0.0</v>
      </c>
      <c r="N63" s="74">
        <v>0.0</v>
      </c>
      <c r="O63" s="74">
        <v>0.0</v>
      </c>
      <c r="P63" s="74">
        <v>0.0</v>
      </c>
      <c r="Q63" s="77">
        <f t="shared" si="9"/>
        <v>0</v>
      </c>
      <c r="R63" s="78">
        <f t="shared" si="10"/>
        <v>0</v>
      </c>
      <c r="S63" s="82"/>
      <c r="T63" s="83"/>
    </row>
    <row r="64" ht="18.0" customHeight="1">
      <c r="A64" s="71"/>
      <c r="B64" s="79"/>
      <c r="C64" s="80"/>
      <c r="D64" s="80"/>
      <c r="E64" s="81">
        <v>0.0</v>
      </c>
      <c r="F64" s="81">
        <v>0.0</v>
      </c>
      <c r="G64" s="81">
        <v>0.0</v>
      </c>
      <c r="H64" s="81">
        <v>0.0</v>
      </c>
      <c r="I64" s="81">
        <v>0.0</v>
      </c>
      <c r="J64" s="81">
        <v>0.0</v>
      </c>
      <c r="K64" s="81">
        <v>0.0</v>
      </c>
      <c r="L64" s="81">
        <v>0.0</v>
      </c>
      <c r="M64" s="81">
        <v>0.0</v>
      </c>
      <c r="N64" s="81">
        <v>0.0</v>
      </c>
      <c r="O64" s="81">
        <v>0.0</v>
      </c>
      <c r="P64" s="81">
        <v>0.0</v>
      </c>
      <c r="Q64" s="77">
        <f t="shared" si="9"/>
        <v>0</v>
      </c>
      <c r="R64" s="78">
        <f t="shared" si="10"/>
        <v>0</v>
      </c>
      <c r="S64" s="82"/>
      <c r="T64" s="83"/>
    </row>
    <row r="65" ht="18.0" customHeight="1">
      <c r="A65" s="71"/>
      <c r="B65" s="79"/>
      <c r="C65" s="80"/>
      <c r="D65" s="80"/>
      <c r="E65" s="74">
        <v>0.0</v>
      </c>
      <c r="F65" s="74">
        <v>0.0</v>
      </c>
      <c r="G65" s="74">
        <v>0.0</v>
      </c>
      <c r="H65" s="74">
        <v>0.0</v>
      </c>
      <c r="I65" s="74">
        <v>0.0</v>
      </c>
      <c r="J65" s="74">
        <v>0.0</v>
      </c>
      <c r="K65" s="74">
        <v>0.0</v>
      </c>
      <c r="L65" s="74">
        <v>0.0</v>
      </c>
      <c r="M65" s="74">
        <v>0.0</v>
      </c>
      <c r="N65" s="74">
        <v>0.0</v>
      </c>
      <c r="O65" s="74">
        <v>0.0</v>
      </c>
      <c r="P65" s="74">
        <v>0.0</v>
      </c>
      <c r="Q65" s="77">
        <f t="shared" si="9"/>
        <v>0</v>
      </c>
      <c r="R65" s="78">
        <f t="shared" si="10"/>
        <v>0</v>
      </c>
      <c r="S65" s="82"/>
      <c r="T65" s="83"/>
    </row>
    <row r="66" ht="18.0" customHeight="1">
      <c r="A66" s="71"/>
      <c r="B66" s="79"/>
      <c r="C66" s="80"/>
      <c r="D66" s="80"/>
      <c r="E66" s="81">
        <v>0.0</v>
      </c>
      <c r="F66" s="81">
        <v>0.0</v>
      </c>
      <c r="G66" s="81">
        <v>0.0</v>
      </c>
      <c r="H66" s="81">
        <v>0.0</v>
      </c>
      <c r="I66" s="81">
        <v>0.0</v>
      </c>
      <c r="J66" s="81">
        <v>0.0</v>
      </c>
      <c r="K66" s="81">
        <v>0.0</v>
      </c>
      <c r="L66" s="81">
        <v>0.0</v>
      </c>
      <c r="M66" s="81">
        <v>0.0</v>
      </c>
      <c r="N66" s="81">
        <v>0.0</v>
      </c>
      <c r="O66" s="81">
        <v>0.0</v>
      </c>
      <c r="P66" s="81">
        <v>0.0</v>
      </c>
      <c r="Q66" s="77">
        <f t="shared" si="9"/>
        <v>0</v>
      </c>
      <c r="R66" s="78">
        <f t="shared" si="10"/>
        <v>0</v>
      </c>
      <c r="S66" s="82"/>
      <c r="T66" s="83"/>
    </row>
    <row r="67" ht="15.75" customHeight="1">
      <c r="A67" s="40"/>
      <c r="B67" s="92"/>
      <c r="C67" s="92"/>
      <c r="D67" s="93"/>
      <c r="E67" s="91"/>
      <c r="F67" s="91"/>
      <c r="G67" s="91"/>
      <c r="H67" s="91"/>
      <c r="I67" s="91"/>
      <c r="J67" s="91"/>
      <c r="K67" s="91"/>
      <c r="L67" s="91"/>
      <c r="M67" s="91"/>
      <c r="N67" s="91"/>
      <c r="O67" s="91"/>
      <c r="P67" s="91"/>
      <c r="Q67" s="92"/>
      <c r="R67" s="91"/>
      <c r="S67" s="91"/>
      <c r="T67" s="97"/>
    </row>
    <row r="68" ht="15.75" customHeight="1">
      <c r="A68" s="40"/>
      <c r="B68" s="92"/>
      <c r="C68" s="92"/>
      <c r="D68" s="93"/>
      <c r="E68" s="91"/>
      <c r="F68" s="91"/>
      <c r="G68" s="91"/>
      <c r="H68" s="91"/>
      <c r="I68" s="91"/>
      <c r="J68" s="91"/>
      <c r="K68" s="91"/>
      <c r="L68" s="91"/>
      <c r="M68" s="91"/>
      <c r="N68" s="91"/>
      <c r="O68" s="91"/>
      <c r="P68" s="91"/>
      <c r="Q68" s="92"/>
      <c r="R68" s="91"/>
      <c r="S68" s="91"/>
      <c r="T68" s="97"/>
    </row>
    <row r="69" ht="15.75" customHeight="1">
      <c r="A69" s="94"/>
      <c r="B69" s="95"/>
      <c r="C69" s="95"/>
      <c r="D69" s="96"/>
      <c r="E69" s="97"/>
      <c r="F69" s="97"/>
      <c r="G69" s="97"/>
      <c r="H69" s="97"/>
      <c r="I69" s="97"/>
      <c r="J69" s="97"/>
      <c r="K69" s="97"/>
      <c r="L69" s="97"/>
      <c r="M69" s="97"/>
      <c r="N69" s="97"/>
      <c r="O69" s="97"/>
      <c r="P69" s="97"/>
      <c r="Q69" s="95"/>
      <c r="R69" s="97"/>
      <c r="S69" s="97"/>
      <c r="T69" s="97"/>
    </row>
    <row r="70" ht="15.75" customHeight="1">
      <c r="A70" s="94"/>
      <c r="B70" s="95"/>
      <c r="C70" s="95"/>
      <c r="D70" s="96"/>
      <c r="E70" s="97"/>
      <c r="F70" s="97"/>
      <c r="G70" s="97"/>
      <c r="H70" s="97"/>
      <c r="I70" s="97"/>
      <c r="J70" s="97"/>
      <c r="K70" s="97"/>
      <c r="L70" s="97"/>
      <c r="M70" s="97"/>
      <c r="N70" s="97"/>
      <c r="O70" s="97"/>
      <c r="P70" s="97"/>
      <c r="Q70" s="95"/>
      <c r="R70" s="97"/>
      <c r="S70" s="97"/>
      <c r="T70" s="97"/>
    </row>
    <row r="71" ht="15.75" customHeight="1">
      <c r="A71" s="94"/>
      <c r="B71" s="95"/>
      <c r="C71" s="95"/>
      <c r="D71" s="96"/>
      <c r="E71" s="97"/>
      <c r="F71" s="97"/>
      <c r="G71" s="97"/>
      <c r="H71" s="97"/>
      <c r="I71" s="97"/>
      <c r="J71" s="97"/>
      <c r="K71" s="97"/>
      <c r="L71" s="97"/>
      <c r="M71" s="97"/>
      <c r="N71" s="97"/>
      <c r="O71" s="97"/>
      <c r="P71" s="97"/>
      <c r="Q71" s="95"/>
      <c r="R71" s="97"/>
      <c r="S71" s="97"/>
      <c r="T71" s="97"/>
    </row>
    <row r="72" ht="15.75" customHeight="1">
      <c r="A72" s="94"/>
      <c r="B72" s="95"/>
      <c r="C72" s="95"/>
      <c r="D72" s="96"/>
      <c r="E72" s="97"/>
      <c r="F72" s="97"/>
      <c r="G72" s="97"/>
      <c r="H72" s="97"/>
      <c r="I72" s="97"/>
      <c r="J72" s="97"/>
      <c r="K72" s="97"/>
      <c r="L72" s="97"/>
      <c r="M72" s="97"/>
      <c r="N72" s="97"/>
      <c r="O72" s="97"/>
      <c r="P72" s="97"/>
      <c r="Q72" s="95"/>
      <c r="R72" s="97"/>
      <c r="S72" s="97"/>
      <c r="T72" s="97"/>
    </row>
    <row r="73" ht="15.75" customHeight="1">
      <c r="A73" s="94"/>
      <c r="B73" s="95"/>
      <c r="C73" s="95"/>
      <c r="D73" s="96"/>
      <c r="E73" s="97"/>
      <c r="F73" s="97"/>
      <c r="G73" s="97"/>
      <c r="H73" s="97"/>
      <c r="I73" s="97"/>
      <c r="J73" s="97"/>
      <c r="K73" s="97"/>
      <c r="L73" s="97"/>
      <c r="M73" s="97"/>
      <c r="N73" s="97"/>
      <c r="O73" s="97"/>
      <c r="P73" s="97"/>
      <c r="Q73" s="95"/>
      <c r="R73" s="97"/>
      <c r="S73" s="97"/>
      <c r="T73" s="97"/>
    </row>
    <row r="74" ht="15.75" customHeight="1">
      <c r="A74" s="94"/>
      <c r="B74" s="95"/>
      <c r="C74" s="95"/>
      <c r="D74" s="96"/>
      <c r="E74" s="97"/>
      <c r="F74" s="97"/>
      <c r="G74" s="97"/>
      <c r="H74" s="97"/>
      <c r="I74" s="97"/>
      <c r="J74" s="97"/>
      <c r="K74" s="97"/>
      <c r="L74" s="97"/>
      <c r="M74" s="97"/>
      <c r="N74" s="97"/>
      <c r="O74" s="97"/>
      <c r="P74" s="97"/>
      <c r="Q74" s="95"/>
      <c r="R74" s="97"/>
      <c r="S74" s="97"/>
      <c r="T74" s="97"/>
    </row>
    <row r="75" ht="15.75" customHeight="1">
      <c r="A75" s="94"/>
      <c r="B75" s="95"/>
      <c r="C75" s="95"/>
      <c r="D75" s="96"/>
      <c r="E75" s="97"/>
      <c r="F75" s="97"/>
      <c r="G75" s="97"/>
      <c r="H75" s="97"/>
      <c r="I75" s="97"/>
      <c r="J75" s="97"/>
      <c r="K75" s="97"/>
      <c r="L75" s="97"/>
      <c r="M75" s="97"/>
      <c r="N75" s="97"/>
      <c r="O75" s="97"/>
      <c r="P75" s="97"/>
      <c r="Q75" s="95"/>
      <c r="R75" s="97"/>
      <c r="S75" s="97"/>
      <c r="T75" s="97"/>
    </row>
    <row r="76" ht="15.75" customHeight="1">
      <c r="A76" s="94"/>
      <c r="B76" s="95"/>
      <c r="C76" s="95"/>
      <c r="D76" s="96"/>
      <c r="E76" s="97"/>
      <c r="F76" s="97"/>
      <c r="G76" s="97"/>
      <c r="H76" s="97"/>
      <c r="I76" s="97"/>
      <c r="J76" s="97"/>
      <c r="K76" s="97"/>
      <c r="L76" s="97"/>
      <c r="M76" s="97"/>
      <c r="N76" s="97"/>
      <c r="O76" s="97"/>
      <c r="P76" s="97"/>
      <c r="Q76" s="95"/>
      <c r="R76" s="97"/>
      <c r="S76" s="97"/>
      <c r="T76" s="97"/>
    </row>
    <row r="77" ht="15.75" customHeight="1">
      <c r="A77" s="94"/>
      <c r="B77" s="95"/>
      <c r="C77" s="95"/>
      <c r="D77" s="96"/>
      <c r="E77" s="97"/>
      <c r="F77" s="97"/>
      <c r="G77" s="97"/>
      <c r="H77" s="97"/>
      <c r="I77" s="97"/>
      <c r="J77" s="97"/>
      <c r="K77" s="97"/>
      <c r="L77" s="97"/>
      <c r="M77" s="97"/>
      <c r="N77" s="97"/>
      <c r="O77" s="97"/>
      <c r="P77" s="97"/>
      <c r="Q77" s="95"/>
      <c r="R77" s="97"/>
      <c r="S77" s="97"/>
      <c r="T77" s="97"/>
    </row>
    <row r="78" ht="15.75" customHeight="1">
      <c r="A78" s="94"/>
      <c r="B78" s="95"/>
      <c r="C78" s="95"/>
      <c r="D78" s="96"/>
      <c r="E78" s="97"/>
      <c r="F78" s="97"/>
      <c r="G78" s="97"/>
      <c r="H78" s="97"/>
      <c r="I78" s="97"/>
      <c r="J78" s="97"/>
      <c r="K78" s="97"/>
      <c r="L78" s="97"/>
      <c r="M78" s="97"/>
      <c r="N78" s="97"/>
      <c r="O78" s="97"/>
      <c r="P78" s="97"/>
      <c r="Q78" s="95"/>
      <c r="R78" s="97"/>
      <c r="S78" s="97"/>
      <c r="T78" s="97"/>
    </row>
    <row r="79" ht="15.75" customHeight="1">
      <c r="A79" s="94"/>
      <c r="B79" s="95"/>
      <c r="C79" s="95"/>
      <c r="D79" s="96"/>
      <c r="E79" s="97"/>
      <c r="F79" s="97"/>
      <c r="G79" s="97"/>
      <c r="H79" s="97"/>
      <c r="I79" s="97"/>
      <c r="J79" s="97"/>
      <c r="K79" s="97"/>
      <c r="L79" s="97"/>
      <c r="M79" s="97"/>
      <c r="N79" s="97"/>
      <c r="O79" s="97"/>
      <c r="P79" s="97"/>
      <c r="Q79" s="95"/>
      <c r="R79" s="97"/>
      <c r="S79" s="97"/>
      <c r="T79" s="97"/>
    </row>
    <row r="80" ht="15.75" customHeight="1">
      <c r="A80" s="94"/>
      <c r="B80" s="95"/>
      <c r="C80" s="95"/>
      <c r="D80" s="96"/>
      <c r="E80" s="97"/>
      <c r="F80" s="97"/>
      <c r="G80" s="97"/>
      <c r="H80" s="97"/>
      <c r="I80" s="97"/>
      <c r="J80" s="97"/>
      <c r="K80" s="97"/>
      <c r="L80" s="97"/>
      <c r="M80" s="97"/>
      <c r="N80" s="97"/>
      <c r="O80" s="97"/>
      <c r="P80" s="97"/>
      <c r="Q80" s="95"/>
      <c r="R80" s="97"/>
      <c r="S80" s="97"/>
      <c r="T80" s="97"/>
    </row>
    <row r="81" ht="15.75" customHeight="1">
      <c r="A81" s="94"/>
      <c r="B81" s="95"/>
      <c r="C81" s="95"/>
      <c r="D81" s="96"/>
      <c r="E81" s="97"/>
      <c r="F81" s="97"/>
      <c r="G81" s="97"/>
      <c r="H81" s="97"/>
      <c r="I81" s="97"/>
      <c r="J81" s="97"/>
      <c r="K81" s="97"/>
      <c r="L81" s="97"/>
      <c r="M81" s="97"/>
      <c r="N81" s="97"/>
      <c r="O81" s="97"/>
      <c r="P81" s="97"/>
      <c r="Q81" s="95"/>
      <c r="R81" s="97"/>
      <c r="S81" s="97"/>
      <c r="T81" s="97"/>
    </row>
    <row r="82" ht="15.75" customHeight="1">
      <c r="A82" s="94"/>
      <c r="B82" s="95"/>
      <c r="C82" s="95"/>
      <c r="D82" s="96"/>
      <c r="E82" s="97"/>
      <c r="F82" s="97"/>
      <c r="G82" s="97"/>
      <c r="H82" s="97"/>
      <c r="I82" s="97"/>
      <c r="J82" s="97"/>
      <c r="K82" s="97"/>
      <c r="L82" s="97"/>
      <c r="M82" s="97"/>
      <c r="N82" s="97"/>
      <c r="O82" s="97"/>
      <c r="P82" s="97"/>
      <c r="Q82" s="95"/>
      <c r="R82" s="97"/>
      <c r="S82" s="97"/>
      <c r="T82" s="97"/>
    </row>
    <row r="83" ht="15.75" customHeight="1">
      <c r="A83" s="94"/>
      <c r="B83" s="95"/>
      <c r="C83" s="95"/>
      <c r="D83" s="96"/>
      <c r="E83" s="97"/>
      <c r="F83" s="97"/>
      <c r="G83" s="97"/>
      <c r="H83" s="97"/>
      <c r="I83" s="97"/>
      <c r="J83" s="97"/>
      <c r="K83" s="97"/>
      <c r="L83" s="97"/>
      <c r="M83" s="97"/>
      <c r="N83" s="97"/>
      <c r="O83" s="97"/>
      <c r="P83" s="97"/>
      <c r="Q83" s="95"/>
      <c r="R83" s="97"/>
      <c r="S83" s="97"/>
      <c r="T83" s="97"/>
    </row>
    <row r="84" ht="15.75" customHeight="1">
      <c r="A84" s="94"/>
      <c r="B84" s="95"/>
      <c r="C84" s="95"/>
      <c r="D84" s="96"/>
      <c r="E84" s="97"/>
      <c r="F84" s="97"/>
      <c r="G84" s="97"/>
      <c r="H84" s="97"/>
      <c r="I84" s="97"/>
      <c r="J84" s="97"/>
      <c r="K84" s="97"/>
      <c r="L84" s="97"/>
      <c r="M84" s="97"/>
      <c r="N84" s="97"/>
      <c r="O84" s="97"/>
      <c r="P84" s="97"/>
      <c r="Q84" s="95"/>
      <c r="R84" s="97"/>
      <c r="S84" s="97"/>
      <c r="T84" s="97"/>
    </row>
    <row r="85" ht="15.75" customHeight="1">
      <c r="A85" s="94"/>
      <c r="B85" s="95"/>
      <c r="C85" s="95"/>
      <c r="D85" s="96"/>
      <c r="E85" s="97"/>
      <c r="F85" s="97"/>
      <c r="G85" s="97"/>
      <c r="H85" s="97"/>
      <c r="I85" s="97"/>
      <c r="J85" s="97"/>
      <c r="K85" s="97"/>
      <c r="L85" s="97"/>
      <c r="M85" s="97"/>
      <c r="N85" s="97"/>
      <c r="O85" s="97"/>
      <c r="P85" s="97"/>
      <c r="Q85" s="95"/>
      <c r="R85" s="97"/>
      <c r="S85" s="97"/>
      <c r="T85" s="97"/>
    </row>
    <row r="86" ht="15.75" customHeight="1">
      <c r="A86" s="94"/>
      <c r="B86" s="95"/>
      <c r="C86" s="95"/>
      <c r="D86" s="96"/>
      <c r="E86" s="97"/>
      <c r="F86" s="97"/>
      <c r="G86" s="97"/>
      <c r="H86" s="97"/>
      <c r="I86" s="97"/>
      <c r="J86" s="97"/>
      <c r="K86" s="97"/>
      <c r="L86" s="97"/>
      <c r="M86" s="97"/>
      <c r="N86" s="97"/>
      <c r="O86" s="97"/>
      <c r="P86" s="97"/>
      <c r="Q86" s="95"/>
      <c r="R86" s="97"/>
      <c r="S86" s="97"/>
      <c r="T86" s="97"/>
    </row>
    <row r="87" ht="15.75" customHeight="1">
      <c r="A87" s="94"/>
      <c r="B87" s="95"/>
      <c r="C87" s="95"/>
      <c r="D87" s="96"/>
      <c r="E87" s="97"/>
      <c r="F87" s="97"/>
      <c r="G87" s="97"/>
      <c r="H87" s="97"/>
      <c r="I87" s="97"/>
      <c r="J87" s="97"/>
      <c r="K87" s="97"/>
      <c r="L87" s="97"/>
      <c r="M87" s="97"/>
      <c r="N87" s="97"/>
      <c r="O87" s="97"/>
      <c r="P87" s="97"/>
      <c r="Q87" s="95"/>
      <c r="R87" s="97"/>
      <c r="S87" s="97"/>
      <c r="T87" s="97"/>
    </row>
    <row r="88" ht="15.75" customHeight="1">
      <c r="A88" s="94"/>
      <c r="B88" s="95"/>
      <c r="C88" s="95"/>
      <c r="D88" s="96"/>
      <c r="E88" s="97"/>
      <c r="F88" s="97"/>
      <c r="G88" s="97"/>
      <c r="H88" s="97"/>
      <c r="I88" s="97"/>
      <c r="J88" s="97"/>
      <c r="K88" s="97"/>
      <c r="L88" s="97"/>
      <c r="M88" s="97"/>
      <c r="N88" s="97"/>
      <c r="O88" s="97"/>
      <c r="P88" s="97"/>
      <c r="Q88" s="95"/>
      <c r="R88" s="97"/>
      <c r="S88" s="97"/>
      <c r="T88" s="97"/>
    </row>
    <row r="89" ht="15.75" customHeight="1">
      <c r="A89" s="94"/>
      <c r="B89" s="95"/>
      <c r="C89" s="95"/>
      <c r="D89" s="96"/>
      <c r="E89" s="97"/>
      <c r="F89" s="97"/>
      <c r="G89" s="97"/>
      <c r="H89" s="97"/>
      <c r="I89" s="97"/>
      <c r="J89" s="97"/>
      <c r="K89" s="97"/>
      <c r="L89" s="97"/>
      <c r="M89" s="97"/>
      <c r="N89" s="97"/>
      <c r="O89" s="97"/>
      <c r="P89" s="97"/>
      <c r="Q89" s="95"/>
      <c r="R89" s="97"/>
      <c r="S89" s="97"/>
      <c r="T89" s="97"/>
    </row>
    <row r="90" ht="15.75" customHeight="1">
      <c r="A90" s="94"/>
      <c r="B90" s="95"/>
      <c r="C90" s="95"/>
      <c r="D90" s="96"/>
      <c r="E90" s="97"/>
      <c r="F90" s="97"/>
      <c r="G90" s="97"/>
      <c r="H90" s="97"/>
      <c r="I90" s="97"/>
      <c r="J90" s="97"/>
      <c r="K90" s="97"/>
      <c r="L90" s="97"/>
      <c r="M90" s="97"/>
      <c r="N90" s="97"/>
      <c r="O90" s="97"/>
      <c r="P90" s="97"/>
      <c r="Q90" s="95"/>
      <c r="R90" s="97"/>
      <c r="S90" s="97"/>
      <c r="T90" s="97"/>
    </row>
    <row r="91" ht="15.75" customHeight="1">
      <c r="A91" s="94"/>
      <c r="B91" s="95"/>
      <c r="C91" s="95"/>
      <c r="D91" s="96"/>
      <c r="E91" s="97"/>
      <c r="F91" s="97"/>
      <c r="G91" s="97"/>
      <c r="H91" s="97"/>
      <c r="I91" s="97"/>
      <c r="J91" s="97"/>
      <c r="K91" s="97"/>
      <c r="L91" s="97"/>
      <c r="M91" s="97"/>
      <c r="N91" s="97"/>
      <c r="O91" s="97"/>
      <c r="P91" s="97"/>
      <c r="Q91" s="95"/>
      <c r="R91" s="97"/>
      <c r="S91" s="97"/>
      <c r="T91" s="97"/>
    </row>
    <row r="92" ht="15.75" customHeight="1">
      <c r="A92" s="94"/>
      <c r="B92" s="95"/>
      <c r="C92" s="95"/>
      <c r="D92" s="96"/>
      <c r="E92" s="97"/>
      <c r="F92" s="97"/>
      <c r="G92" s="97"/>
      <c r="H92" s="97"/>
      <c r="I92" s="97"/>
      <c r="J92" s="97"/>
      <c r="K92" s="97"/>
      <c r="L92" s="97"/>
      <c r="M92" s="97"/>
      <c r="N92" s="97"/>
      <c r="O92" s="97"/>
      <c r="P92" s="97"/>
      <c r="Q92" s="95"/>
      <c r="R92" s="97"/>
      <c r="S92" s="97"/>
      <c r="T92" s="97"/>
    </row>
    <row r="93" ht="15.75" customHeight="1">
      <c r="A93" s="94"/>
      <c r="B93" s="95"/>
      <c r="C93" s="95"/>
      <c r="D93" s="96"/>
      <c r="E93" s="97"/>
      <c r="F93" s="97"/>
      <c r="G93" s="97"/>
      <c r="H93" s="97"/>
      <c r="I93" s="97"/>
      <c r="J93" s="97"/>
      <c r="K93" s="97"/>
      <c r="L93" s="97"/>
      <c r="M93" s="97"/>
      <c r="N93" s="97"/>
      <c r="O93" s="97"/>
      <c r="P93" s="97"/>
      <c r="Q93" s="95"/>
      <c r="R93" s="97"/>
      <c r="S93" s="97"/>
      <c r="T93" s="97"/>
    </row>
    <row r="94" ht="15.75" customHeight="1">
      <c r="A94" s="94"/>
      <c r="B94" s="95"/>
      <c r="C94" s="95"/>
      <c r="D94" s="96"/>
      <c r="E94" s="97"/>
      <c r="F94" s="97"/>
      <c r="G94" s="97"/>
      <c r="H94" s="97"/>
      <c r="I94" s="97"/>
      <c r="J94" s="97"/>
      <c r="K94" s="97"/>
      <c r="L94" s="97"/>
      <c r="M94" s="97"/>
      <c r="N94" s="97"/>
      <c r="O94" s="97"/>
      <c r="P94" s="97"/>
      <c r="Q94" s="95"/>
      <c r="R94" s="97"/>
      <c r="S94" s="97"/>
      <c r="T94" s="97"/>
    </row>
    <row r="95" ht="15.75" customHeight="1">
      <c r="A95" s="94"/>
      <c r="B95" s="95"/>
      <c r="C95" s="95"/>
      <c r="D95" s="96"/>
      <c r="E95" s="97"/>
      <c r="F95" s="97"/>
      <c r="G95" s="97"/>
      <c r="H95" s="97"/>
      <c r="I95" s="97"/>
      <c r="J95" s="97"/>
      <c r="K95" s="97"/>
      <c r="L95" s="97"/>
      <c r="M95" s="97"/>
      <c r="N95" s="97"/>
      <c r="O95" s="97"/>
      <c r="P95" s="97"/>
      <c r="Q95" s="95"/>
      <c r="R95" s="97"/>
      <c r="S95" s="97"/>
      <c r="T95" s="97"/>
    </row>
    <row r="96" ht="15.75" customHeight="1">
      <c r="A96" s="94"/>
      <c r="B96" s="95"/>
      <c r="C96" s="95"/>
      <c r="D96" s="96"/>
      <c r="E96" s="97"/>
      <c r="F96" s="97"/>
      <c r="G96" s="97"/>
      <c r="H96" s="97"/>
      <c r="I96" s="97"/>
      <c r="J96" s="97"/>
      <c r="K96" s="97"/>
      <c r="L96" s="97"/>
      <c r="M96" s="97"/>
      <c r="N96" s="97"/>
      <c r="O96" s="97"/>
      <c r="P96" s="97"/>
      <c r="Q96" s="95"/>
      <c r="R96" s="97"/>
      <c r="S96" s="97"/>
      <c r="T96" s="97"/>
    </row>
    <row r="97" ht="15.75" customHeight="1">
      <c r="A97" s="94"/>
      <c r="B97" s="95"/>
      <c r="C97" s="95"/>
      <c r="D97" s="96"/>
      <c r="E97" s="97"/>
      <c r="F97" s="97"/>
      <c r="G97" s="97"/>
      <c r="H97" s="97"/>
      <c r="I97" s="97"/>
      <c r="J97" s="97"/>
      <c r="K97" s="97"/>
      <c r="L97" s="97"/>
      <c r="M97" s="97"/>
      <c r="N97" s="97"/>
      <c r="O97" s="97"/>
      <c r="P97" s="97"/>
      <c r="Q97" s="95"/>
      <c r="R97" s="97"/>
      <c r="S97" s="97"/>
      <c r="T97" s="97"/>
    </row>
    <row r="98" ht="15.75" customHeight="1">
      <c r="A98" s="94"/>
      <c r="B98" s="95"/>
      <c r="C98" s="95"/>
      <c r="D98" s="96"/>
      <c r="E98" s="97"/>
      <c r="F98" s="97"/>
      <c r="G98" s="97"/>
      <c r="H98" s="97"/>
      <c r="I98" s="97"/>
      <c r="J98" s="97"/>
      <c r="K98" s="97"/>
      <c r="L98" s="97"/>
      <c r="M98" s="97"/>
      <c r="N98" s="97"/>
      <c r="O98" s="97"/>
      <c r="P98" s="97"/>
      <c r="Q98" s="95"/>
      <c r="R98" s="97"/>
      <c r="S98" s="97"/>
      <c r="T98" s="97"/>
    </row>
    <row r="99" ht="15.75" customHeight="1">
      <c r="A99" s="94"/>
      <c r="B99" s="95"/>
      <c r="C99" s="95"/>
      <c r="D99" s="96"/>
      <c r="E99" s="97"/>
      <c r="F99" s="97"/>
      <c r="G99" s="97"/>
      <c r="H99" s="97"/>
      <c r="I99" s="97"/>
      <c r="J99" s="97"/>
      <c r="K99" s="97"/>
      <c r="L99" s="97"/>
      <c r="M99" s="97"/>
      <c r="N99" s="97"/>
      <c r="O99" s="97"/>
      <c r="P99" s="97"/>
      <c r="Q99" s="95"/>
      <c r="R99" s="97"/>
      <c r="S99" s="97"/>
      <c r="T99" s="97"/>
    </row>
    <row r="100" ht="15.75" customHeight="1">
      <c r="A100" s="94"/>
      <c r="B100" s="95"/>
      <c r="C100" s="95"/>
      <c r="D100" s="96"/>
      <c r="E100" s="97"/>
      <c r="F100" s="97"/>
      <c r="G100" s="97"/>
      <c r="H100" s="97"/>
      <c r="I100" s="97"/>
      <c r="J100" s="97"/>
      <c r="K100" s="97"/>
      <c r="L100" s="97"/>
      <c r="M100" s="97"/>
      <c r="N100" s="97"/>
      <c r="O100" s="97"/>
      <c r="P100" s="97"/>
      <c r="Q100" s="95"/>
      <c r="R100" s="97"/>
      <c r="S100" s="97"/>
      <c r="T100" s="97"/>
    </row>
    <row r="101" ht="15.75" customHeight="1">
      <c r="A101" s="94"/>
      <c r="B101" s="95"/>
      <c r="C101" s="95"/>
      <c r="D101" s="96"/>
      <c r="E101" s="97"/>
      <c r="F101" s="97"/>
      <c r="G101" s="97"/>
      <c r="H101" s="97"/>
      <c r="I101" s="97"/>
      <c r="J101" s="97"/>
      <c r="K101" s="97"/>
      <c r="L101" s="97"/>
      <c r="M101" s="97"/>
      <c r="N101" s="97"/>
      <c r="O101" s="97"/>
      <c r="P101" s="97"/>
      <c r="Q101" s="95"/>
      <c r="R101" s="97"/>
      <c r="S101" s="97"/>
      <c r="T101" s="97"/>
    </row>
    <row r="102" ht="15.75" customHeight="1">
      <c r="A102" s="94"/>
      <c r="B102" s="95"/>
      <c r="C102" s="95"/>
      <c r="D102" s="96"/>
      <c r="E102" s="97"/>
      <c r="F102" s="97"/>
      <c r="G102" s="97"/>
      <c r="H102" s="97"/>
      <c r="I102" s="97"/>
      <c r="J102" s="97"/>
      <c r="K102" s="97"/>
      <c r="L102" s="97"/>
      <c r="M102" s="97"/>
      <c r="N102" s="97"/>
      <c r="O102" s="97"/>
      <c r="P102" s="97"/>
      <c r="Q102" s="95"/>
      <c r="R102" s="97"/>
      <c r="S102" s="97"/>
      <c r="T102" s="97"/>
    </row>
    <row r="103" ht="15.75" customHeight="1">
      <c r="A103" s="94"/>
      <c r="B103" s="95"/>
      <c r="C103" s="95"/>
      <c r="D103" s="96"/>
      <c r="E103" s="97"/>
      <c r="F103" s="97"/>
      <c r="G103" s="97"/>
      <c r="H103" s="97"/>
      <c r="I103" s="97"/>
      <c r="J103" s="97"/>
      <c r="K103" s="97"/>
      <c r="L103" s="97"/>
      <c r="M103" s="97"/>
      <c r="N103" s="97"/>
      <c r="O103" s="97"/>
      <c r="P103" s="97"/>
      <c r="Q103" s="95"/>
      <c r="R103" s="97"/>
      <c r="S103" s="97"/>
      <c r="T103" s="97"/>
    </row>
    <row r="104" ht="15.75" customHeight="1">
      <c r="A104" s="94"/>
      <c r="B104" s="95"/>
      <c r="C104" s="95"/>
      <c r="D104" s="96"/>
      <c r="E104" s="97"/>
      <c r="F104" s="97"/>
      <c r="G104" s="97"/>
      <c r="H104" s="97"/>
      <c r="I104" s="97"/>
      <c r="J104" s="97"/>
      <c r="K104" s="97"/>
      <c r="L104" s="97"/>
      <c r="M104" s="97"/>
      <c r="N104" s="97"/>
      <c r="O104" s="97"/>
      <c r="P104" s="97"/>
      <c r="Q104" s="95"/>
      <c r="R104" s="97"/>
      <c r="S104" s="97"/>
      <c r="T104" s="97"/>
    </row>
    <row r="105" ht="15.75" customHeight="1">
      <c r="A105" s="94"/>
      <c r="B105" s="95"/>
      <c r="C105" s="95"/>
      <c r="D105" s="96"/>
      <c r="E105" s="97"/>
      <c r="F105" s="97"/>
      <c r="G105" s="97"/>
      <c r="H105" s="97"/>
      <c r="I105" s="97"/>
      <c r="J105" s="97"/>
      <c r="K105" s="97"/>
      <c r="L105" s="97"/>
      <c r="M105" s="97"/>
      <c r="N105" s="97"/>
      <c r="O105" s="97"/>
      <c r="P105" s="97"/>
      <c r="Q105" s="95"/>
      <c r="R105" s="97"/>
      <c r="S105" s="97"/>
      <c r="T105" s="97"/>
    </row>
    <row r="106" ht="15.75" customHeight="1">
      <c r="A106" s="94"/>
      <c r="B106" s="95"/>
      <c r="C106" s="95"/>
      <c r="D106" s="96"/>
      <c r="E106" s="97"/>
      <c r="F106" s="97"/>
      <c r="G106" s="97"/>
      <c r="H106" s="97"/>
      <c r="I106" s="97"/>
      <c r="J106" s="97"/>
      <c r="K106" s="97"/>
      <c r="L106" s="97"/>
      <c r="M106" s="97"/>
      <c r="N106" s="97"/>
      <c r="O106" s="97"/>
      <c r="P106" s="97"/>
      <c r="Q106" s="95"/>
      <c r="R106" s="97"/>
      <c r="S106" s="97"/>
      <c r="T106" s="97"/>
    </row>
    <row r="107" ht="15.75" customHeight="1">
      <c r="A107" s="94"/>
      <c r="B107" s="95"/>
      <c r="C107" s="95"/>
      <c r="D107" s="96"/>
      <c r="E107" s="97"/>
      <c r="F107" s="97"/>
      <c r="G107" s="97"/>
      <c r="H107" s="97"/>
      <c r="I107" s="97"/>
      <c r="J107" s="97"/>
      <c r="K107" s="97"/>
      <c r="L107" s="97"/>
      <c r="M107" s="97"/>
      <c r="N107" s="97"/>
      <c r="O107" s="97"/>
      <c r="P107" s="97"/>
      <c r="Q107" s="95"/>
      <c r="R107" s="97"/>
      <c r="S107" s="97"/>
      <c r="T107" s="97"/>
    </row>
    <row r="108" ht="15.75" customHeight="1">
      <c r="A108" s="94"/>
      <c r="B108" s="95"/>
      <c r="C108" s="95"/>
      <c r="D108" s="96"/>
      <c r="E108" s="97"/>
      <c r="F108" s="97"/>
      <c r="G108" s="97"/>
      <c r="H108" s="97"/>
      <c r="I108" s="97"/>
      <c r="J108" s="97"/>
      <c r="K108" s="97"/>
      <c r="L108" s="97"/>
      <c r="M108" s="97"/>
      <c r="N108" s="97"/>
      <c r="O108" s="97"/>
      <c r="P108" s="97"/>
      <c r="Q108" s="95"/>
      <c r="R108" s="97"/>
      <c r="S108" s="97"/>
      <c r="T108" s="97"/>
    </row>
    <row r="109" ht="15.75" customHeight="1">
      <c r="A109" s="94"/>
      <c r="B109" s="95"/>
      <c r="C109" s="95"/>
      <c r="D109" s="96"/>
      <c r="E109" s="97"/>
      <c r="F109" s="97"/>
      <c r="G109" s="97"/>
      <c r="H109" s="97"/>
      <c r="I109" s="97"/>
      <c r="J109" s="97"/>
      <c r="K109" s="97"/>
      <c r="L109" s="97"/>
      <c r="M109" s="97"/>
      <c r="N109" s="97"/>
      <c r="O109" s="97"/>
      <c r="P109" s="97"/>
      <c r="Q109" s="95"/>
      <c r="R109" s="97"/>
      <c r="S109" s="97"/>
      <c r="T109" s="97"/>
    </row>
    <row r="110" ht="15.75" customHeight="1">
      <c r="A110" s="94"/>
      <c r="B110" s="95"/>
      <c r="C110" s="95"/>
      <c r="D110" s="96"/>
      <c r="E110" s="97"/>
      <c r="F110" s="97"/>
      <c r="G110" s="97"/>
      <c r="H110" s="97"/>
      <c r="I110" s="97"/>
      <c r="J110" s="97"/>
      <c r="K110" s="97"/>
      <c r="L110" s="97"/>
      <c r="M110" s="97"/>
      <c r="N110" s="97"/>
      <c r="O110" s="97"/>
      <c r="P110" s="97"/>
      <c r="Q110" s="95"/>
      <c r="R110" s="97"/>
      <c r="S110" s="97"/>
      <c r="T110" s="97"/>
    </row>
    <row r="111" ht="15.75" customHeight="1">
      <c r="A111" s="94"/>
      <c r="B111" s="95"/>
      <c r="C111" s="95"/>
      <c r="D111" s="96"/>
      <c r="E111" s="97"/>
      <c r="F111" s="97"/>
      <c r="G111" s="97"/>
      <c r="H111" s="97"/>
      <c r="I111" s="97"/>
      <c r="J111" s="97"/>
      <c r="K111" s="97"/>
      <c r="L111" s="97"/>
      <c r="M111" s="97"/>
      <c r="N111" s="97"/>
      <c r="O111" s="97"/>
      <c r="P111" s="97"/>
      <c r="Q111" s="95"/>
      <c r="R111" s="97"/>
      <c r="S111" s="97"/>
      <c r="T111" s="97"/>
    </row>
    <row r="112" ht="15.75" customHeight="1">
      <c r="A112" s="94"/>
      <c r="B112" s="95"/>
      <c r="C112" s="95"/>
      <c r="D112" s="96"/>
      <c r="E112" s="97"/>
      <c r="F112" s="97"/>
      <c r="G112" s="97"/>
      <c r="H112" s="97"/>
      <c r="I112" s="97"/>
      <c r="J112" s="97"/>
      <c r="K112" s="97"/>
      <c r="L112" s="97"/>
      <c r="M112" s="97"/>
      <c r="N112" s="97"/>
      <c r="O112" s="97"/>
      <c r="P112" s="97"/>
      <c r="Q112" s="95"/>
      <c r="R112" s="97"/>
      <c r="S112" s="97"/>
      <c r="T112" s="97"/>
    </row>
    <row r="113" ht="15.75" customHeight="1">
      <c r="A113" s="94"/>
      <c r="B113" s="95"/>
      <c r="C113" s="95"/>
      <c r="D113" s="96"/>
      <c r="E113" s="97"/>
      <c r="F113" s="97"/>
      <c r="G113" s="97"/>
      <c r="H113" s="97"/>
      <c r="I113" s="97"/>
      <c r="J113" s="97"/>
      <c r="K113" s="97"/>
      <c r="L113" s="97"/>
      <c r="M113" s="97"/>
      <c r="N113" s="97"/>
      <c r="O113" s="97"/>
      <c r="P113" s="97"/>
      <c r="Q113" s="95"/>
      <c r="R113" s="97"/>
      <c r="S113" s="97"/>
      <c r="T113" s="97"/>
    </row>
    <row r="114" ht="15.75" customHeight="1">
      <c r="A114" s="94"/>
      <c r="B114" s="95"/>
      <c r="C114" s="95"/>
      <c r="D114" s="96"/>
      <c r="E114" s="97"/>
      <c r="F114" s="97"/>
      <c r="G114" s="97"/>
      <c r="H114" s="97"/>
      <c r="I114" s="97"/>
      <c r="J114" s="97"/>
      <c r="K114" s="97"/>
      <c r="L114" s="97"/>
      <c r="M114" s="97"/>
      <c r="N114" s="97"/>
      <c r="O114" s="97"/>
      <c r="P114" s="97"/>
      <c r="Q114" s="95"/>
      <c r="R114" s="97"/>
      <c r="S114" s="97"/>
      <c r="T114" s="97"/>
    </row>
    <row r="115" ht="15.75" customHeight="1">
      <c r="A115" s="94"/>
      <c r="B115" s="95"/>
      <c r="C115" s="95"/>
      <c r="D115" s="96"/>
      <c r="E115" s="97"/>
      <c r="F115" s="97"/>
      <c r="G115" s="97"/>
      <c r="H115" s="97"/>
      <c r="I115" s="97"/>
      <c r="J115" s="97"/>
      <c r="K115" s="97"/>
      <c r="L115" s="97"/>
      <c r="M115" s="97"/>
      <c r="N115" s="97"/>
      <c r="O115" s="97"/>
      <c r="P115" s="97"/>
      <c r="Q115" s="95"/>
      <c r="R115" s="97"/>
      <c r="S115" s="97"/>
      <c r="T115" s="97"/>
    </row>
    <row r="116" ht="15.75" customHeight="1">
      <c r="A116" s="94"/>
      <c r="B116" s="95"/>
      <c r="C116" s="95"/>
      <c r="D116" s="96"/>
      <c r="E116" s="97"/>
      <c r="F116" s="97"/>
      <c r="G116" s="97"/>
      <c r="H116" s="97"/>
      <c r="I116" s="97"/>
      <c r="J116" s="97"/>
      <c r="K116" s="97"/>
      <c r="L116" s="97"/>
      <c r="M116" s="97"/>
      <c r="N116" s="97"/>
      <c r="O116" s="97"/>
      <c r="P116" s="97"/>
      <c r="Q116" s="95"/>
      <c r="R116" s="97"/>
      <c r="S116" s="97"/>
      <c r="T116" s="97"/>
    </row>
    <row r="117" ht="15.75" customHeight="1">
      <c r="A117" s="94"/>
      <c r="B117" s="95"/>
      <c r="C117" s="95"/>
      <c r="D117" s="96"/>
      <c r="E117" s="97"/>
      <c r="F117" s="97"/>
      <c r="G117" s="97"/>
      <c r="H117" s="97"/>
      <c r="I117" s="97"/>
      <c r="J117" s="97"/>
      <c r="K117" s="97"/>
      <c r="L117" s="97"/>
      <c r="M117" s="97"/>
      <c r="N117" s="97"/>
      <c r="O117" s="97"/>
      <c r="P117" s="97"/>
      <c r="Q117" s="95"/>
      <c r="R117" s="97"/>
      <c r="S117" s="97"/>
      <c r="T117" s="97"/>
    </row>
    <row r="118" ht="15.75" customHeight="1">
      <c r="A118" s="94"/>
      <c r="B118" s="95"/>
      <c r="C118" s="95"/>
      <c r="D118" s="96"/>
      <c r="E118" s="97"/>
      <c r="F118" s="97"/>
      <c r="G118" s="97"/>
      <c r="H118" s="97"/>
      <c r="I118" s="97"/>
      <c r="J118" s="97"/>
      <c r="K118" s="97"/>
      <c r="L118" s="97"/>
      <c r="M118" s="97"/>
      <c r="N118" s="97"/>
      <c r="O118" s="97"/>
      <c r="P118" s="97"/>
      <c r="Q118" s="95"/>
      <c r="R118" s="97"/>
      <c r="S118" s="97"/>
      <c r="T118" s="97"/>
    </row>
    <row r="119" ht="15.75" customHeight="1">
      <c r="A119" s="94"/>
      <c r="B119" s="95"/>
      <c r="C119" s="95"/>
      <c r="D119" s="96"/>
      <c r="E119" s="97"/>
      <c r="F119" s="97"/>
      <c r="G119" s="97"/>
      <c r="H119" s="97"/>
      <c r="I119" s="97"/>
      <c r="J119" s="97"/>
      <c r="K119" s="97"/>
      <c r="L119" s="97"/>
      <c r="M119" s="97"/>
      <c r="N119" s="97"/>
      <c r="O119" s="97"/>
      <c r="P119" s="97"/>
      <c r="Q119" s="95"/>
      <c r="R119" s="97"/>
      <c r="S119" s="97"/>
      <c r="T119" s="97"/>
    </row>
    <row r="120" ht="15.75" customHeight="1">
      <c r="A120" s="94"/>
      <c r="B120" s="95"/>
      <c r="C120" s="95"/>
      <c r="D120" s="96"/>
      <c r="E120" s="97"/>
      <c r="F120" s="97"/>
      <c r="G120" s="97"/>
      <c r="H120" s="97"/>
      <c r="I120" s="97"/>
      <c r="J120" s="97"/>
      <c r="K120" s="97"/>
      <c r="L120" s="97"/>
      <c r="M120" s="97"/>
      <c r="N120" s="97"/>
      <c r="O120" s="97"/>
      <c r="P120" s="97"/>
      <c r="Q120" s="95"/>
      <c r="R120" s="97"/>
      <c r="S120" s="97"/>
      <c r="T120" s="97"/>
    </row>
    <row r="121" ht="15.75" customHeight="1">
      <c r="A121" s="94"/>
      <c r="B121" s="95"/>
      <c r="C121" s="95"/>
      <c r="D121" s="96"/>
      <c r="E121" s="97"/>
      <c r="F121" s="97"/>
      <c r="G121" s="97"/>
      <c r="H121" s="97"/>
      <c r="I121" s="97"/>
      <c r="J121" s="97"/>
      <c r="K121" s="97"/>
      <c r="L121" s="97"/>
      <c r="M121" s="97"/>
      <c r="N121" s="97"/>
      <c r="O121" s="97"/>
      <c r="P121" s="97"/>
      <c r="Q121" s="95"/>
      <c r="R121" s="97"/>
      <c r="S121" s="97"/>
      <c r="T121" s="97"/>
    </row>
    <row r="122" ht="15.75" customHeight="1">
      <c r="A122" s="94"/>
      <c r="B122" s="95"/>
      <c r="C122" s="95"/>
      <c r="D122" s="96"/>
      <c r="E122" s="97"/>
      <c r="F122" s="97"/>
      <c r="G122" s="97"/>
      <c r="H122" s="97"/>
      <c r="I122" s="97"/>
      <c r="J122" s="97"/>
      <c r="K122" s="97"/>
      <c r="L122" s="97"/>
      <c r="M122" s="97"/>
      <c r="N122" s="97"/>
      <c r="O122" s="97"/>
      <c r="P122" s="97"/>
      <c r="Q122" s="95"/>
      <c r="R122" s="97"/>
      <c r="S122" s="97"/>
      <c r="T122" s="97"/>
    </row>
    <row r="123" ht="15.75" customHeight="1">
      <c r="A123" s="94"/>
      <c r="B123" s="95"/>
      <c r="C123" s="95"/>
      <c r="D123" s="96"/>
      <c r="E123" s="97"/>
      <c r="F123" s="97"/>
      <c r="G123" s="97"/>
      <c r="H123" s="97"/>
      <c r="I123" s="97"/>
      <c r="J123" s="97"/>
      <c r="K123" s="97"/>
      <c r="L123" s="97"/>
      <c r="M123" s="97"/>
      <c r="N123" s="97"/>
      <c r="O123" s="97"/>
      <c r="P123" s="97"/>
      <c r="Q123" s="95"/>
      <c r="R123" s="97"/>
      <c r="S123" s="97"/>
      <c r="T123" s="97"/>
    </row>
    <row r="124" ht="15.75" customHeight="1">
      <c r="A124" s="94"/>
      <c r="B124" s="95"/>
      <c r="C124" s="95"/>
      <c r="D124" s="96"/>
      <c r="E124" s="97"/>
      <c r="F124" s="97"/>
      <c r="G124" s="97"/>
      <c r="H124" s="97"/>
      <c r="I124" s="97"/>
      <c r="J124" s="97"/>
      <c r="K124" s="97"/>
      <c r="L124" s="97"/>
      <c r="M124" s="97"/>
      <c r="N124" s="97"/>
      <c r="O124" s="97"/>
      <c r="P124" s="97"/>
      <c r="Q124" s="95"/>
      <c r="R124" s="97"/>
      <c r="S124" s="97"/>
      <c r="T124" s="97"/>
    </row>
    <row r="125" ht="15.75" customHeight="1">
      <c r="A125" s="94"/>
      <c r="B125" s="95"/>
      <c r="C125" s="95"/>
      <c r="D125" s="96"/>
      <c r="E125" s="97"/>
      <c r="F125" s="97"/>
      <c r="G125" s="97"/>
      <c r="H125" s="97"/>
      <c r="I125" s="97"/>
      <c r="J125" s="97"/>
      <c r="K125" s="97"/>
      <c r="L125" s="97"/>
      <c r="M125" s="97"/>
      <c r="N125" s="97"/>
      <c r="O125" s="97"/>
      <c r="P125" s="97"/>
      <c r="Q125" s="95"/>
      <c r="R125" s="97"/>
      <c r="S125" s="97"/>
      <c r="T125" s="97"/>
    </row>
    <row r="126" ht="15.75" customHeight="1">
      <c r="A126" s="94"/>
      <c r="B126" s="95"/>
      <c r="C126" s="95"/>
      <c r="D126" s="96"/>
      <c r="E126" s="97"/>
      <c r="F126" s="97"/>
      <c r="G126" s="97"/>
      <c r="H126" s="97"/>
      <c r="I126" s="97"/>
      <c r="J126" s="97"/>
      <c r="K126" s="97"/>
      <c r="L126" s="97"/>
      <c r="M126" s="97"/>
      <c r="N126" s="97"/>
      <c r="O126" s="97"/>
      <c r="P126" s="97"/>
      <c r="Q126" s="95"/>
      <c r="R126" s="97"/>
      <c r="S126" s="97"/>
      <c r="T126" s="97"/>
    </row>
    <row r="127" ht="15.75" customHeight="1">
      <c r="A127" s="94"/>
      <c r="B127" s="95"/>
      <c r="C127" s="95"/>
      <c r="D127" s="96"/>
      <c r="E127" s="97"/>
      <c r="F127" s="97"/>
      <c r="G127" s="97"/>
      <c r="H127" s="97"/>
      <c r="I127" s="97"/>
      <c r="J127" s="97"/>
      <c r="K127" s="97"/>
      <c r="L127" s="97"/>
      <c r="M127" s="97"/>
      <c r="N127" s="97"/>
      <c r="O127" s="97"/>
      <c r="P127" s="97"/>
      <c r="Q127" s="95"/>
      <c r="R127" s="97"/>
      <c r="S127" s="97"/>
      <c r="T127" s="97"/>
    </row>
    <row r="128" ht="15.75" customHeight="1">
      <c r="A128" s="94"/>
      <c r="B128" s="95"/>
      <c r="C128" s="95"/>
      <c r="D128" s="96"/>
      <c r="E128" s="97"/>
      <c r="F128" s="97"/>
      <c r="G128" s="97"/>
      <c r="H128" s="97"/>
      <c r="I128" s="97"/>
      <c r="J128" s="97"/>
      <c r="K128" s="97"/>
      <c r="L128" s="97"/>
      <c r="M128" s="97"/>
      <c r="N128" s="97"/>
      <c r="O128" s="97"/>
      <c r="P128" s="97"/>
      <c r="Q128" s="95"/>
      <c r="R128" s="97"/>
      <c r="S128" s="97"/>
      <c r="T128" s="97"/>
    </row>
    <row r="129" ht="15.75" customHeight="1">
      <c r="A129" s="94"/>
      <c r="B129" s="95"/>
      <c r="C129" s="95"/>
      <c r="D129" s="96"/>
      <c r="E129" s="97"/>
      <c r="F129" s="97"/>
      <c r="G129" s="97"/>
      <c r="H129" s="97"/>
      <c r="I129" s="97"/>
      <c r="J129" s="97"/>
      <c r="K129" s="97"/>
      <c r="L129" s="97"/>
      <c r="M129" s="97"/>
      <c r="N129" s="97"/>
      <c r="O129" s="97"/>
      <c r="P129" s="97"/>
      <c r="Q129" s="95"/>
      <c r="R129" s="97"/>
      <c r="S129" s="97"/>
      <c r="T129" s="97"/>
    </row>
    <row r="130" ht="15.75" customHeight="1">
      <c r="A130" s="94"/>
      <c r="B130" s="95"/>
      <c r="C130" s="95"/>
      <c r="D130" s="96"/>
      <c r="E130" s="97"/>
      <c r="F130" s="97"/>
      <c r="G130" s="97"/>
      <c r="H130" s="97"/>
      <c r="I130" s="97"/>
      <c r="J130" s="97"/>
      <c r="K130" s="97"/>
      <c r="L130" s="97"/>
      <c r="M130" s="97"/>
      <c r="N130" s="97"/>
      <c r="O130" s="97"/>
      <c r="P130" s="97"/>
      <c r="Q130" s="95"/>
      <c r="R130" s="97"/>
      <c r="S130" s="97"/>
      <c r="T130" s="97"/>
    </row>
    <row r="131" ht="15.75" customHeight="1">
      <c r="A131" s="94"/>
      <c r="B131" s="95"/>
      <c r="C131" s="95"/>
      <c r="D131" s="96"/>
      <c r="E131" s="97"/>
      <c r="F131" s="97"/>
      <c r="G131" s="97"/>
      <c r="H131" s="97"/>
      <c r="I131" s="97"/>
      <c r="J131" s="97"/>
      <c r="K131" s="97"/>
      <c r="L131" s="97"/>
      <c r="M131" s="97"/>
      <c r="N131" s="97"/>
      <c r="O131" s="97"/>
      <c r="P131" s="97"/>
      <c r="Q131" s="95"/>
      <c r="R131" s="97"/>
      <c r="S131" s="97"/>
      <c r="T131" s="97"/>
    </row>
    <row r="132" ht="15.75" customHeight="1">
      <c r="A132" s="94"/>
      <c r="B132" s="95"/>
      <c r="C132" s="95"/>
      <c r="D132" s="96"/>
      <c r="E132" s="97"/>
      <c r="F132" s="97"/>
      <c r="G132" s="97"/>
      <c r="H132" s="97"/>
      <c r="I132" s="97"/>
      <c r="J132" s="97"/>
      <c r="K132" s="97"/>
      <c r="L132" s="97"/>
      <c r="M132" s="97"/>
      <c r="N132" s="97"/>
      <c r="O132" s="97"/>
      <c r="P132" s="97"/>
      <c r="Q132" s="95"/>
      <c r="R132" s="97"/>
      <c r="S132" s="97"/>
      <c r="T132" s="97"/>
    </row>
    <row r="133" ht="15.75" customHeight="1">
      <c r="A133" s="94"/>
      <c r="B133" s="95"/>
      <c r="C133" s="95"/>
      <c r="D133" s="96"/>
      <c r="E133" s="97"/>
      <c r="F133" s="97"/>
      <c r="G133" s="97"/>
      <c r="H133" s="97"/>
      <c r="I133" s="97"/>
      <c r="J133" s="97"/>
      <c r="K133" s="97"/>
      <c r="L133" s="97"/>
      <c r="M133" s="97"/>
      <c r="N133" s="97"/>
      <c r="O133" s="97"/>
      <c r="P133" s="97"/>
      <c r="Q133" s="95"/>
      <c r="R133" s="97"/>
      <c r="S133" s="97"/>
      <c r="T133" s="97"/>
    </row>
    <row r="134" ht="15.75" customHeight="1">
      <c r="A134" s="94"/>
      <c r="B134" s="95"/>
      <c r="C134" s="95"/>
      <c r="D134" s="96"/>
      <c r="E134" s="97"/>
      <c r="F134" s="97"/>
      <c r="G134" s="97"/>
      <c r="H134" s="97"/>
      <c r="I134" s="97"/>
      <c r="J134" s="97"/>
      <c r="K134" s="97"/>
      <c r="L134" s="97"/>
      <c r="M134" s="97"/>
      <c r="N134" s="97"/>
      <c r="O134" s="97"/>
      <c r="P134" s="97"/>
      <c r="Q134" s="95"/>
      <c r="R134" s="97"/>
      <c r="S134" s="97"/>
      <c r="T134" s="97"/>
    </row>
    <row r="135" ht="15.75" customHeight="1">
      <c r="A135" s="94"/>
      <c r="B135" s="95"/>
      <c r="C135" s="95"/>
      <c r="D135" s="96"/>
      <c r="E135" s="97"/>
      <c r="F135" s="97"/>
      <c r="G135" s="97"/>
      <c r="H135" s="97"/>
      <c r="I135" s="97"/>
      <c r="J135" s="97"/>
      <c r="K135" s="97"/>
      <c r="L135" s="97"/>
      <c r="M135" s="97"/>
      <c r="N135" s="97"/>
      <c r="O135" s="97"/>
      <c r="P135" s="97"/>
      <c r="Q135" s="95"/>
      <c r="R135" s="97"/>
      <c r="S135" s="97"/>
      <c r="T135" s="97"/>
    </row>
    <row r="136" ht="15.75" customHeight="1">
      <c r="A136" s="94"/>
      <c r="B136" s="95"/>
      <c r="C136" s="95"/>
      <c r="D136" s="96"/>
      <c r="E136" s="97"/>
      <c r="F136" s="97"/>
      <c r="G136" s="97"/>
      <c r="H136" s="97"/>
      <c r="I136" s="97"/>
      <c r="J136" s="97"/>
      <c r="K136" s="97"/>
      <c r="L136" s="97"/>
      <c r="M136" s="97"/>
      <c r="N136" s="97"/>
      <c r="O136" s="97"/>
      <c r="P136" s="97"/>
      <c r="Q136" s="95"/>
      <c r="R136" s="97"/>
      <c r="S136" s="97"/>
      <c r="T136" s="97"/>
    </row>
    <row r="137" ht="15.75" customHeight="1">
      <c r="A137" s="94"/>
      <c r="B137" s="95"/>
      <c r="C137" s="95"/>
      <c r="D137" s="96"/>
      <c r="E137" s="97"/>
      <c r="F137" s="97"/>
      <c r="G137" s="97"/>
      <c r="H137" s="97"/>
      <c r="I137" s="97"/>
      <c r="J137" s="97"/>
      <c r="K137" s="97"/>
      <c r="L137" s="97"/>
      <c r="M137" s="97"/>
      <c r="N137" s="97"/>
      <c r="O137" s="97"/>
      <c r="P137" s="97"/>
      <c r="Q137" s="95"/>
      <c r="R137" s="97"/>
      <c r="S137" s="97"/>
      <c r="T137" s="97"/>
    </row>
    <row r="138" ht="15.75" customHeight="1">
      <c r="A138" s="94"/>
      <c r="B138" s="95"/>
      <c r="C138" s="95"/>
      <c r="D138" s="96"/>
      <c r="E138" s="97"/>
      <c r="F138" s="97"/>
      <c r="G138" s="97"/>
      <c r="H138" s="97"/>
      <c r="I138" s="97"/>
      <c r="J138" s="97"/>
      <c r="K138" s="97"/>
      <c r="L138" s="97"/>
      <c r="M138" s="97"/>
      <c r="N138" s="97"/>
      <c r="O138" s="97"/>
      <c r="P138" s="97"/>
      <c r="Q138" s="95"/>
      <c r="R138" s="97"/>
      <c r="S138" s="97"/>
      <c r="T138" s="97"/>
    </row>
    <row r="139" ht="15.75" customHeight="1">
      <c r="A139" s="94"/>
      <c r="B139" s="95"/>
      <c r="C139" s="95"/>
      <c r="D139" s="96"/>
      <c r="E139" s="97"/>
      <c r="F139" s="97"/>
      <c r="G139" s="97"/>
      <c r="H139" s="97"/>
      <c r="I139" s="97"/>
      <c r="J139" s="97"/>
      <c r="K139" s="97"/>
      <c r="L139" s="97"/>
      <c r="M139" s="97"/>
      <c r="N139" s="97"/>
      <c r="O139" s="97"/>
      <c r="P139" s="97"/>
      <c r="Q139" s="95"/>
      <c r="R139" s="97"/>
      <c r="S139" s="97"/>
      <c r="T139" s="97"/>
    </row>
    <row r="140" ht="15.75" customHeight="1">
      <c r="A140" s="94"/>
      <c r="B140" s="95"/>
      <c r="C140" s="95"/>
      <c r="D140" s="96"/>
      <c r="E140" s="97"/>
      <c r="F140" s="97"/>
      <c r="G140" s="97"/>
      <c r="H140" s="97"/>
      <c r="I140" s="97"/>
      <c r="J140" s="97"/>
      <c r="K140" s="97"/>
      <c r="L140" s="97"/>
      <c r="M140" s="97"/>
      <c r="N140" s="97"/>
      <c r="O140" s="97"/>
      <c r="P140" s="97"/>
      <c r="Q140" s="95"/>
      <c r="R140" s="97"/>
      <c r="S140" s="97"/>
      <c r="T140" s="97"/>
    </row>
    <row r="141" ht="15.75" customHeight="1">
      <c r="A141" s="94"/>
      <c r="B141" s="95"/>
      <c r="C141" s="95"/>
      <c r="D141" s="96"/>
      <c r="E141" s="97"/>
      <c r="F141" s="97"/>
      <c r="G141" s="97"/>
      <c r="H141" s="97"/>
      <c r="I141" s="97"/>
      <c r="J141" s="97"/>
      <c r="K141" s="97"/>
      <c r="L141" s="97"/>
      <c r="M141" s="97"/>
      <c r="N141" s="97"/>
      <c r="O141" s="97"/>
      <c r="P141" s="97"/>
      <c r="Q141" s="95"/>
      <c r="R141" s="97"/>
      <c r="S141" s="97"/>
      <c r="T141" s="97"/>
    </row>
    <row r="142" ht="15.75" customHeight="1">
      <c r="A142" s="94"/>
      <c r="B142" s="95"/>
      <c r="C142" s="95"/>
      <c r="D142" s="96"/>
      <c r="E142" s="97"/>
      <c r="F142" s="97"/>
      <c r="G142" s="97"/>
      <c r="H142" s="97"/>
      <c r="I142" s="97"/>
      <c r="J142" s="97"/>
      <c r="K142" s="97"/>
      <c r="L142" s="97"/>
      <c r="M142" s="97"/>
      <c r="N142" s="97"/>
      <c r="O142" s="97"/>
      <c r="P142" s="97"/>
      <c r="Q142" s="95"/>
      <c r="R142" s="97"/>
      <c r="S142" s="97"/>
      <c r="T142" s="97"/>
    </row>
    <row r="143" ht="15.75" customHeight="1">
      <c r="A143" s="94"/>
      <c r="B143" s="95"/>
      <c r="C143" s="95"/>
      <c r="D143" s="96"/>
      <c r="E143" s="97"/>
      <c r="F143" s="97"/>
      <c r="G143" s="97"/>
      <c r="H143" s="97"/>
      <c r="I143" s="97"/>
      <c r="J143" s="97"/>
      <c r="K143" s="97"/>
      <c r="L143" s="97"/>
      <c r="M143" s="97"/>
      <c r="N143" s="97"/>
      <c r="O143" s="97"/>
      <c r="P143" s="97"/>
      <c r="Q143" s="95"/>
      <c r="R143" s="97"/>
      <c r="S143" s="97"/>
      <c r="T143" s="97"/>
    </row>
    <row r="144" ht="15.75" customHeight="1">
      <c r="A144" s="94"/>
      <c r="B144" s="95"/>
      <c r="C144" s="95"/>
      <c r="D144" s="96"/>
      <c r="E144" s="97"/>
      <c r="F144" s="97"/>
      <c r="G144" s="97"/>
      <c r="H144" s="97"/>
      <c r="I144" s="97"/>
      <c r="J144" s="97"/>
      <c r="K144" s="97"/>
      <c r="L144" s="97"/>
      <c r="M144" s="97"/>
      <c r="N144" s="97"/>
      <c r="O144" s="97"/>
      <c r="P144" s="97"/>
      <c r="Q144" s="95"/>
      <c r="R144" s="97"/>
      <c r="S144" s="97"/>
      <c r="T144" s="97"/>
    </row>
    <row r="145" ht="15.75" customHeight="1">
      <c r="A145" s="94"/>
      <c r="B145" s="95"/>
      <c r="C145" s="95"/>
      <c r="D145" s="96"/>
      <c r="E145" s="97"/>
      <c r="F145" s="97"/>
      <c r="G145" s="97"/>
      <c r="H145" s="97"/>
      <c r="I145" s="97"/>
      <c r="J145" s="97"/>
      <c r="K145" s="97"/>
      <c r="L145" s="97"/>
      <c r="M145" s="97"/>
      <c r="N145" s="97"/>
      <c r="O145" s="97"/>
      <c r="P145" s="97"/>
      <c r="Q145" s="95"/>
      <c r="R145" s="97"/>
      <c r="S145" s="97"/>
      <c r="T145" s="97"/>
    </row>
    <row r="146" ht="15.75" customHeight="1">
      <c r="A146" s="94"/>
      <c r="B146" s="95"/>
      <c r="C146" s="95"/>
      <c r="D146" s="96"/>
      <c r="E146" s="97"/>
      <c r="F146" s="97"/>
      <c r="G146" s="97"/>
      <c r="H146" s="97"/>
      <c r="I146" s="97"/>
      <c r="J146" s="97"/>
      <c r="K146" s="97"/>
      <c r="L146" s="97"/>
      <c r="M146" s="97"/>
      <c r="N146" s="97"/>
      <c r="O146" s="97"/>
      <c r="P146" s="97"/>
      <c r="Q146" s="95"/>
      <c r="R146" s="97"/>
      <c r="S146" s="97"/>
      <c r="T146" s="97"/>
    </row>
    <row r="147" ht="15.75" customHeight="1">
      <c r="A147" s="94"/>
      <c r="B147" s="95"/>
      <c r="C147" s="95"/>
      <c r="D147" s="96"/>
      <c r="E147" s="97"/>
      <c r="F147" s="97"/>
      <c r="G147" s="97"/>
      <c r="H147" s="97"/>
      <c r="I147" s="97"/>
      <c r="J147" s="97"/>
      <c r="K147" s="97"/>
      <c r="L147" s="97"/>
      <c r="M147" s="97"/>
      <c r="N147" s="97"/>
      <c r="O147" s="97"/>
      <c r="P147" s="97"/>
      <c r="Q147" s="95"/>
      <c r="R147" s="97"/>
      <c r="S147" s="97"/>
      <c r="T147" s="97"/>
    </row>
    <row r="148" ht="15.75" customHeight="1">
      <c r="A148" s="94"/>
      <c r="B148" s="95"/>
      <c r="C148" s="95"/>
      <c r="D148" s="96"/>
      <c r="E148" s="97"/>
      <c r="F148" s="97"/>
      <c r="G148" s="97"/>
      <c r="H148" s="97"/>
      <c r="I148" s="97"/>
      <c r="J148" s="97"/>
      <c r="K148" s="97"/>
      <c r="L148" s="97"/>
      <c r="M148" s="97"/>
      <c r="N148" s="97"/>
      <c r="O148" s="97"/>
      <c r="P148" s="97"/>
      <c r="Q148" s="95"/>
      <c r="R148" s="97"/>
      <c r="S148" s="97"/>
      <c r="T148" s="97"/>
    </row>
    <row r="149" ht="15.75" customHeight="1">
      <c r="A149" s="94"/>
      <c r="B149" s="95"/>
      <c r="C149" s="95"/>
      <c r="D149" s="96"/>
      <c r="E149" s="97"/>
      <c r="F149" s="97"/>
      <c r="G149" s="97"/>
      <c r="H149" s="97"/>
      <c r="I149" s="97"/>
      <c r="J149" s="97"/>
      <c r="K149" s="97"/>
      <c r="L149" s="97"/>
      <c r="M149" s="97"/>
      <c r="N149" s="97"/>
      <c r="O149" s="97"/>
      <c r="P149" s="97"/>
      <c r="Q149" s="95"/>
      <c r="R149" s="97"/>
      <c r="S149" s="97"/>
      <c r="T149" s="97"/>
    </row>
    <row r="150" ht="15.75" customHeight="1">
      <c r="A150" s="94"/>
      <c r="B150" s="95"/>
      <c r="C150" s="95"/>
      <c r="D150" s="96"/>
      <c r="E150" s="97"/>
      <c r="F150" s="97"/>
      <c r="G150" s="97"/>
      <c r="H150" s="97"/>
      <c r="I150" s="97"/>
      <c r="J150" s="97"/>
      <c r="K150" s="97"/>
      <c r="L150" s="97"/>
      <c r="M150" s="97"/>
      <c r="N150" s="97"/>
      <c r="O150" s="97"/>
      <c r="P150" s="97"/>
      <c r="Q150" s="95"/>
      <c r="R150" s="97"/>
      <c r="S150" s="97"/>
      <c r="T150" s="97"/>
    </row>
    <row r="151" ht="15.75" customHeight="1">
      <c r="A151" s="94"/>
      <c r="B151" s="95"/>
      <c r="C151" s="95"/>
      <c r="D151" s="96"/>
      <c r="E151" s="97"/>
      <c r="F151" s="97"/>
      <c r="G151" s="97"/>
      <c r="H151" s="97"/>
      <c r="I151" s="97"/>
      <c r="J151" s="97"/>
      <c r="K151" s="97"/>
      <c r="L151" s="97"/>
      <c r="M151" s="97"/>
      <c r="N151" s="97"/>
      <c r="O151" s="97"/>
      <c r="P151" s="97"/>
      <c r="Q151" s="95"/>
      <c r="R151" s="97"/>
      <c r="S151" s="97"/>
      <c r="T151" s="97"/>
    </row>
    <row r="152" ht="15.75" customHeight="1">
      <c r="A152" s="94"/>
      <c r="B152" s="95"/>
      <c r="C152" s="95"/>
      <c r="D152" s="96"/>
      <c r="E152" s="97"/>
      <c r="F152" s="97"/>
      <c r="G152" s="97"/>
      <c r="H152" s="97"/>
      <c r="I152" s="97"/>
      <c r="J152" s="97"/>
      <c r="K152" s="97"/>
      <c r="L152" s="97"/>
      <c r="M152" s="97"/>
      <c r="N152" s="97"/>
      <c r="O152" s="97"/>
      <c r="P152" s="97"/>
      <c r="Q152" s="95"/>
      <c r="R152" s="97"/>
      <c r="S152" s="97"/>
      <c r="T152" s="97"/>
    </row>
    <row r="153" ht="15.75" customHeight="1">
      <c r="A153" s="94"/>
      <c r="B153" s="95"/>
      <c r="C153" s="95"/>
      <c r="D153" s="96"/>
      <c r="E153" s="97"/>
      <c r="F153" s="97"/>
      <c r="G153" s="97"/>
      <c r="H153" s="97"/>
      <c r="I153" s="97"/>
      <c r="J153" s="97"/>
      <c r="K153" s="97"/>
      <c r="L153" s="97"/>
      <c r="M153" s="97"/>
      <c r="N153" s="97"/>
      <c r="O153" s="97"/>
      <c r="P153" s="97"/>
      <c r="Q153" s="95"/>
      <c r="R153" s="97"/>
      <c r="S153" s="97"/>
      <c r="T153" s="97"/>
    </row>
    <row r="154" ht="15.75" customHeight="1">
      <c r="A154" s="94"/>
      <c r="B154" s="95"/>
      <c r="C154" s="95"/>
      <c r="D154" s="96"/>
      <c r="E154" s="97"/>
      <c r="F154" s="97"/>
      <c r="G154" s="97"/>
      <c r="H154" s="97"/>
      <c r="I154" s="97"/>
      <c r="J154" s="97"/>
      <c r="K154" s="97"/>
      <c r="L154" s="97"/>
      <c r="M154" s="97"/>
      <c r="N154" s="97"/>
      <c r="O154" s="97"/>
      <c r="P154" s="97"/>
      <c r="Q154" s="95"/>
      <c r="R154" s="97"/>
      <c r="S154" s="97"/>
      <c r="T154" s="97"/>
    </row>
    <row r="155" ht="15.75" customHeight="1">
      <c r="A155" s="94"/>
      <c r="B155" s="95"/>
      <c r="C155" s="95"/>
      <c r="D155" s="96"/>
      <c r="E155" s="97"/>
      <c r="F155" s="97"/>
      <c r="G155" s="97"/>
      <c r="H155" s="97"/>
      <c r="I155" s="97"/>
      <c r="J155" s="97"/>
      <c r="K155" s="97"/>
      <c r="L155" s="97"/>
      <c r="M155" s="97"/>
      <c r="N155" s="97"/>
      <c r="O155" s="97"/>
      <c r="P155" s="97"/>
      <c r="Q155" s="95"/>
      <c r="R155" s="97"/>
      <c r="S155" s="97"/>
      <c r="T155" s="97"/>
    </row>
    <row r="156" ht="15.75" customHeight="1">
      <c r="A156" s="94"/>
      <c r="B156" s="95"/>
      <c r="C156" s="95"/>
      <c r="D156" s="96"/>
      <c r="E156" s="97"/>
      <c r="F156" s="97"/>
      <c r="G156" s="97"/>
      <c r="H156" s="97"/>
      <c r="I156" s="97"/>
      <c r="J156" s="97"/>
      <c r="K156" s="97"/>
      <c r="L156" s="97"/>
      <c r="M156" s="97"/>
      <c r="N156" s="97"/>
      <c r="O156" s="97"/>
      <c r="P156" s="97"/>
      <c r="Q156" s="95"/>
      <c r="R156" s="97"/>
      <c r="S156" s="97"/>
      <c r="T156" s="97"/>
    </row>
    <row r="157" ht="15.75" customHeight="1">
      <c r="A157" s="94"/>
      <c r="B157" s="95"/>
      <c r="C157" s="95"/>
      <c r="D157" s="96"/>
      <c r="E157" s="97"/>
      <c r="F157" s="97"/>
      <c r="G157" s="97"/>
      <c r="H157" s="97"/>
      <c r="I157" s="97"/>
      <c r="J157" s="97"/>
      <c r="K157" s="97"/>
      <c r="L157" s="97"/>
      <c r="M157" s="97"/>
      <c r="N157" s="97"/>
      <c r="O157" s="97"/>
      <c r="P157" s="97"/>
      <c r="Q157" s="95"/>
      <c r="R157" s="97"/>
      <c r="S157" s="97"/>
      <c r="T157" s="97"/>
    </row>
    <row r="158" ht="15.75" customHeight="1">
      <c r="A158" s="94"/>
      <c r="B158" s="95"/>
      <c r="C158" s="95"/>
      <c r="D158" s="96"/>
      <c r="E158" s="97"/>
      <c r="F158" s="97"/>
      <c r="G158" s="97"/>
      <c r="H158" s="97"/>
      <c r="I158" s="97"/>
      <c r="J158" s="97"/>
      <c r="K158" s="97"/>
      <c r="L158" s="97"/>
      <c r="M158" s="97"/>
      <c r="N158" s="97"/>
      <c r="O158" s="97"/>
      <c r="P158" s="97"/>
      <c r="Q158" s="95"/>
      <c r="R158" s="97"/>
      <c r="S158" s="97"/>
      <c r="T158" s="97"/>
    </row>
    <row r="159" ht="15.75" customHeight="1">
      <c r="A159" s="94"/>
      <c r="B159" s="95"/>
      <c r="C159" s="95"/>
      <c r="D159" s="96"/>
      <c r="E159" s="97"/>
      <c r="F159" s="97"/>
      <c r="G159" s="97"/>
      <c r="H159" s="97"/>
      <c r="I159" s="97"/>
      <c r="J159" s="97"/>
      <c r="K159" s="97"/>
      <c r="L159" s="97"/>
      <c r="M159" s="97"/>
      <c r="N159" s="97"/>
      <c r="O159" s="97"/>
      <c r="P159" s="97"/>
      <c r="Q159" s="95"/>
      <c r="R159" s="97"/>
      <c r="S159" s="97"/>
      <c r="T159" s="97"/>
    </row>
    <row r="160" ht="15.75" customHeight="1">
      <c r="A160" s="94"/>
      <c r="B160" s="95"/>
      <c r="C160" s="95"/>
      <c r="D160" s="96"/>
      <c r="E160" s="97"/>
      <c r="F160" s="97"/>
      <c r="G160" s="97"/>
      <c r="H160" s="97"/>
      <c r="I160" s="97"/>
      <c r="J160" s="97"/>
      <c r="K160" s="97"/>
      <c r="L160" s="97"/>
      <c r="M160" s="97"/>
      <c r="N160" s="97"/>
      <c r="O160" s="97"/>
      <c r="P160" s="97"/>
      <c r="Q160" s="95"/>
      <c r="R160" s="97"/>
      <c r="S160" s="97"/>
      <c r="T160" s="97"/>
    </row>
    <row r="161" ht="15.75" customHeight="1">
      <c r="A161" s="94"/>
      <c r="B161" s="95"/>
      <c r="C161" s="95"/>
      <c r="D161" s="96"/>
      <c r="E161" s="97"/>
      <c r="F161" s="97"/>
      <c r="G161" s="97"/>
      <c r="H161" s="97"/>
      <c r="I161" s="97"/>
      <c r="J161" s="97"/>
      <c r="K161" s="97"/>
      <c r="L161" s="97"/>
      <c r="M161" s="97"/>
      <c r="N161" s="97"/>
      <c r="O161" s="97"/>
      <c r="P161" s="97"/>
      <c r="Q161" s="95"/>
      <c r="R161" s="97"/>
      <c r="S161" s="97"/>
      <c r="T161" s="97"/>
    </row>
    <row r="162" ht="15.75" customHeight="1">
      <c r="A162" s="94"/>
      <c r="B162" s="95"/>
      <c r="C162" s="95"/>
      <c r="D162" s="96"/>
      <c r="E162" s="97"/>
      <c r="F162" s="97"/>
      <c r="G162" s="97"/>
      <c r="H162" s="97"/>
      <c r="I162" s="97"/>
      <c r="J162" s="97"/>
      <c r="K162" s="97"/>
      <c r="L162" s="97"/>
      <c r="M162" s="97"/>
      <c r="N162" s="97"/>
      <c r="O162" s="97"/>
      <c r="P162" s="97"/>
      <c r="Q162" s="95"/>
      <c r="R162" s="97"/>
      <c r="S162" s="97"/>
      <c r="T162" s="97"/>
    </row>
    <row r="163" ht="15.75" customHeight="1">
      <c r="A163" s="94"/>
      <c r="B163" s="95"/>
      <c r="C163" s="95"/>
      <c r="D163" s="96"/>
      <c r="E163" s="97"/>
      <c r="F163" s="97"/>
      <c r="G163" s="97"/>
      <c r="H163" s="97"/>
      <c r="I163" s="97"/>
      <c r="J163" s="97"/>
      <c r="K163" s="97"/>
      <c r="L163" s="97"/>
      <c r="M163" s="97"/>
      <c r="N163" s="97"/>
      <c r="O163" s="97"/>
      <c r="P163" s="97"/>
      <c r="Q163" s="95"/>
      <c r="R163" s="97"/>
      <c r="S163" s="97"/>
      <c r="T163" s="97"/>
    </row>
    <row r="164" ht="15.75" customHeight="1">
      <c r="A164" s="94"/>
      <c r="B164" s="95"/>
      <c r="C164" s="95"/>
      <c r="D164" s="96"/>
      <c r="E164" s="97"/>
      <c r="F164" s="97"/>
      <c r="G164" s="97"/>
      <c r="H164" s="97"/>
      <c r="I164" s="97"/>
      <c r="J164" s="97"/>
      <c r="K164" s="97"/>
      <c r="L164" s="97"/>
      <c r="M164" s="97"/>
      <c r="N164" s="97"/>
      <c r="O164" s="97"/>
      <c r="P164" s="97"/>
      <c r="Q164" s="95"/>
      <c r="R164" s="97"/>
      <c r="S164" s="97"/>
      <c r="T164" s="97"/>
    </row>
    <row r="165" ht="15.75" customHeight="1">
      <c r="A165" s="94"/>
      <c r="B165" s="95"/>
      <c r="C165" s="95"/>
      <c r="D165" s="96"/>
      <c r="E165" s="97"/>
      <c r="F165" s="97"/>
      <c r="G165" s="97"/>
      <c r="H165" s="97"/>
      <c r="I165" s="97"/>
      <c r="J165" s="97"/>
      <c r="K165" s="97"/>
      <c r="L165" s="97"/>
      <c r="M165" s="97"/>
      <c r="N165" s="97"/>
      <c r="O165" s="97"/>
      <c r="P165" s="97"/>
      <c r="Q165" s="95"/>
      <c r="R165" s="97"/>
      <c r="S165" s="97"/>
      <c r="T165" s="97"/>
    </row>
    <row r="166" ht="15.75" customHeight="1">
      <c r="A166" s="94"/>
      <c r="B166" s="95"/>
      <c r="C166" s="95"/>
      <c r="D166" s="96"/>
      <c r="E166" s="97"/>
      <c r="F166" s="97"/>
      <c r="G166" s="97"/>
      <c r="H166" s="97"/>
      <c r="I166" s="97"/>
      <c r="J166" s="97"/>
      <c r="K166" s="97"/>
      <c r="L166" s="97"/>
      <c r="M166" s="97"/>
      <c r="N166" s="97"/>
      <c r="O166" s="97"/>
      <c r="P166" s="97"/>
      <c r="Q166" s="95"/>
      <c r="R166" s="97"/>
      <c r="S166" s="97"/>
      <c r="T166" s="97"/>
    </row>
    <row r="167" ht="15.75" customHeight="1">
      <c r="A167" s="94"/>
      <c r="B167" s="95"/>
      <c r="C167" s="95"/>
      <c r="D167" s="96"/>
      <c r="E167" s="97"/>
      <c r="F167" s="97"/>
      <c r="G167" s="97"/>
      <c r="H167" s="97"/>
      <c r="I167" s="97"/>
      <c r="J167" s="97"/>
      <c r="K167" s="97"/>
      <c r="L167" s="97"/>
      <c r="M167" s="97"/>
      <c r="N167" s="97"/>
      <c r="O167" s="97"/>
      <c r="P167" s="97"/>
      <c r="Q167" s="95"/>
      <c r="R167" s="97"/>
      <c r="S167" s="97"/>
      <c r="T167" s="97"/>
    </row>
    <row r="168" ht="15.75" customHeight="1">
      <c r="A168" s="94"/>
      <c r="B168" s="95"/>
      <c r="C168" s="95"/>
      <c r="D168" s="96"/>
      <c r="E168" s="97"/>
      <c r="F168" s="97"/>
      <c r="G168" s="97"/>
      <c r="H168" s="97"/>
      <c r="I168" s="97"/>
      <c r="J168" s="97"/>
      <c r="K168" s="97"/>
      <c r="L168" s="97"/>
      <c r="M168" s="97"/>
      <c r="N168" s="97"/>
      <c r="O168" s="97"/>
      <c r="P168" s="97"/>
      <c r="Q168" s="95"/>
      <c r="R168" s="97"/>
      <c r="S168" s="97"/>
      <c r="T168" s="97"/>
    </row>
    <row r="169" ht="15.75" customHeight="1">
      <c r="A169" s="94"/>
      <c r="B169" s="95"/>
      <c r="C169" s="95"/>
      <c r="D169" s="96"/>
      <c r="E169" s="97"/>
      <c r="F169" s="97"/>
      <c r="G169" s="97"/>
      <c r="H169" s="97"/>
      <c r="I169" s="97"/>
      <c r="J169" s="97"/>
      <c r="K169" s="97"/>
      <c r="L169" s="97"/>
      <c r="M169" s="97"/>
      <c r="N169" s="97"/>
      <c r="O169" s="97"/>
      <c r="P169" s="97"/>
      <c r="Q169" s="95"/>
      <c r="R169" s="97"/>
      <c r="S169" s="97"/>
      <c r="T169" s="97"/>
    </row>
    <row r="170" ht="15.75" customHeight="1">
      <c r="A170" s="94"/>
      <c r="B170" s="95"/>
      <c r="C170" s="95"/>
      <c r="D170" s="96"/>
      <c r="E170" s="97"/>
      <c r="F170" s="97"/>
      <c r="G170" s="97"/>
      <c r="H170" s="97"/>
      <c r="I170" s="97"/>
      <c r="J170" s="97"/>
      <c r="K170" s="97"/>
      <c r="L170" s="97"/>
      <c r="M170" s="97"/>
      <c r="N170" s="97"/>
      <c r="O170" s="97"/>
      <c r="P170" s="97"/>
      <c r="Q170" s="95"/>
      <c r="R170" s="97"/>
      <c r="S170" s="97"/>
      <c r="T170" s="97"/>
    </row>
    <row r="171" ht="15.75" customHeight="1">
      <c r="A171" s="94"/>
      <c r="B171" s="95"/>
      <c r="C171" s="95"/>
      <c r="D171" s="96"/>
      <c r="E171" s="97"/>
      <c r="F171" s="97"/>
      <c r="G171" s="97"/>
      <c r="H171" s="97"/>
      <c r="I171" s="97"/>
      <c r="J171" s="97"/>
      <c r="K171" s="97"/>
      <c r="L171" s="97"/>
      <c r="M171" s="97"/>
      <c r="N171" s="97"/>
      <c r="O171" s="97"/>
      <c r="P171" s="97"/>
      <c r="Q171" s="95"/>
      <c r="R171" s="97"/>
      <c r="S171" s="97"/>
      <c r="T171" s="97"/>
    </row>
    <row r="172" ht="15.75" customHeight="1">
      <c r="A172" s="94"/>
      <c r="B172" s="95"/>
      <c r="C172" s="95"/>
      <c r="D172" s="96"/>
      <c r="E172" s="97"/>
      <c r="F172" s="97"/>
      <c r="G172" s="97"/>
      <c r="H172" s="97"/>
      <c r="I172" s="97"/>
      <c r="J172" s="97"/>
      <c r="K172" s="97"/>
      <c r="L172" s="97"/>
      <c r="M172" s="97"/>
      <c r="N172" s="97"/>
      <c r="O172" s="97"/>
      <c r="P172" s="97"/>
      <c r="Q172" s="95"/>
      <c r="R172" s="97"/>
      <c r="S172" s="97"/>
      <c r="T172" s="97"/>
    </row>
    <row r="173" ht="15.75" customHeight="1">
      <c r="A173" s="94"/>
      <c r="B173" s="95"/>
      <c r="C173" s="95"/>
      <c r="D173" s="96"/>
      <c r="E173" s="97"/>
      <c r="F173" s="97"/>
      <c r="G173" s="97"/>
      <c r="H173" s="97"/>
      <c r="I173" s="97"/>
      <c r="J173" s="97"/>
      <c r="K173" s="97"/>
      <c r="L173" s="97"/>
      <c r="M173" s="97"/>
      <c r="N173" s="97"/>
      <c r="O173" s="97"/>
      <c r="P173" s="97"/>
      <c r="Q173" s="95"/>
      <c r="R173" s="97"/>
      <c r="S173" s="97"/>
      <c r="T173" s="97"/>
    </row>
    <row r="174" ht="15.75" customHeight="1">
      <c r="A174" s="94"/>
      <c r="B174" s="95"/>
      <c r="C174" s="95"/>
      <c r="D174" s="96"/>
      <c r="E174" s="97"/>
      <c r="F174" s="97"/>
      <c r="G174" s="97"/>
      <c r="H174" s="97"/>
      <c r="I174" s="97"/>
      <c r="J174" s="97"/>
      <c r="K174" s="97"/>
      <c r="L174" s="97"/>
      <c r="M174" s="97"/>
      <c r="N174" s="97"/>
      <c r="O174" s="97"/>
      <c r="P174" s="97"/>
      <c r="Q174" s="95"/>
      <c r="R174" s="97"/>
      <c r="S174" s="97"/>
      <c r="T174" s="97"/>
    </row>
    <row r="175" ht="15.75" customHeight="1">
      <c r="A175" s="94"/>
      <c r="B175" s="95"/>
      <c r="C175" s="95"/>
      <c r="D175" s="96"/>
      <c r="E175" s="97"/>
      <c r="F175" s="97"/>
      <c r="G175" s="97"/>
      <c r="H175" s="97"/>
      <c r="I175" s="97"/>
      <c r="J175" s="97"/>
      <c r="K175" s="97"/>
      <c r="L175" s="97"/>
      <c r="M175" s="97"/>
      <c r="N175" s="97"/>
      <c r="O175" s="97"/>
      <c r="P175" s="97"/>
      <c r="Q175" s="95"/>
      <c r="R175" s="97"/>
      <c r="S175" s="97"/>
      <c r="T175" s="97"/>
    </row>
    <row r="176" ht="15.75" customHeight="1">
      <c r="A176" s="94"/>
      <c r="B176" s="95"/>
      <c r="C176" s="95"/>
      <c r="D176" s="96"/>
      <c r="E176" s="97"/>
      <c r="F176" s="97"/>
      <c r="G176" s="97"/>
      <c r="H176" s="97"/>
      <c r="I176" s="97"/>
      <c r="J176" s="97"/>
      <c r="K176" s="97"/>
      <c r="L176" s="97"/>
      <c r="M176" s="97"/>
      <c r="N176" s="97"/>
      <c r="O176" s="97"/>
      <c r="P176" s="97"/>
      <c r="Q176" s="95"/>
      <c r="R176" s="97"/>
      <c r="S176" s="97"/>
      <c r="T176" s="97"/>
    </row>
    <row r="177" ht="15.75" customHeight="1">
      <c r="A177" s="94"/>
      <c r="B177" s="95"/>
      <c r="C177" s="95"/>
      <c r="D177" s="96"/>
      <c r="E177" s="97"/>
      <c r="F177" s="97"/>
      <c r="G177" s="97"/>
      <c r="H177" s="97"/>
      <c r="I177" s="97"/>
      <c r="J177" s="97"/>
      <c r="K177" s="97"/>
      <c r="L177" s="97"/>
      <c r="M177" s="97"/>
      <c r="N177" s="97"/>
      <c r="O177" s="97"/>
      <c r="P177" s="97"/>
      <c r="Q177" s="95"/>
      <c r="R177" s="97"/>
      <c r="S177" s="97"/>
      <c r="T177" s="97"/>
    </row>
    <row r="178" ht="15.75" customHeight="1">
      <c r="A178" s="94"/>
      <c r="B178" s="95"/>
      <c r="C178" s="95"/>
      <c r="D178" s="96"/>
      <c r="E178" s="97"/>
      <c r="F178" s="97"/>
      <c r="G178" s="97"/>
      <c r="H178" s="97"/>
      <c r="I178" s="97"/>
      <c r="J178" s="97"/>
      <c r="K178" s="97"/>
      <c r="L178" s="97"/>
      <c r="M178" s="97"/>
      <c r="N178" s="97"/>
      <c r="O178" s="97"/>
      <c r="P178" s="97"/>
      <c r="Q178" s="95"/>
      <c r="R178" s="97"/>
      <c r="S178" s="97"/>
      <c r="T178" s="97"/>
    </row>
    <row r="179" ht="15.75" customHeight="1">
      <c r="A179" s="94"/>
      <c r="B179" s="95"/>
      <c r="C179" s="95"/>
      <c r="D179" s="96"/>
      <c r="E179" s="97"/>
      <c r="F179" s="97"/>
      <c r="G179" s="97"/>
      <c r="H179" s="97"/>
      <c r="I179" s="97"/>
      <c r="J179" s="97"/>
      <c r="K179" s="97"/>
      <c r="L179" s="97"/>
      <c r="M179" s="97"/>
      <c r="N179" s="97"/>
      <c r="O179" s="97"/>
      <c r="P179" s="97"/>
      <c r="Q179" s="95"/>
      <c r="R179" s="97"/>
      <c r="S179" s="97"/>
      <c r="T179" s="97"/>
    </row>
    <row r="180" ht="15.75" customHeight="1">
      <c r="A180" s="94"/>
      <c r="B180" s="95"/>
      <c r="C180" s="95"/>
      <c r="D180" s="96"/>
      <c r="E180" s="97"/>
      <c r="F180" s="97"/>
      <c r="G180" s="97"/>
      <c r="H180" s="97"/>
      <c r="I180" s="97"/>
      <c r="J180" s="97"/>
      <c r="K180" s="97"/>
      <c r="L180" s="97"/>
      <c r="M180" s="97"/>
      <c r="N180" s="97"/>
      <c r="O180" s="97"/>
      <c r="P180" s="97"/>
      <c r="Q180" s="95"/>
      <c r="R180" s="97"/>
      <c r="S180" s="97"/>
      <c r="T180" s="97"/>
    </row>
    <row r="181" ht="15.75" customHeight="1">
      <c r="A181" s="94"/>
      <c r="B181" s="95"/>
      <c r="C181" s="95"/>
      <c r="D181" s="96"/>
      <c r="E181" s="97"/>
      <c r="F181" s="97"/>
      <c r="G181" s="97"/>
      <c r="H181" s="97"/>
      <c r="I181" s="97"/>
      <c r="J181" s="97"/>
      <c r="K181" s="97"/>
      <c r="L181" s="97"/>
      <c r="M181" s="97"/>
      <c r="N181" s="97"/>
      <c r="O181" s="97"/>
      <c r="P181" s="97"/>
      <c r="Q181" s="95"/>
      <c r="R181" s="97"/>
      <c r="S181" s="97"/>
      <c r="T181" s="97"/>
    </row>
    <row r="182" ht="15.75" customHeight="1">
      <c r="A182" s="94"/>
      <c r="B182" s="95"/>
      <c r="C182" s="95"/>
      <c r="D182" s="96"/>
      <c r="E182" s="97"/>
      <c r="F182" s="97"/>
      <c r="G182" s="97"/>
      <c r="H182" s="97"/>
      <c r="I182" s="97"/>
      <c r="J182" s="97"/>
      <c r="K182" s="97"/>
      <c r="L182" s="97"/>
      <c r="M182" s="97"/>
      <c r="N182" s="97"/>
      <c r="O182" s="97"/>
      <c r="P182" s="97"/>
      <c r="Q182" s="95"/>
      <c r="R182" s="97"/>
      <c r="S182" s="97"/>
      <c r="T182" s="97"/>
    </row>
    <row r="183" ht="15.75" customHeight="1">
      <c r="A183" s="94"/>
      <c r="B183" s="95"/>
      <c r="C183" s="95"/>
      <c r="D183" s="96"/>
      <c r="E183" s="97"/>
      <c r="F183" s="97"/>
      <c r="G183" s="97"/>
      <c r="H183" s="97"/>
      <c r="I183" s="97"/>
      <c r="J183" s="97"/>
      <c r="K183" s="97"/>
      <c r="L183" s="97"/>
      <c r="M183" s="97"/>
      <c r="N183" s="97"/>
      <c r="O183" s="97"/>
      <c r="P183" s="97"/>
      <c r="Q183" s="95"/>
      <c r="R183" s="97"/>
      <c r="S183" s="97"/>
      <c r="T183" s="97"/>
    </row>
    <row r="184" ht="15.75" customHeight="1">
      <c r="A184" s="94"/>
      <c r="B184" s="95"/>
      <c r="C184" s="95"/>
      <c r="D184" s="96"/>
      <c r="E184" s="97"/>
      <c r="F184" s="97"/>
      <c r="G184" s="97"/>
      <c r="H184" s="97"/>
      <c r="I184" s="97"/>
      <c r="J184" s="97"/>
      <c r="K184" s="97"/>
      <c r="L184" s="97"/>
      <c r="M184" s="97"/>
      <c r="N184" s="97"/>
      <c r="O184" s="97"/>
      <c r="P184" s="97"/>
      <c r="Q184" s="95"/>
      <c r="R184" s="97"/>
      <c r="S184" s="97"/>
      <c r="T184" s="97"/>
    </row>
    <row r="185" ht="15.75" customHeight="1">
      <c r="A185" s="94"/>
      <c r="B185" s="95"/>
      <c r="C185" s="95"/>
      <c r="D185" s="96"/>
      <c r="E185" s="97"/>
      <c r="F185" s="97"/>
      <c r="G185" s="97"/>
      <c r="H185" s="97"/>
      <c r="I185" s="97"/>
      <c r="J185" s="97"/>
      <c r="K185" s="97"/>
      <c r="L185" s="97"/>
      <c r="M185" s="97"/>
      <c r="N185" s="97"/>
      <c r="O185" s="97"/>
      <c r="P185" s="97"/>
      <c r="Q185" s="95"/>
      <c r="R185" s="97"/>
      <c r="S185" s="97"/>
      <c r="T185" s="97"/>
    </row>
    <row r="186" ht="15.75" customHeight="1">
      <c r="A186" s="94"/>
      <c r="B186" s="95"/>
      <c r="C186" s="95"/>
      <c r="D186" s="96"/>
      <c r="E186" s="97"/>
      <c r="F186" s="97"/>
      <c r="G186" s="97"/>
      <c r="H186" s="97"/>
      <c r="I186" s="97"/>
      <c r="J186" s="97"/>
      <c r="K186" s="97"/>
      <c r="L186" s="97"/>
      <c r="M186" s="97"/>
      <c r="N186" s="97"/>
      <c r="O186" s="97"/>
      <c r="P186" s="97"/>
      <c r="Q186" s="95"/>
      <c r="R186" s="97"/>
      <c r="S186" s="97"/>
      <c r="T186" s="97"/>
    </row>
    <row r="187" ht="15.75" customHeight="1">
      <c r="A187" s="94"/>
      <c r="B187" s="95"/>
      <c r="C187" s="95"/>
      <c r="D187" s="96"/>
      <c r="E187" s="97"/>
      <c r="F187" s="97"/>
      <c r="G187" s="97"/>
      <c r="H187" s="97"/>
      <c r="I187" s="97"/>
      <c r="J187" s="97"/>
      <c r="K187" s="97"/>
      <c r="L187" s="97"/>
      <c r="M187" s="97"/>
      <c r="N187" s="97"/>
      <c r="O187" s="97"/>
      <c r="P187" s="97"/>
      <c r="Q187" s="95"/>
      <c r="R187" s="97"/>
      <c r="S187" s="97"/>
      <c r="T187" s="97"/>
    </row>
    <row r="188" ht="15.75" customHeight="1">
      <c r="A188" s="94"/>
      <c r="B188" s="95"/>
      <c r="C188" s="95"/>
      <c r="D188" s="96"/>
      <c r="E188" s="97"/>
      <c r="F188" s="97"/>
      <c r="G188" s="97"/>
      <c r="H188" s="97"/>
      <c r="I188" s="97"/>
      <c r="J188" s="97"/>
      <c r="K188" s="97"/>
      <c r="L188" s="97"/>
      <c r="M188" s="97"/>
      <c r="N188" s="97"/>
      <c r="O188" s="97"/>
      <c r="P188" s="97"/>
      <c r="Q188" s="95"/>
      <c r="R188" s="97"/>
      <c r="S188" s="97"/>
      <c r="T188" s="97"/>
    </row>
    <row r="189" ht="15.75" customHeight="1">
      <c r="A189" s="94"/>
      <c r="B189" s="95"/>
      <c r="C189" s="95"/>
      <c r="D189" s="96"/>
      <c r="E189" s="97"/>
      <c r="F189" s="97"/>
      <c r="G189" s="97"/>
      <c r="H189" s="97"/>
      <c r="I189" s="97"/>
      <c r="J189" s="97"/>
      <c r="K189" s="97"/>
      <c r="L189" s="97"/>
      <c r="M189" s="97"/>
      <c r="N189" s="97"/>
      <c r="O189" s="97"/>
      <c r="P189" s="97"/>
      <c r="Q189" s="95"/>
      <c r="R189" s="97"/>
      <c r="S189" s="97"/>
      <c r="T189" s="97"/>
    </row>
    <row r="190" ht="15.75" customHeight="1">
      <c r="A190" s="94"/>
      <c r="B190" s="95"/>
      <c r="C190" s="95"/>
      <c r="D190" s="96"/>
      <c r="E190" s="97"/>
      <c r="F190" s="97"/>
      <c r="G190" s="97"/>
      <c r="H190" s="97"/>
      <c r="I190" s="97"/>
      <c r="J190" s="97"/>
      <c r="K190" s="97"/>
      <c r="L190" s="97"/>
      <c r="M190" s="97"/>
      <c r="N190" s="97"/>
      <c r="O190" s="97"/>
      <c r="P190" s="97"/>
      <c r="Q190" s="95"/>
      <c r="R190" s="97"/>
      <c r="S190" s="97"/>
      <c r="T190" s="97"/>
    </row>
    <row r="191" ht="15.75" customHeight="1">
      <c r="A191" s="94"/>
      <c r="B191" s="95"/>
      <c r="C191" s="95"/>
      <c r="D191" s="96"/>
      <c r="E191" s="97"/>
      <c r="F191" s="97"/>
      <c r="G191" s="97"/>
      <c r="H191" s="97"/>
      <c r="I191" s="97"/>
      <c r="J191" s="97"/>
      <c r="K191" s="97"/>
      <c r="L191" s="97"/>
      <c r="M191" s="97"/>
      <c r="N191" s="97"/>
      <c r="O191" s="97"/>
      <c r="P191" s="97"/>
      <c r="Q191" s="95"/>
      <c r="R191" s="97"/>
      <c r="S191" s="97"/>
      <c r="T191" s="97"/>
    </row>
    <row r="192" ht="15.75" customHeight="1">
      <c r="A192" s="94"/>
      <c r="B192" s="95"/>
      <c r="C192" s="95"/>
      <c r="D192" s="96"/>
      <c r="E192" s="97"/>
      <c r="F192" s="97"/>
      <c r="G192" s="97"/>
      <c r="H192" s="97"/>
      <c r="I192" s="97"/>
      <c r="J192" s="97"/>
      <c r="K192" s="97"/>
      <c r="L192" s="97"/>
      <c r="M192" s="97"/>
      <c r="N192" s="97"/>
      <c r="O192" s="97"/>
      <c r="P192" s="97"/>
      <c r="Q192" s="95"/>
      <c r="R192" s="97"/>
      <c r="S192" s="97"/>
      <c r="T192" s="97"/>
    </row>
    <row r="193" ht="15.75" customHeight="1">
      <c r="A193" s="94"/>
      <c r="B193" s="95"/>
      <c r="C193" s="95"/>
      <c r="D193" s="96"/>
      <c r="E193" s="97"/>
      <c r="F193" s="97"/>
      <c r="G193" s="97"/>
      <c r="H193" s="97"/>
      <c r="I193" s="97"/>
      <c r="J193" s="97"/>
      <c r="K193" s="97"/>
      <c r="L193" s="97"/>
      <c r="M193" s="97"/>
      <c r="N193" s="97"/>
      <c r="O193" s="97"/>
      <c r="P193" s="97"/>
      <c r="Q193" s="95"/>
      <c r="R193" s="97"/>
      <c r="S193" s="97"/>
      <c r="T193" s="97"/>
    </row>
    <row r="194" ht="15.75" customHeight="1">
      <c r="A194" s="94"/>
      <c r="B194" s="95"/>
      <c r="C194" s="95"/>
      <c r="D194" s="96"/>
      <c r="E194" s="97"/>
      <c r="F194" s="97"/>
      <c r="G194" s="97"/>
      <c r="H194" s="97"/>
      <c r="I194" s="97"/>
      <c r="J194" s="97"/>
      <c r="K194" s="97"/>
      <c r="L194" s="97"/>
      <c r="M194" s="97"/>
      <c r="N194" s="97"/>
      <c r="O194" s="97"/>
      <c r="P194" s="97"/>
      <c r="Q194" s="95"/>
      <c r="R194" s="97"/>
      <c r="S194" s="97"/>
      <c r="T194" s="97"/>
    </row>
    <row r="195" ht="15.75" customHeight="1">
      <c r="A195" s="94"/>
      <c r="B195" s="95"/>
      <c r="C195" s="95"/>
      <c r="D195" s="96"/>
      <c r="E195" s="97"/>
      <c r="F195" s="97"/>
      <c r="G195" s="97"/>
      <c r="H195" s="97"/>
      <c r="I195" s="97"/>
      <c r="J195" s="97"/>
      <c r="K195" s="97"/>
      <c r="L195" s="97"/>
      <c r="M195" s="97"/>
      <c r="N195" s="97"/>
      <c r="O195" s="97"/>
      <c r="P195" s="97"/>
      <c r="Q195" s="95"/>
      <c r="R195" s="97"/>
      <c r="S195" s="97"/>
      <c r="T195" s="97"/>
    </row>
    <row r="196" ht="15.75" customHeight="1">
      <c r="A196" s="94"/>
      <c r="B196" s="95"/>
      <c r="C196" s="95"/>
      <c r="D196" s="96"/>
      <c r="E196" s="97"/>
      <c r="F196" s="97"/>
      <c r="G196" s="97"/>
      <c r="H196" s="97"/>
      <c r="I196" s="97"/>
      <c r="J196" s="97"/>
      <c r="K196" s="97"/>
      <c r="L196" s="97"/>
      <c r="M196" s="97"/>
      <c r="N196" s="97"/>
      <c r="O196" s="97"/>
      <c r="P196" s="97"/>
      <c r="Q196" s="95"/>
      <c r="R196" s="97"/>
      <c r="S196" s="97"/>
      <c r="T196" s="97"/>
    </row>
    <row r="197" ht="15.75" customHeight="1">
      <c r="A197" s="94"/>
      <c r="B197" s="95"/>
      <c r="C197" s="95"/>
      <c r="D197" s="96"/>
      <c r="E197" s="97"/>
      <c r="F197" s="97"/>
      <c r="G197" s="97"/>
      <c r="H197" s="97"/>
      <c r="I197" s="97"/>
      <c r="J197" s="97"/>
      <c r="K197" s="97"/>
      <c r="L197" s="97"/>
      <c r="M197" s="97"/>
      <c r="N197" s="97"/>
      <c r="O197" s="97"/>
      <c r="P197" s="97"/>
      <c r="Q197" s="95"/>
      <c r="R197" s="97"/>
      <c r="S197" s="97"/>
      <c r="T197" s="97"/>
    </row>
    <row r="198" ht="15.75" customHeight="1">
      <c r="A198" s="94"/>
      <c r="B198" s="95"/>
      <c r="C198" s="95"/>
      <c r="D198" s="96"/>
      <c r="E198" s="97"/>
      <c r="F198" s="97"/>
      <c r="G198" s="97"/>
      <c r="H198" s="97"/>
      <c r="I198" s="97"/>
      <c r="J198" s="97"/>
      <c r="K198" s="97"/>
      <c r="L198" s="97"/>
      <c r="M198" s="97"/>
      <c r="N198" s="97"/>
      <c r="O198" s="97"/>
      <c r="P198" s="97"/>
      <c r="Q198" s="95"/>
      <c r="R198" s="97"/>
      <c r="S198" s="97"/>
      <c r="T198" s="97"/>
    </row>
    <row r="199" ht="15.75" customHeight="1">
      <c r="A199" s="94"/>
      <c r="B199" s="95"/>
      <c r="C199" s="95"/>
      <c r="D199" s="96"/>
      <c r="E199" s="97"/>
      <c r="F199" s="97"/>
      <c r="G199" s="97"/>
      <c r="H199" s="97"/>
      <c r="I199" s="97"/>
      <c r="J199" s="97"/>
      <c r="K199" s="97"/>
      <c r="L199" s="97"/>
      <c r="M199" s="97"/>
      <c r="N199" s="97"/>
      <c r="O199" s="97"/>
      <c r="P199" s="97"/>
      <c r="Q199" s="95"/>
      <c r="R199" s="97"/>
      <c r="S199" s="97"/>
      <c r="T199" s="97"/>
    </row>
    <row r="200" ht="15.75" customHeight="1">
      <c r="A200" s="94"/>
      <c r="B200" s="95"/>
      <c r="C200" s="95"/>
      <c r="D200" s="96"/>
      <c r="E200" s="97"/>
      <c r="F200" s="97"/>
      <c r="G200" s="97"/>
      <c r="H200" s="97"/>
      <c r="I200" s="97"/>
      <c r="J200" s="97"/>
      <c r="K200" s="97"/>
      <c r="L200" s="97"/>
      <c r="M200" s="97"/>
      <c r="N200" s="97"/>
      <c r="O200" s="97"/>
      <c r="P200" s="97"/>
      <c r="Q200" s="95"/>
      <c r="R200" s="97"/>
      <c r="S200" s="97"/>
      <c r="T200" s="97"/>
    </row>
    <row r="201" ht="15.75" customHeight="1">
      <c r="A201" s="94"/>
      <c r="B201" s="95"/>
      <c r="C201" s="95"/>
      <c r="D201" s="96"/>
      <c r="E201" s="97"/>
      <c r="F201" s="97"/>
      <c r="G201" s="97"/>
      <c r="H201" s="97"/>
      <c r="I201" s="97"/>
      <c r="J201" s="97"/>
      <c r="K201" s="97"/>
      <c r="L201" s="97"/>
      <c r="M201" s="97"/>
      <c r="N201" s="97"/>
      <c r="O201" s="97"/>
      <c r="P201" s="97"/>
      <c r="Q201" s="95"/>
      <c r="R201" s="97"/>
      <c r="S201" s="97"/>
      <c r="T201" s="97"/>
    </row>
    <row r="202" ht="15.75" customHeight="1">
      <c r="A202" s="94"/>
      <c r="B202" s="95"/>
      <c r="C202" s="95"/>
      <c r="D202" s="96"/>
      <c r="E202" s="97"/>
      <c r="F202" s="97"/>
      <c r="G202" s="97"/>
      <c r="H202" s="97"/>
      <c r="I202" s="97"/>
      <c r="J202" s="97"/>
      <c r="K202" s="97"/>
      <c r="L202" s="97"/>
      <c r="M202" s="97"/>
      <c r="N202" s="97"/>
      <c r="O202" s="97"/>
      <c r="P202" s="97"/>
      <c r="Q202" s="95"/>
      <c r="R202" s="97"/>
      <c r="S202" s="97"/>
      <c r="T202" s="97"/>
    </row>
    <row r="203" ht="15.75" customHeight="1">
      <c r="A203" s="94"/>
      <c r="B203" s="95"/>
      <c r="C203" s="95"/>
      <c r="D203" s="96"/>
      <c r="E203" s="97"/>
      <c r="F203" s="97"/>
      <c r="G203" s="97"/>
      <c r="H203" s="97"/>
      <c r="I203" s="97"/>
      <c r="J203" s="97"/>
      <c r="K203" s="97"/>
      <c r="L203" s="97"/>
      <c r="M203" s="97"/>
      <c r="N203" s="97"/>
      <c r="O203" s="97"/>
      <c r="P203" s="97"/>
      <c r="Q203" s="95"/>
      <c r="R203" s="97"/>
      <c r="S203" s="97"/>
      <c r="T203" s="97"/>
    </row>
    <row r="204" ht="15.75" customHeight="1">
      <c r="A204" s="94"/>
      <c r="B204" s="95"/>
      <c r="C204" s="95"/>
      <c r="D204" s="96"/>
      <c r="E204" s="97"/>
      <c r="F204" s="97"/>
      <c r="G204" s="97"/>
      <c r="H204" s="97"/>
      <c r="I204" s="97"/>
      <c r="J204" s="97"/>
      <c r="K204" s="97"/>
      <c r="L204" s="97"/>
      <c r="M204" s="97"/>
      <c r="N204" s="97"/>
      <c r="O204" s="97"/>
      <c r="P204" s="97"/>
      <c r="Q204" s="95"/>
      <c r="R204" s="97"/>
      <c r="S204" s="97"/>
      <c r="T204" s="97"/>
    </row>
    <row r="205" ht="15.75" customHeight="1">
      <c r="A205" s="94"/>
      <c r="B205" s="95"/>
      <c r="C205" s="95"/>
      <c r="D205" s="96"/>
      <c r="E205" s="97"/>
      <c r="F205" s="97"/>
      <c r="G205" s="97"/>
      <c r="H205" s="97"/>
      <c r="I205" s="97"/>
      <c r="J205" s="97"/>
      <c r="K205" s="97"/>
      <c r="L205" s="97"/>
      <c r="M205" s="97"/>
      <c r="N205" s="97"/>
      <c r="O205" s="97"/>
      <c r="P205" s="97"/>
      <c r="Q205" s="95"/>
      <c r="R205" s="97"/>
      <c r="S205" s="97"/>
      <c r="T205" s="97"/>
    </row>
    <row r="206" ht="15.75" customHeight="1">
      <c r="A206" s="94"/>
      <c r="B206" s="95"/>
      <c r="C206" s="95"/>
      <c r="D206" s="96"/>
      <c r="E206" s="97"/>
      <c r="F206" s="97"/>
      <c r="G206" s="97"/>
      <c r="H206" s="97"/>
      <c r="I206" s="97"/>
      <c r="J206" s="97"/>
      <c r="K206" s="97"/>
      <c r="L206" s="97"/>
      <c r="M206" s="97"/>
      <c r="N206" s="97"/>
      <c r="O206" s="97"/>
      <c r="P206" s="97"/>
      <c r="Q206" s="95"/>
      <c r="R206" s="97"/>
      <c r="S206" s="97"/>
      <c r="T206" s="97"/>
    </row>
    <row r="207" ht="15.75" customHeight="1">
      <c r="A207" s="94"/>
      <c r="B207" s="95"/>
      <c r="C207" s="95"/>
      <c r="D207" s="96"/>
      <c r="E207" s="97"/>
      <c r="F207" s="97"/>
      <c r="G207" s="97"/>
      <c r="H207" s="97"/>
      <c r="I207" s="97"/>
      <c r="J207" s="97"/>
      <c r="K207" s="97"/>
      <c r="L207" s="97"/>
      <c r="M207" s="97"/>
      <c r="N207" s="97"/>
      <c r="O207" s="97"/>
      <c r="P207" s="97"/>
      <c r="Q207" s="95"/>
      <c r="R207" s="97"/>
      <c r="S207" s="97"/>
      <c r="T207" s="97"/>
    </row>
    <row r="208" ht="15.75" customHeight="1">
      <c r="A208" s="94"/>
      <c r="B208" s="95"/>
      <c r="C208" s="95"/>
      <c r="D208" s="96"/>
      <c r="E208" s="97"/>
      <c r="F208" s="97"/>
      <c r="G208" s="97"/>
      <c r="H208" s="97"/>
      <c r="I208" s="97"/>
      <c r="J208" s="97"/>
      <c r="K208" s="97"/>
      <c r="L208" s="97"/>
      <c r="M208" s="97"/>
      <c r="N208" s="97"/>
      <c r="O208" s="97"/>
      <c r="P208" s="97"/>
      <c r="Q208" s="95"/>
      <c r="R208" s="97"/>
      <c r="S208" s="97"/>
      <c r="T208" s="97"/>
    </row>
    <row r="209" ht="15.75" customHeight="1">
      <c r="A209" s="94"/>
      <c r="B209" s="95"/>
      <c r="C209" s="95"/>
      <c r="D209" s="96"/>
      <c r="E209" s="97"/>
      <c r="F209" s="97"/>
      <c r="G209" s="97"/>
      <c r="H209" s="97"/>
      <c r="I209" s="97"/>
      <c r="J209" s="97"/>
      <c r="K209" s="97"/>
      <c r="L209" s="97"/>
      <c r="M209" s="97"/>
      <c r="N209" s="97"/>
      <c r="O209" s="97"/>
      <c r="P209" s="97"/>
      <c r="Q209" s="95"/>
      <c r="R209" s="97"/>
      <c r="S209" s="97"/>
      <c r="T209" s="97"/>
    </row>
    <row r="210" ht="15.75" customHeight="1">
      <c r="A210" s="94"/>
      <c r="B210" s="95"/>
      <c r="C210" s="95"/>
      <c r="D210" s="96"/>
      <c r="E210" s="97"/>
      <c r="F210" s="97"/>
      <c r="G210" s="97"/>
      <c r="H210" s="97"/>
      <c r="I210" s="97"/>
      <c r="J210" s="97"/>
      <c r="K210" s="97"/>
      <c r="L210" s="97"/>
      <c r="M210" s="97"/>
      <c r="N210" s="97"/>
      <c r="O210" s="97"/>
      <c r="P210" s="97"/>
      <c r="Q210" s="95"/>
      <c r="R210" s="97"/>
      <c r="S210" s="97"/>
      <c r="T210" s="97"/>
    </row>
    <row r="211" ht="15.75" customHeight="1">
      <c r="A211" s="94"/>
      <c r="B211" s="95"/>
      <c r="C211" s="95"/>
      <c r="D211" s="96"/>
      <c r="E211" s="97"/>
      <c r="F211" s="97"/>
      <c r="G211" s="97"/>
      <c r="H211" s="97"/>
      <c r="I211" s="97"/>
      <c r="J211" s="97"/>
      <c r="K211" s="97"/>
      <c r="L211" s="97"/>
      <c r="M211" s="97"/>
      <c r="N211" s="97"/>
      <c r="O211" s="97"/>
      <c r="P211" s="97"/>
      <c r="Q211" s="95"/>
      <c r="R211" s="97"/>
      <c r="S211" s="97"/>
      <c r="T211" s="97"/>
    </row>
    <row r="212" ht="15.75" customHeight="1">
      <c r="A212" s="94"/>
      <c r="B212" s="95"/>
      <c r="C212" s="95"/>
      <c r="D212" s="96"/>
      <c r="E212" s="97"/>
      <c r="F212" s="97"/>
      <c r="G212" s="97"/>
      <c r="H212" s="97"/>
      <c r="I212" s="97"/>
      <c r="J212" s="97"/>
      <c r="K212" s="97"/>
      <c r="L212" s="97"/>
      <c r="M212" s="97"/>
      <c r="N212" s="97"/>
      <c r="O212" s="97"/>
      <c r="P212" s="97"/>
      <c r="Q212" s="95"/>
      <c r="R212" s="97"/>
      <c r="S212" s="97"/>
      <c r="T212" s="97"/>
    </row>
    <row r="213" ht="15.75" customHeight="1">
      <c r="A213" s="94"/>
      <c r="B213" s="95"/>
      <c r="C213" s="95"/>
      <c r="D213" s="96"/>
      <c r="E213" s="97"/>
      <c r="F213" s="97"/>
      <c r="G213" s="97"/>
      <c r="H213" s="97"/>
      <c r="I213" s="97"/>
      <c r="J213" s="97"/>
      <c r="K213" s="97"/>
      <c r="L213" s="97"/>
      <c r="M213" s="97"/>
      <c r="N213" s="97"/>
      <c r="O213" s="97"/>
      <c r="P213" s="97"/>
      <c r="Q213" s="95"/>
      <c r="R213" s="97"/>
      <c r="S213" s="97"/>
      <c r="T213" s="97"/>
    </row>
    <row r="214" ht="15.75" customHeight="1">
      <c r="A214" s="94"/>
      <c r="B214" s="95"/>
      <c r="C214" s="95"/>
      <c r="D214" s="96"/>
      <c r="E214" s="97"/>
      <c r="F214" s="97"/>
      <c r="G214" s="97"/>
      <c r="H214" s="97"/>
      <c r="I214" s="97"/>
      <c r="J214" s="97"/>
      <c r="K214" s="97"/>
      <c r="L214" s="97"/>
      <c r="M214" s="97"/>
      <c r="N214" s="97"/>
      <c r="O214" s="97"/>
      <c r="P214" s="97"/>
      <c r="Q214" s="95"/>
      <c r="R214" s="97"/>
      <c r="S214" s="97"/>
      <c r="T214" s="97"/>
    </row>
    <row r="215" ht="15.75" customHeight="1">
      <c r="A215" s="94"/>
      <c r="B215" s="95"/>
      <c r="C215" s="95"/>
      <c r="D215" s="96"/>
      <c r="E215" s="97"/>
      <c r="F215" s="97"/>
      <c r="G215" s="97"/>
      <c r="H215" s="97"/>
      <c r="I215" s="97"/>
      <c r="J215" s="97"/>
      <c r="K215" s="97"/>
      <c r="L215" s="97"/>
      <c r="M215" s="97"/>
      <c r="N215" s="97"/>
      <c r="O215" s="97"/>
      <c r="P215" s="97"/>
      <c r="Q215" s="95"/>
      <c r="R215" s="97"/>
      <c r="S215" s="97"/>
      <c r="T215" s="97"/>
    </row>
    <row r="216" ht="15.75" customHeight="1">
      <c r="A216" s="94"/>
      <c r="B216" s="95"/>
      <c r="C216" s="95"/>
      <c r="D216" s="96"/>
      <c r="E216" s="97"/>
      <c r="F216" s="97"/>
      <c r="G216" s="97"/>
      <c r="H216" s="97"/>
      <c r="I216" s="97"/>
      <c r="J216" s="97"/>
      <c r="K216" s="97"/>
      <c r="L216" s="97"/>
      <c r="M216" s="97"/>
      <c r="N216" s="97"/>
      <c r="O216" s="97"/>
      <c r="P216" s="97"/>
      <c r="Q216" s="95"/>
      <c r="R216" s="97"/>
      <c r="S216" s="97"/>
      <c r="T216" s="97"/>
    </row>
    <row r="217" ht="15.75" customHeight="1">
      <c r="A217" s="94"/>
      <c r="B217" s="95"/>
      <c r="C217" s="95"/>
      <c r="D217" s="96"/>
      <c r="E217" s="97"/>
      <c r="F217" s="97"/>
      <c r="G217" s="97"/>
      <c r="H217" s="97"/>
      <c r="I217" s="97"/>
      <c r="J217" s="97"/>
      <c r="K217" s="97"/>
      <c r="L217" s="97"/>
      <c r="M217" s="97"/>
      <c r="N217" s="97"/>
      <c r="O217" s="97"/>
      <c r="P217" s="97"/>
      <c r="Q217" s="95"/>
      <c r="R217" s="97"/>
      <c r="S217" s="97"/>
      <c r="T217" s="97"/>
    </row>
    <row r="218" ht="15.75" customHeight="1">
      <c r="A218" s="94"/>
      <c r="B218" s="95"/>
      <c r="C218" s="95"/>
      <c r="D218" s="96"/>
      <c r="E218" s="97"/>
      <c r="F218" s="97"/>
      <c r="G218" s="97"/>
      <c r="H218" s="97"/>
      <c r="I218" s="97"/>
      <c r="J218" s="97"/>
      <c r="K218" s="97"/>
      <c r="L218" s="97"/>
      <c r="M218" s="97"/>
      <c r="N218" s="97"/>
      <c r="O218" s="97"/>
      <c r="P218" s="97"/>
      <c r="Q218" s="95"/>
      <c r="R218" s="97"/>
      <c r="S218" s="97"/>
      <c r="T218" s="97"/>
    </row>
    <row r="219" ht="15.75" customHeight="1">
      <c r="A219" s="94"/>
      <c r="B219" s="95"/>
      <c r="C219" s="95"/>
      <c r="D219" s="96"/>
      <c r="E219" s="97"/>
      <c r="F219" s="97"/>
      <c r="G219" s="97"/>
      <c r="H219" s="97"/>
      <c r="I219" s="97"/>
      <c r="J219" s="97"/>
      <c r="K219" s="97"/>
      <c r="L219" s="97"/>
      <c r="M219" s="97"/>
      <c r="N219" s="97"/>
      <c r="O219" s="97"/>
      <c r="P219" s="97"/>
      <c r="Q219" s="95"/>
      <c r="R219" s="97"/>
      <c r="S219" s="97"/>
      <c r="T219" s="97"/>
    </row>
    <row r="220" ht="15.75" customHeight="1">
      <c r="A220" s="94"/>
      <c r="B220" s="95"/>
      <c r="C220" s="95"/>
      <c r="D220" s="96"/>
      <c r="E220" s="97"/>
      <c r="F220" s="97"/>
      <c r="G220" s="97"/>
      <c r="H220" s="97"/>
      <c r="I220" s="97"/>
      <c r="J220" s="97"/>
      <c r="K220" s="97"/>
      <c r="L220" s="97"/>
      <c r="M220" s="97"/>
      <c r="N220" s="97"/>
      <c r="O220" s="97"/>
      <c r="P220" s="97"/>
      <c r="Q220" s="95"/>
      <c r="R220" s="97"/>
      <c r="S220" s="97"/>
      <c r="T220" s="97"/>
    </row>
    <row r="221" ht="15.75" customHeight="1">
      <c r="A221" s="94"/>
      <c r="B221" s="95"/>
      <c r="C221" s="95"/>
      <c r="D221" s="96"/>
      <c r="E221" s="97"/>
      <c r="F221" s="97"/>
      <c r="G221" s="97"/>
      <c r="H221" s="97"/>
      <c r="I221" s="97"/>
      <c r="J221" s="97"/>
      <c r="K221" s="97"/>
      <c r="L221" s="97"/>
      <c r="M221" s="97"/>
      <c r="N221" s="97"/>
      <c r="O221" s="97"/>
      <c r="P221" s="97"/>
      <c r="Q221" s="95"/>
      <c r="R221" s="97"/>
      <c r="S221" s="97"/>
      <c r="T221" s="97"/>
    </row>
    <row r="222" ht="15.75" customHeight="1">
      <c r="A222" s="94"/>
      <c r="B222" s="95"/>
      <c r="C222" s="95"/>
      <c r="D222" s="96"/>
      <c r="E222" s="97"/>
      <c r="F222" s="97"/>
      <c r="G222" s="97"/>
      <c r="H222" s="97"/>
      <c r="I222" s="97"/>
      <c r="J222" s="97"/>
      <c r="K222" s="97"/>
      <c r="L222" s="97"/>
      <c r="M222" s="97"/>
      <c r="N222" s="97"/>
      <c r="O222" s="97"/>
      <c r="P222" s="97"/>
      <c r="Q222" s="95"/>
      <c r="R222" s="97"/>
      <c r="S222" s="97"/>
      <c r="T222" s="97"/>
    </row>
    <row r="223" ht="15.75" customHeight="1">
      <c r="A223" s="94"/>
      <c r="B223" s="95"/>
      <c r="C223" s="95"/>
      <c r="D223" s="96"/>
      <c r="E223" s="97"/>
      <c r="F223" s="97"/>
      <c r="G223" s="97"/>
      <c r="H223" s="97"/>
      <c r="I223" s="97"/>
      <c r="J223" s="97"/>
      <c r="K223" s="97"/>
      <c r="L223" s="97"/>
      <c r="M223" s="97"/>
      <c r="N223" s="97"/>
      <c r="O223" s="97"/>
      <c r="P223" s="97"/>
      <c r="Q223" s="95"/>
      <c r="R223" s="97"/>
      <c r="S223" s="97"/>
      <c r="T223" s="97"/>
    </row>
    <row r="224" ht="15.75" customHeight="1">
      <c r="A224" s="94"/>
      <c r="B224" s="95"/>
      <c r="C224" s="95"/>
      <c r="D224" s="96"/>
      <c r="E224" s="97"/>
      <c r="F224" s="97"/>
      <c r="G224" s="97"/>
      <c r="H224" s="97"/>
      <c r="I224" s="97"/>
      <c r="J224" s="97"/>
      <c r="K224" s="97"/>
      <c r="L224" s="97"/>
      <c r="M224" s="97"/>
      <c r="N224" s="97"/>
      <c r="O224" s="97"/>
      <c r="P224" s="97"/>
      <c r="Q224" s="95"/>
      <c r="R224" s="97"/>
      <c r="S224" s="97"/>
      <c r="T224" s="97"/>
    </row>
    <row r="225" ht="15.75" customHeight="1">
      <c r="A225" s="94"/>
      <c r="B225" s="95"/>
      <c r="C225" s="95"/>
      <c r="D225" s="96"/>
      <c r="E225" s="97"/>
      <c r="F225" s="97"/>
      <c r="G225" s="97"/>
      <c r="H225" s="97"/>
      <c r="I225" s="97"/>
      <c r="J225" s="97"/>
      <c r="K225" s="97"/>
      <c r="L225" s="97"/>
      <c r="M225" s="97"/>
      <c r="N225" s="97"/>
      <c r="O225" s="97"/>
      <c r="P225" s="97"/>
      <c r="Q225" s="95"/>
      <c r="R225" s="97"/>
      <c r="S225" s="97"/>
      <c r="T225" s="97"/>
    </row>
    <row r="226" ht="15.75" customHeight="1">
      <c r="A226" s="94"/>
      <c r="B226" s="95"/>
      <c r="C226" s="95"/>
      <c r="D226" s="96"/>
      <c r="E226" s="97"/>
      <c r="F226" s="97"/>
      <c r="G226" s="97"/>
      <c r="H226" s="97"/>
      <c r="I226" s="97"/>
      <c r="J226" s="97"/>
      <c r="K226" s="97"/>
      <c r="L226" s="97"/>
      <c r="M226" s="97"/>
      <c r="N226" s="97"/>
      <c r="O226" s="97"/>
      <c r="P226" s="97"/>
      <c r="Q226" s="95"/>
      <c r="R226" s="97"/>
      <c r="S226" s="97"/>
      <c r="T226" s="97"/>
    </row>
    <row r="227" ht="15.75" customHeight="1">
      <c r="A227" s="94"/>
      <c r="B227" s="95"/>
      <c r="C227" s="95"/>
      <c r="D227" s="96"/>
      <c r="E227" s="97"/>
      <c r="F227" s="97"/>
      <c r="G227" s="97"/>
      <c r="H227" s="97"/>
      <c r="I227" s="97"/>
      <c r="J227" s="97"/>
      <c r="K227" s="97"/>
      <c r="L227" s="97"/>
      <c r="M227" s="97"/>
      <c r="N227" s="97"/>
      <c r="O227" s="97"/>
      <c r="P227" s="97"/>
      <c r="Q227" s="95"/>
      <c r="R227" s="97"/>
      <c r="S227" s="97"/>
      <c r="T227" s="97"/>
    </row>
    <row r="228" ht="15.75" customHeight="1">
      <c r="A228" s="94"/>
      <c r="B228" s="95"/>
      <c r="C228" s="95"/>
      <c r="D228" s="96"/>
      <c r="E228" s="97"/>
      <c r="F228" s="97"/>
      <c r="G228" s="97"/>
      <c r="H228" s="97"/>
      <c r="I228" s="97"/>
      <c r="J228" s="97"/>
      <c r="K228" s="97"/>
      <c r="L228" s="97"/>
      <c r="M228" s="97"/>
      <c r="N228" s="97"/>
      <c r="O228" s="97"/>
      <c r="P228" s="97"/>
      <c r="Q228" s="95"/>
      <c r="R228" s="97"/>
      <c r="S228" s="97"/>
      <c r="T228" s="97"/>
    </row>
    <row r="229" ht="15.75" customHeight="1">
      <c r="A229" s="94"/>
      <c r="B229" s="95"/>
      <c r="C229" s="95"/>
      <c r="D229" s="96"/>
      <c r="E229" s="97"/>
      <c r="F229" s="97"/>
      <c r="G229" s="97"/>
      <c r="H229" s="97"/>
      <c r="I229" s="97"/>
      <c r="J229" s="97"/>
      <c r="K229" s="97"/>
      <c r="L229" s="97"/>
      <c r="M229" s="97"/>
      <c r="N229" s="97"/>
      <c r="O229" s="97"/>
      <c r="P229" s="97"/>
      <c r="Q229" s="95"/>
      <c r="R229" s="97"/>
      <c r="S229" s="97"/>
      <c r="T229" s="97"/>
    </row>
    <row r="230" ht="15.75" customHeight="1">
      <c r="A230" s="94"/>
      <c r="B230" s="95"/>
      <c r="C230" s="95"/>
      <c r="D230" s="96"/>
      <c r="E230" s="97"/>
      <c r="F230" s="97"/>
      <c r="G230" s="97"/>
      <c r="H230" s="97"/>
      <c r="I230" s="97"/>
      <c r="J230" s="97"/>
      <c r="K230" s="97"/>
      <c r="L230" s="97"/>
      <c r="M230" s="97"/>
      <c r="N230" s="97"/>
      <c r="O230" s="97"/>
      <c r="P230" s="97"/>
      <c r="Q230" s="95"/>
      <c r="R230" s="97"/>
      <c r="S230" s="97"/>
      <c r="T230" s="97"/>
    </row>
    <row r="231" ht="15.75" customHeight="1">
      <c r="A231" s="94"/>
      <c r="B231" s="95"/>
      <c r="C231" s="95"/>
      <c r="D231" s="96"/>
      <c r="E231" s="97"/>
      <c r="F231" s="97"/>
      <c r="G231" s="97"/>
      <c r="H231" s="97"/>
      <c r="I231" s="97"/>
      <c r="J231" s="97"/>
      <c r="K231" s="97"/>
      <c r="L231" s="97"/>
      <c r="M231" s="97"/>
      <c r="N231" s="97"/>
      <c r="O231" s="97"/>
      <c r="P231" s="97"/>
      <c r="Q231" s="95"/>
      <c r="R231" s="97"/>
      <c r="S231" s="97"/>
      <c r="T231" s="97"/>
    </row>
    <row r="232" ht="15.75" customHeight="1">
      <c r="A232" s="94"/>
      <c r="B232" s="95"/>
      <c r="C232" s="95"/>
      <c r="D232" s="96"/>
      <c r="E232" s="97"/>
      <c r="F232" s="97"/>
      <c r="G232" s="97"/>
      <c r="H232" s="97"/>
      <c r="I232" s="97"/>
      <c r="J232" s="97"/>
      <c r="K232" s="97"/>
      <c r="L232" s="97"/>
      <c r="M232" s="97"/>
      <c r="N232" s="97"/>
      <c r="O232" s="97"/>
      <c r="P232" s="97"/>
      <c r="Q232" s="95"/>
      <c r="R232" s="97"/>
      <c r="S232" s="97"/>
      <c r="T232" s="97"/>
    </row>
    <row r="233" ht="15.75" customHeight="1">
      <c r="A233" s="94"/>
      <c r="B233" s="95"/>
      <c r="C233" s="95"/>
      <c r="D233" s="96"/>
      <c r="E233" s="97"/>
      <c r="F233" s="97"/>
      <c r="G233" s="97"/>
      <c r="H233" s="97"/>
      <c r="I233" s="97"/>
      <c r="J233" s="97"/>
      <c r="K233" s="97"/>
      <c r="L233" s="97"/>
      <c r="M233" s="97"/>
      <c r="N233" s="97"/>
      <c r="O233" s="97"/>
      <c r="P233" s="97"/>
      <c r="Q233" s="95"/>
      <c r="R233" s="97"/>
      <c r="S233" s="97"/>
      <c r="T233" s="97"/>
    </row>
    <row r="234" ht="15.75" customHeight="1">
      <c r="A234" s="94"/>
      <c r="B234" s="95"/>
      <c r="C234" s="95"/>
      <c r="D234" s="96"/>
      <c r="E234" s="97"/>
      <c r="F234" s="97"/>
      <c r="G234" s="97"/>
      <c r="H234" s="97"/>
      <c r="I234" s="97"/>
      <c r="J234" s="97"/>
      <c r="K234" s="97"/>
      <c r="L234" s="97"/>
      <c r="M234" s="97"/>
      <c r="N234" s="97"/>
      <c r="O234" s="97"/>
      <c r="P234" s="97"/>
      <c r="Q234" s="95"/>
      <c r="R234" s="97"/>
      <c r="S234" s="97"/>
      <c r="T234" s="97"/>
    </row>
    <row r="235" ht="15.75" customHeight="1">
      <c r="A235" s="94"/>
      <c r="B235" s="95"/>
      <c r="C235" s="95"/>
      <c r="D235" s="96"/>
      <c r="E235" s="97"/>
      <c r="F235" s="97"/>
      <c r="G235" s="97"/>
      <c r="H235" s="97"/>
      <c r="I235" s="97"/>
      <c r="J235" s="97"/>
      <c r="K235" s="97"/>
      <c r="L235" s="97"/>
      <c r="M235" s="97"/>
      <c r="N235" s="97"/>
      <c r="O235" s="97"/>
      <c r="P235" s="97"/>
      <c r="Q235" s="95"/>
      <c r="R235" s="97"/>
      <c r="S235" s="97"/>
      <c r="T235" s="97"/>
    </row>
    <row r="236" ht="15.75" customHeight="1">
      <c r="A236" s="94"/>
      <c r="B236" s="95"/>
      <c r="C236" s="95"/>
      <c r="D236" s="96"/>
      <c r="E236" s="97"/>
      <c r="F236" s="97"/>
      <c r="G236" s="97"/>
      <c r="H236" s="97"/>
      <c r="I236" s="97"/>
      <c r="J236" s="97"/>
      <c r="K236" s="97"/>
      <c r="L236" s="97"/>
      <c r="M236" s="97"/>
      <c r="N236" s="97"/>
      <c r="O236" s="97"/>
      <c r="P236" s="97"/>
      <c r="Q236" s="95"/>
      <c r="R236" s="97"/>
      <c r="S236" s="97"/>
      <c r="T236" s="97"/>
    </row>
    <row r="237" ht="15.75" customHeight="1">
      <c r="A237" s="94"/>
      <c r="B237" s="95"/>
      <c r="C237" s="95"/>
      <c r="D237" s="96"/>
      <c r="E237" s="97"/>
      <c r="F237" s="97"/>
      <c r="G237" s="97"/>
      <c r="H237" s="97"/>
      <c r="I237" s="97"/>
      <c r="J237" s="97"/>
      <c r="K237" s="97"/>
      <c r="L237" s="97"/>
      <c r="M237" s="97"/>
      <c r="N237" s="97"/>
      <c r="O237" s="97"/>
      <c r="P237" s="97"/>
      <c r="Q237" s="95"/>
      <c r="R237" s="97"/>
      <c r="S237" s="97"/>
      <c r="T237" s="97"/>
    </row>
    <row r="238" ht="15.75" customHeight="1">
      <c r="A238" s="94"/>
      <c r="B238" s="95"/>
      <c r="C238" s="95"/>
      <c r="D238" s="96"/>
      <c r="E238" s="97"/>
      <c r="F238" s="97"/>
      <c r="G238" s="97"/>
      <c r="H238" s="97"/>
      <c r="I238" s="97"/>
      <c r="J238" s="97"/>
      <c r="K238" s="97"/>
      <c r="L238" s="97"/>
      <c r="M238" s="97"/>
      <c r="N238" s="97"/>
      <c r="O238" s="97"/>
      <c r="P238" s="97"/>
      <c r="Q238" s="95"/>
      <c r="R238" s="97"/>
      <c r="S238" s="97"/>
      <c r="T238" s="97"/>
    </row>
    <row r="239" ht="15.75" customHeight="1">
      <c r="A239" s="94"/>
      <c r="B239" s="95"/>
      <c r="C239" s="95"/>
      <c r="D239" s="96"/>
      <c r="E239" s="97"/>
      <c r="F239" s="97"/>
      <c r="G239" s="97"/>
      <c r="H239" s="97"/>
      <c r="I239" s="97"/>
      <c r="J239" s="97"/>
      <c r="K239" s="97"/>
      <c r="L239" s="97"/>
      <c r="M239" s="97"/>
      <c r="N239" s="97"/>
      <c r="O239" s="97"/>
      <c r="P239" s="97"/>
      <c r="Q239" s="95"/>
      <c r="R239" s="97"/>
      <c r="S239" s="97"/>
      <c r="T239" s="97"/>
    </row>
    <row r="240" ht="15.75" customHeight="1">
      <c r="A240" s="94"/>
      <c r="B240" s="95"/>
      <c r="C240" s="95"/>
      <c r="D240" s="96"/>
      <c r="E240" s="97"/>
      <c r="F240" s="97"/>
      <c r="G240" s="97"/>
      <c r="H240" s="97"/>
      <c r="I240" s="97"/>
      <c r="J240" s="97"/>
      <c r="K240" s="97"/>
      <c r="L240" s="97"/>
      <c r="M240" s="97"/>
      <c r="N240" s="97"/>
      <c r="O240" s="97"/>
      <c r="P240" s="97"/>
      <c r="Q240" s="95"/>
      <c r="R240" s="97"/>
      <c r="S240" s="97"/>
      <c r="T240" s="97"/>
    </row>
    <row r="241" ht="15.75" customHeight="1">
      <c r="A241" s="94"/>
      <c r="B241" s="95"/>
      <c r="C241" s="95"/>
      <c r="D241" s="96"/>
      <c r="E241" s="97"/>
      <c r="F241" s="97"/>
      <c r="G241" s="97"/>
      <c r="H241" s="97"/>
      <c r="I241" s="97"/>
      <c r="J241" s="97"/>
      <c r="K241" s="97"/>
      <c r="L241" s="97"/>
      <c r="M241" s="97"/>
      <c r="N241" s="97"/>
      <c r="O241" s="97"/>
      <c r="P241" s="97"/>
      <c r="Q241" s="95"/>
      <c r="R241" s="97"/>
      <c r="S241" s="97"/>
      <c r="T241" s="97"/>
    </row>
    <row r="242" ht="15.75" customHeight="1">
      <c r="A242" s="94"/>
      <c r="B242" s="95"/>
      <c r="C242" s="95"/>
      <c r="D242" s="96"/>
      <c r="E242" s="97"/>
      <c r="F242" s="97"/>
      <c r="G242" s="97"/>
      <c r="H242" s="97"/>
      <c r="I242" s="97"/>
      <c r="J242" s="97"/>
      <c r="K242" s="97"/>
      <c r="L242" s="97"/>
      <c r="M242" s="97"/>
      <c r="N242" s="97"/>
      <c r="O242" s="97"/>
      <c r="P242" s="97"/>
      <c r="Q242" s="95"/>
      <c r="R242" s="97"/>
      <c r="S242" s="97"/>
      <c r="T242" s="97"/>
    </row>
    <row r="243" ht="15.75" customHeight="1">
      <c r="A243" s="94"/>
      <c r="B243" s="95"/>
      <c r="C243" s="95"/>
      <c r="D243" s="96"/>
      <c r="E243" s="97"/>
      <c r="F243" s="97"/>
      <c r="G243" s="97"/>
      <c r="H243" s="97"/>
      <c r="I243" s="97"/>
      <c r="J243" s="97"/>
      <c r="K243" s="97"/>
      <c r="L243" s="97"/>
      <c r="M243" s="97"/>
      <c r="N243" s="97"/>
      <c r="O243" s="97"/>
      <c r="P243" s="97"/>
      <c r="Q243" s="95"/>
      <c r="R243" s="97"/>
      <c r="S243" s="97"/>
      <c r="T243" s="97"/>
    </row>
    <row r="244" ht="15.75" customHeight="1">
      <c r="A244" s="94"/>
      <c r="B244" s="95"/>
      <c r="C244" s="95"/>
      <c r="D244" s="96"/>
      <c r="E244" s="97"/>
      <c r="F244" s="97"/>
      <c r="G244" s="97"/>
      <c r="H244" s="97"/>
      <c r="I244" s="97"/>
      <c r="J244" s="97"/>
      <c r="K244" s="97"/>
      <c r="L244" s="97"/>
      <c r="M244" s="97"/>
      <c r="N244" s="97"/>
      <c r="O244" s="97"/>
      <c r="P244" s="97"/>
      <c r="Q244" s="95"/>
      <c r="R244" s="97"/>
      <c r="S244" s="97"/>
      <c r="T244" s="97"/>
    </row>
    <row r="245" ht="15.75" customHeight="1">
      <c r="A245" s="94"/>
      <c r="B245" s="95"/>
      <c r="C245" s="95"/>
      <c r="D245" s="96"/>
      <c r="E245" s="97"/>
      <c r="F245" s="97"/>
      <c r="G245" s="97"/>
      <c r="H245" s="97"/>
      <c r="I245" s="97"/>
      <c r="J245" s="97"/>
      <c r="K245" s="97"/>
      <c r="L245" s="97"/>
      <c r="M245" s="97"/>
      <c r="N245" s="97"/>
      <c r="O245" s="97"/>
      <c r="P245" s="97"/>
      <c r="Q245" s="95"/>
      <c r="R245" s="97"/>
      <c r="S245" s="97"/>
      <c r="T245" s="97"/>
    </row>
    <row r="246" ht="15.75" customHeight="1">
      <c r="A246" s="94"/>
      <c r="B246" s="95"/>
      <c r="C246" s="95"/>
      <c r="D246" s="96"/>
      <c r="E246" s="97"/>
      <c r="F246" s="97"/>
      <c r="G246" s="97"/>
      <c r="H246" s="97"/>
      <c r="I246" s="97"/>
      <c r="J246" s="97"/>
      <c r="K246" s="97"/>
      <c r="L246" s="97"/>
      <c r="M246" s="97"/>
      <c r="N246" s="97"/>
      <c r="O246" s="97"/>
      <c r="P246" s="97"/>
      <c r="Q246" s="95"/>
      <c r="R246" s="97"/>
      <c r="S246" s="97"/>
      <c r="T246" s="97"/>
    </row>
    <row r="247" ht="15.75" customHeight="1">
      <c r="A247" s="94"/>
      <c r="B247" s="95"/>
      <c r="C247" s="95"/>
      <c r="D247" s="96"/>
      <c r="E247" s="97"/>
      <c r="F247" s="97"/>
      <c r="G247" s="97"/>
      <c r="H247" s="97"/>
      <c r="I247" s="97"/>
      <c r="J247" s="97"/>
      <c r="K247" s="97"/>
      <c r="L247" s="97"/>
      <c r="M247" s="97"/>
      <c r="N247" s="97"/>
      <c r="O247" s="97"/>
      <c r="P247" s="97"/>
      <c r="Q247" s="95"/>
      <c r="R247" s="97"/>
      <c r="S247" s="97"/>
      <c r="T247" s="97"/>
    </row>
    <row r="248" ht="15.75" customHeight="1">
      <c r="A248" s="94"/>
      <c r="B248" s="95"/>
      <c r="C248" s="95"/>
      <c r="D248" s="96"/>
      <c r="E248" s="97"/>
      <c r="F248" s="97"/>
      <c r="G248" s="97"/>
      <c r="H248" s="97"/>
      <c r="I248" s="97"/>
      <c r="J248" s="97"/>
      <c r="K248" s="97"/>
      <c r="L248" s="97"/>
      <c r="M248" s="97"/>
      <c r="N248" s="97"/>
      <c r="O248" s="97"/>
      <c r="P248" s="97"/>
      <c r="Q248" s="95"/>
      <c r="R248" s="97"/>
      <c r="S248" s="97"/>
      <c r="T248" s="97"/>
    </row>
    <row r="249" ht="15.75" customHeight="1">
      <c r="A249" s="94"/>
      <c r="B249" s="95"/>
      <c r="C249" s="95"/>
      <c r="D249" s="96"/>
      <c r="E249" s="97"/>
      <c r="F249" s="97"/>
      <c r="G249" s="97"/>
      <c r="H249" s="97"/>
      <c r="I249" s="97"/>
      <c r="J249" s="97"/>
      <c r="K249" s="97"/>
      <c r="L249" s="97"/>
      <c r="M249" s="97"/>
      <c r="N249" s="97"/>
      <c r="O249" s="97"/>
      <c r="P249" s="97"/>
      <c r="Q249" s="95"/>
      <c r="R249" s="97"/>
      <c r="S249" s="97"/>
      <c r="T249" s="97"/>
    </row>
    <row r="250" ht="15.75" customHeight="1">
      <c r="A250" s="94"/>
      <c r="B250" s="95"/>
      <c r="C250" s="95"/>
      <c r="D250" s="96"/>
      <c r="E250" s="97"/>
      <c r="F250" s="97"/>
      <c r="G250" s="97"/>
      <c r="H250" s="97"/>
      <c r="I250" s="97"/>
      <c r="J250" s="97"/>
      <c r="K250" s="97"/>
      <c r="L250" s="97"/>
      <c r="M250" s="97"/>
      <c r="N250" s="97"/>
      <c r="O250" s="97"/>
      <c r="P250" s="97"/>
      <c r="Q250" s="95"/>
      <c r="R250" s="97"/>
      <c r="S250" s="97"/>
      <c r="T250" s="97"/>
    </row>
    <row r="251" ht="15.75" customHeight="1">
      <c r="A251" s="94"/>
      <c r="B251" s="95"/>
      <c r="C251" s="95"/>
      <c r="D251" s="96"/>
      <c r="E251" s="97"/>
      <c r="F251" s="97"/>
      <c r="G251" s="97"/>
      <c r="H251" s="97"/>
      <c r="I251" s="97"/>
      <c r="J251" s="97"/>
      <c r="K251" s="97"/>
      <c r="L251" s="97"/>
      <c r="M251" s="97"/>
      <c r="N251" s="97"/>
      <c r="O251" s="97"/>
      <c r="P251" s="97"/>
      <c r="Q251" s="95"/>
      <c r="R251" s="97"/>
      <c r="S251" s="97"/>
      <c r="T251" s="97"/>
    </row>
    <row r="252" ht="15.75" customHeight="1">
      <c r="A252" s="94"/>
      <c r="B252" s="95"/>
      <c r="C252" s="95"/>
      <c r="D252" s="96"/>
      <c r="E252" s="97"/>
      <c r="F252" s="97"/>
      <c r="G252" s="97"/>
      <c r="H252" s="97"/>
      <c r="I252" s="97"/>
      <c r="J252" s="97"/>
      <c r="K252" s="97"/>
      <c r="L252" s="97"/>
      <c r="M252" s="97"/>
      <c r="N252" s="97"/>
      <c r="O252" s="97"/>
      <c r="P252" s="97"/>
      <c r="Q252" s="95"/>
      <c r="R252" s="97"/>
      <c r="S252" s="97"/>
      <c r="T252" s="97"/>
    </row>
    <row r="253" ht="15.75" customHeight="1">
      <c r="A253" s="94"/>
      <c r="B253" s="95"/>
      <c r="C253" s="95"/>
      <c r="D253" s="96"/>
      <c r="E253" s="97"/>
      <c r="F253" s="97"/>
      <c r="G253" s="97"/>
      <c r="H253" s="97"/>
      <c r="I253" s="97"/>
      <c r="J253" s="97"/>
      <c r="K253" s="97"/>
      <c r="L253" s="97"/>
      <c r="M253" s="97"/>
      <c r="N253" s="97"/>
      <c r="O253" s="97"/>
      <c r="P253" s="97"/>
      <c r="Q253" s="95"/>
      <c r="R253" s="97"/>
      <c r="S253" s="97"/>
      <c r="T253" s="97"/>
    </row>
    <row r="254" ht="15.75" customHeight="1">
      <c r="A254" s="94"/>
      <c r="B254" s="95"/>
      <c r="C254" s="95"/>
      <c r="D254" s="96"/>
      <c r="E254" s="97"/>
      <c r="F254" s="97"/>
      <c r="G254" s="97"/>
      <c r="H254" s="97"/>
      <c r="I254" s="97"/>
      <c r="J254" s="97"/>
      <c r="K254" s="97"/>
      <c r="L254" s="97"/>
      <c r="M254" s="97"/>
      <c r="N254" s="97"/>
      <c r="O254" s="97"/>
      <c r="P254" s="97"/>
      <c r="Q254" s="95"/>
      <c r="R254" s="97"/>
      <c r="S254" s="97"/>
      <c r="T254" s="97"/>
    </row>
    <row r="255" ht="15.75" customHeight="1">
      <c r="A255" s="94"/>
      <c r="B255" s="95"/>
      <c r="C255" s="95"/>
      <c r="D255" s="96"/>
      <c r="E255" s="97"/>
      <c r="F255" s="97"/>
      <c r="G255" s="97"/>
      <c r="H255" s="97"/>
      <c r="I255" s="97"/>
      <c r="J255" s="97"/>
      <c r="K255" s="97"/>
      <c r="L255" s="97"/>
      <c r="M255" s="97"/>
      <c r="N255" s="97"/>
      <c r="O255" s="97"/>
      <c r="P255" s="97"/>
      <c r="Q255" s="95"/>
      <c r="R255" s="97"/>
      <c r="S255" s="97"/>
      <c r="T255" s="97"/>
    </row>
    <row r="256" ht="15.75" customHeight="1">
      <c r="A256" s="94"/>
      <c r="B256" s="95"/>
      <c r="C256" s="95"/>
      <c r="D256" s="96"/>
      <c r="E256" s="97"/>
      <c r="F256" s="97"/>
      <c r="G256" s="97"/>
      <c r="H256" s="97"/>
      <c r="I256" s="97"/>
      <c r="J256" s="97"/>
      <c r="K256" s="97"/>
      <c r="L256" s="97"/>
      <c r="M256" s="97"/>
      <c r="N256" s="97"/>
      <c r="O256" s="97"/>
      <c r="P256" s="97"/>
      <c r="Q256" s="95"/>
      <c r="R256" s="97"/>
      <c r="S256" s="97"/>
      <c r="T256" s="97"/>
    </row>
    <row r="257" ht="15.75" customHeight="1">
      <c r="A257" s="94"/>
      <c r="B257" s="95"/>
      <c r="C257" s="95"/>
      <c r="D257" s="96"/>
      <c r="E257" s="97"/>
      <c r="F257" s="97"/>
      <c r="G257" s="97"/>
      <c r="H257" s="97"/>
      <c r="I257" s="97"/>
      <c r="J257" s="97"/>
      <c r="K257" s="97"/>
      <c r="L257" s="97"/>
      <c r="M257" s="97"/>
      <c r="N257" s="97"/>
      <c r="O257" s="97"/>
      <c r="P257" s="97"/>
      <c r="Q257" s="95"/>
      <c r="R257" s="97"/>
      <c r="S257" s="97"/>
      <c r="T257" s="97"/>
    </row>
    <row r="258" ht="15.75" customHeight="1">
      <c r="A258" s="94"/>
      <c r="B258" s="95"/>
      <c r="C258" s="95"/>
      <c r="D258" s="96"/>
      <c r="E258" s="97"/>
      <c r="F258" s="97"/>
      <c r="G258" s="97"/>
      <c r="H258" s="97"/>
      <c r="I258" s="97"/>
      <c r="J258" s="97"/>
      <c r="K258" s="97"/>
      <c r="L258" s="97"/>
      <c r="M258" s="97"/>
      <c r="N258" s="97"/>
      <c r="O258" s="97"/>
      <c r="P258" s="97"/>
      <c r="Q258" s="95"/>
      <c r="R258" s="97"/>
      <c r="S258" s="97"/>
      <c r="T258" s="97"/>
    </row>
    <row r="259" ht="15.75" customHeight="1">
      <c r="A259" s="94"/>
      <c r="B259" s="95"/>
      <c r="C259" s="95"/>
      <c r="D259" s="96"/>
      <c r="E259" s="97"/>
      <c r="F259" s="97"/>
      <c r="G259" s="97"/>
      <c r="H259" s="97"/>
      <c r="I259" s="97"/>
      <c r="J259" s="97"/>
      <c r="K259" s="97"/>
      <c r="L259" s="97"/>
      <c r="M259" s="97"/>
      <c r="N259" s="97"/>
      <c r="O259" s="97"/>
      <c r="P259" s="97"/>
      <c r="Q259" s="95"/>
      <c r="R259" s="97"/>
      <c r="S259" s="97"/>
      <c r="T259" s="97"/>
    </row>
    <row r="260" ht="15.75" customHeight="1">
      <c r="A260" s="94"/>
      <c r="B260" s="95"/>
      <c r="C260" s="95"/>
      <c r="D260" s="96"/>
      <c r="E260" s="97"/>
      <c r="F260" s="97"/>
      <c r="G260" s="97"/>
      <c r="H260" s="97"/>
      <c r="I260" s="97"/>
      <c r="J260" s="97"/>
      <c r="K260" s="97"/>
      <c r="L260" s="97"/>
      <c r="M260" s="97"/>
      <c r="N260" s="97"/>
      <c r="O260" s="97"/>
      <c r="P260" s="97"/>
      <c r="Q260" s="95"/>
      <c r="R260" s="97"/>
      <c r="S260" s="97"/>
      <c r="T260" s="97"/>
    </row>
    <row r="261" ht="15.75" customHeight="1">
      <c r="A261" s="94"/>
      <c r="B261" s="95"/>
      <c r="C261" s="95"/>
      <c r="D261" s="96"/>
      <c r="E261" s="97"/>
      <c r="F261" s="97"/>
      <c r="G261" s="97"/>
      <c r="H261" s="97"/>
      <c r="I261" s="97"/>
      <c r="J261" s="97"/>
      <c r="K261" s="97"/>
      <c r="L261" s="97"/>
      <c r="M261" s="97"/>
      <c r="N261" s="97"/>
      <c r="O261" s="97"/>
      <c r="P261" s="97"/>
      <c r="Q261" s="95"/>
      <c r="R261" s="97"/>
      <c r="S261" s="97"/>
      <c r="T261" s="97"/>
    </row>
    <row r="262" ht="15.75" customHeight="1">
      <c r="A262" s="94"/>
      <c r="B262" s="95"/>
      <c r="C262" s="95"/>
      <c r="D262" s="96"/>
      <c r="E262" s="97"/>
      <c r="F262" s="97"/>
      <c r="G262" s="97"/>
      <c r="H262" s="97"/>
      <c r="I262" s="97"/>
      <c r="J262" s="97"/>
      <c r="K262" s="97"/>
      <c r="L262" s="97"/>
      <c r="M262" s="97"/>
      <c r="N262" s="97"/>
      <c r="O262" s="97"/>
      <c r="P262" s="97"/>
      <c r="Q262" s="95"/>
      <c r="R262" s="97"/>
      <c r="S262" s="97"/>
      <c r="T262" s="97"/>
    </row>
    <row r="263" ht="15.75" customHeight="1">
      <c r="A263" s="94"/>
      <c r="B263" s="95"/>
      <c r="C263" s="95"/>
      <c r="D263" s="96"/>
      <c r="E263" s="97"/>
      <c r="F263" s="97"/>
      <c r="G263" s="97"/>
      <c r="H263" s="97"/>
      <c r="I263" s="97"/>
      <c r="J263" s="97"/>
      <c r="K263" s="97"/>
      <c r="L263" s="97"/>
      <c r="M263" s="97"/>
      <c r="N263" s="97"/>
      <c r="O263" s="97"/>
      <c r="P263" s="97"/>
      <c r="Q263" s="95"/>
      <c r="R263" s="97"/>
      <c r="S263" s="97"/>
      <c r="T263" s="97"/>
    </row>
    <row r="264" ht="15.75" customHeight="1">
      <c r="A264" s="94"/>
      <c r="B264" s="95"/>
      <c r="C264" s="95"/>
      <c r="D264" s="96"/>
      <c r="E264" s="97"/>
      <c r="F264" s="97"/>
      <c r="G264" s="97"/>
      <c r="H264" s="97"/>
      <c r="I264" s="97"/>
      <c r="J264" s="97"/>
      <c r="K264" s="97"/>
      <c r="L264" s="97"/>
      <c r="M264" s="97"/>
      <c r="N264" s="97"/>
      <c r="O264" s="97"/>
      <c r="P264" s="97"/>
      <c r="Q264" s="95"/>
      <c r="R264" s="97"/>
      <c r="S264" s="97"/>
      <c r="T264" s="97"/>
    </row>
    <row r="265" ht="15.75" customHeight="1">
      <c r="A265" s="94"/>
      <c r="B265" s="95"/>
      <c r="C265" s="95"/>
      <c r="D265" s="96"/>
      <c r="E265" s="97"/>
      <c r="F265" s="97"/>
      <c r="G265" s="97"/>
      <c r="H265" s="97"/>
      <c r="I265" s="97"/>
      <c r="J265" s="97"/>
      <c r="K265" s="97"/>
      <c r="L265" s="97"/>
      <c r="M265" s="97"/>
      <c r="N265" s="97"/>
      <c r="O265" s="97"/>
      <c r="P265" s="97"/>
      <c r="Q265" s="95"/>
      <c r="R265" s="97"/>
      <c r="S265" s="97"/>
      <c r="T265" s="97"/>
    </row>
    <row r="266" ht="15.75" customHeight="1">
      <c r="A266" s="94"/>
      <c r="B266" s="95"/>
      <c r="C266" s="95"/>
      <c r="D266" s="96"/>
      <c r="E266" s="97"/>
      <c r="F266" s="97"/>
      <c r="G266" s="97"/>
      <c r="H266" s="97"/>
      <c r="I266" s="97"/>
      <c r="J266" s="97"/>
      <c r="K266" s="97"/>
      <c r="L266" s="97"/>
      <c r="M266" s="97"/>
      <c r="N266" s="97"/>
      <c r="O266" s="97"/>
      <c r="P266" s="97"/>
      <c r="Q266" s="95"/>
      <c r="R266" s="97"/>
      <c r="S266" s="97"/>
      <c r="T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sqref="C9:C66">
      <formula1>1</formula1>
    </dataValidation>
    <dataValidation type="custom" allowBlank="1" showInputMessage="1" prompt="Artikel / Leistung - Bezeichnung Ihres Produkts oder Ihrer Leistung, z. B. „Beratungsstunde“." sqref="A9:A66">
      <formula1>1</formula1>
    </dataValidation>
    <dataValidation type="custom" allowBlank="1" showInputMessage="1" prompt="Verkaufspreis - Verkaufspreis je Stück OHNE Umsatzsteuer (netto)." sqref="D9:D66">
      <formula1>1</formula1>
    </dataValidation>
    <dataValidation type="custom" allowBlank="1" showInputMessage="1" prompt="Menge - Geplante Anzahl verkaufter Stück oder Stunden in diesem Monat. Monate vor der Gründung leer lassen." sqref="E9:P66">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row>
    <row r="2" ht="22.5" customHeight="1">
      <c r="A2" s="19" t="s">
        <v>192</v>
      </c>
      <c r="B2" s="5"/>
      <c r="C2" s="5"/>
      <c r="D2" s="8"/>
      <c r="E2" s="10"/>
      <c r="F2" s="10"/>
      <c r="G2" s="10"/>
      <c r="H2" s="10"/>
      <c r="I2" s="10"/>
      <c r="J2" s="10"/>
      <c r="K2" s="10"/>
      <c r="L2" s="10"/>
      <c r="M2" s="10"/>
      <c r="N2" s="10"/>
      <c r="O2" s="10"/>
      <c r="P2" s="10"/>
      <c r="Q2" s="10"/>
      <c r="R2" s="10"/>
      <c r="S2" s="15"/>
    </row>
    <row r="3" ht="13.5" customHeight="1">
      <c r="A3" s="23" t="s">
        <v>193</v>
      </c>
      <c r="B3" s="5"/>
      <c r="C3" s="5"/>
      <c r="D3" s="8"/>
      <c r="E3" s="10"/>
      <c r="F3" s="10"/>
      <c r="G3" s="10"/>
      <c r="H3" s="10"/>
      <c r="I3" s="10"/>
      <c r="J3" s="10"/>
      <c r="K3" s="10"/>
      <c r="L3" s="10"/>
      <c r="M3" s="10"/>
      <c r="N3" s="10"/>
      <c r="O3" s="10"/>
      <c r="P3" s="10"/>
      <c r="Q3" s="10"/>
      <c r="R3" s="10"/>
      <c r="S3" s="15"/>
    </row>
    <row r="4" ht="15.75" customHeight="1">
      <c r="A4" s="26" t="s">
        <v>194</v>
      </c>
      <c r="B4" s="27"/>
      <c r="C4" s="27"/>
      <c r="D4" s="28"/>
      <c r="E4" s="30"/>
      <c r="F4" s="30"/>
      <c r="G4" s="30"/>
      <c r="H4" s="30"/>
      <c r="I4" s="30"/>
      <c r="J4" s="30"/>
      <c r="K4" s="30"/>
      <c r="L4" s="30"/>
      <c r="M4" s="30"/>
      <c r="N4" s="30"/>
      <c r="O4" s="30"/>
      <c r="P4" s="30"/>
      <c r="Q4" s="30"/>
      <c r="R4" s="30"/>
      <c r="S4" s="15"/>
    </row>
    <row r="5" ht="21.75" customHeight="1">
      <c r="A5" s="33" t="str">
        <f>YEAR('LIQ Jahr2'!A5)&amp;" B2C"</f>
        <v>2028 B2C</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row>
    <row r="7" ht="18.0" customHeight="1">
      <c r="A7" s="87"/>
      <c r="B7" s="57"/>
      <c r="C7" s="57"/>
      <c r="D7" s="57"/>
      <c r="E7" s="57"/>
      <c r="F7" s="57"/>
      <c r="G7" s="57"/>
      <c r="H7" s="57"/>
      <c r="I7" s="57"/>
      <c r="J7" s="57"/>
      <c r="K7" s="57"/>
      <c r="L7" s="57"/>
      <c r="M7" s="57"/>
      <c r="N7" s="57"/>
      <c r="O7" s="57"/>
      <c r="P7" s="57"/>
      <c r="Q7" s="57"/>
      <c r="R7" s="59"/>
      <c r="S7" s="59"/>
    </row>
    <row r="8" ht="18.0" customHeight="1">
      <c r="A8" s="88" t="str">
        <f>'Jahr1 B2C'!A8&amp;""</f>
        <v>Produktgruppe 1</v>
      </c>
      <c r="B8" s="62"/>
      <c r="C8" s="64" t="s">
        <v>148</v>
      </c>
      <c r="D8" s="64" t="s">
        <v>150</v>
      </c>
      <c r="E8" s="66"/>
      <c r="F8" s="66"/>
      <c r="G8" s="66"/>
      <c r="H8" s="66"/>
      <c r="I8" s="66"/>
      <c r="J8" s="66"/>
      <c r="K8" s="66"/>
      <c r="L8" s="66"/>
      <c r="M8" s="66"/>
      <c r="N8" s="66"/>
      <c r="O8" s="66"/>
      <c r="P8" s="66"/>
      <c r="Q8" s="67"/>
      <c r="R8" s="68"/>
      <c r="S8" s="59"/>
    </row>
    <row r="9" ht="18.0" customHeight="1">
      <c r="A9" s="79" t="str">
        <f>'Jahr1 B2C'!A9&amp;""</f>
        <v>Artikel 1</v>
      </c>
      <c r="B9" s="72"/>
      <c r="C9" s="73">
        <f>'Jahr1 B2C'!C9</f>
        <v>0</v>
      </c>
      <c r="D9" s="73">
        <f>'Jahr1 B2C'!D9</f>
        <v>0</v>
      </c>
      <c r="E9" s="74">
        <v>0.0</v>
      </c>
      <c r="F9" s="74">
        <v>0.0</v>
      </c>
      <c r="G9" s="74">
        <v>0.0</v>
      </c>
      <c r="H9" s="74">
        <v>0.0</v>
      </c>
      <c r="I9" s="74">
        <v>0.0</v>
      </c>
      <c r="J9" s="74">
        <v>0.0</v>
      </c>
      <c r="K9" s="74">
        <v>0.0</v>
      </c>
      <c r="L9" s="74">
        <v>0.0</v>
      </c>
      <c r="M9" s="74">
        <v>0.0</v>
      </c>
      <c r="N9" s="74">
        <v>0.0</v>
      </c>
      <c r="O9" s="74">
        <v>0.0</v>
      </c>
      <c r="P9" s="74">
        <v>0.0</v>
      </c>
      <c r="Q9" s="77">
        <f t="shared" ref="Q9:Q18" si="1">SUM(E9+F9+G9+H9+I9+J9+K9+L9+M9+N9+O9+P9)</f>
        <v>0</v>
      </c>
      <c r="R9" s="78">
        <f t="shared" ref="R9:R18" si="2">SUM(E9+F9+G9+H9+I9+J9+K9+L9+M9+N9+O9+P9)/12</f>
        <v>0</v>
      </c>
      <c r="S9" s="59"/>
    </row>
    <row r="10" ht="18.0" customHeight="1">
      <c r="A10" s="79" t="str">
        <f>'Jahr1 B2C'!A10&amp;""</f>
        <v>Artikel 2</v>
      </c>
      <c r="B10" s="79"/>
      <c r="C10" s="80">
        <f>'Jahr1 B2C'!C10</f>
        <v>0</v>
      </c>
      <c r="D10" s="80">
        <f>'Jahr1 B2C'!D10</f>
        <v>0</v>
      </c>
      <c r="E10" s="81">
        <v>0.0</v>
      </c>
      <c r="F10" s="81">
        <v>0.0</v>
      </c>
      <c r="G10" s="81">
        <v>0.0</v>
      </c>
      <c r="H10" s="81">
        <v>0.0</v>
      </c>
      <c r="I10" s="81">
        <v>0.0</v>
      </c>
      <c r="J10" s="81">
        <v>0.0</v>
      </c>
      <c r="K10" s="81">
        <v>0.0</v>
      </c>
      <c r="L10" s="81">
        <v>0.0</v>
      </c>
      <c r="M10" s="81">
        <v>0.0</v>
      </c>
      <c r="N10" s="81">
        <v>0.0</v>
      </c>
      <c r="O10" s="81">
        <v>0.0</v>
      </c>
      <c r="P10" s="81">
        <v>0.0</v>
      </c>
      <c r="Q10" s="77">
        <f t="shared" si="1"/>
        <v>0</v>
      </c>
      <c r="R10" s="78">
        <f t="shared" si="2"/>
        <v>0</v>
      </c>
      <c r="S10" s="82"/>
    </row>
    <row r="11" ht="18.0" customHeight="1">
      <c r="A11" s="79" t="str">
        <f>'Jahr1 B2C'!A11&amp;""</f>
        <v>Artikel 3</v>
      </c>
      <c r="B11" s="79"/>
      <c r="C11" s="80">
        <f>'Jahr1 B2C'!C11</f>
        <v>0</v>
      </c>
      <c r="D11" s="80">
        <f>'Jahr1 B2C'!D11</f>
        <v>0</v>
      </c>
      <c r="E11" s="74">
        <v>0.0</v>
      </c>
      <c r="F11" s="74">
        <v>0.0</v>
      </c>
      <c r="G11" s="74">
        <v>0.0</v>
      </c>
      <c r="H11" s="74">
        <v>0.0</v>
      </c>
      <c r="I11" s="74">
        <v>0.0</v>
      </c>
      <c r="J11" s="74">
        <v>0.0</v>
      </c>
      <c r="K11" s="74">
        <v>0.0</v>
      </c>
      <c r="L11" s="74">
        <v>0.0</v>
      </c>
      <c r="M11" s="74">
        <v>0.0</v>
      </c>
      <c r="N11" s="74">
        <v>0.0</v>
      </c>
      <c r="O11" s="74">
        <v>0.0</v>
      </c>
      <c r="P11" s="74">
        <v>0.0</v>
      </c>
      <c r="Q11" s="77">
        <f t="shared" si="1"/>
        <v>0</v>
      </c>
      <c r="R11" s="78">
        <f t="shared" si="2"/>
        <v>0</v>
      </c>
      <c r="S11" s="82"/>
    </row>
    <row r="12" ht="18.0" customHeight="1">
      <c r="A12" s="79" t="str">
        <f>'Jahr1 B2C'!A12&amp;""</f>
        <v>Artikel 4</v>
      </c>
      <c r="B12" s="79"/>
      <c r="C12" s="80">
        <f>'Jahr1 B2C'!C12</f>
        <v>0</v>
      </c>
      <c r="D12" s="80">
        <f>'Jahr1 B2C'!D12</f>
        <v>0</v>
      </c>
      <c r="E12" s="81">
        <v>0.0</v>
      </c>
      <c r="F12" s="81">
        <v>0.0</v>
      </c>
      <c r="G12" s="81">
        <v>0.0</v>
      </c>
      <c r="H12" s="81">
        <v>0.0</v>
      </c>
      <c r="I12" s="81">
        <v>0.0</v>
      </c>
      <c r="J12" s="81">
        <v>0.0</v>
      </c>
      <c r="K12" s="81">
        <v>0.0</v>
      </c>
      <c r="L12" s="81">
        <v>0.0</v>
      </c>
      <c r="M12" s="81">
        <v>0.0</v>
      </c>
      <c r="N12" s="81">
        <v>0.0</v>
      </c>
      <c r="O12" s="81">
        <v>0.0</v>
      </c>
      <c r="P12" s="81">
        <v>0.0</v>
      </c>
      <c r="Q12" s="77">
        <f t="shared" si="1"/>
        <v>0</v>
      </c>
      <c r="R12" s="78">
        <f t="shared" si="2"/>
        <v>0</v>
      </c>
      <c r="S12" s="82"/>
    </row>
    <row r="13" ht="18.0" customHeight="1">
      <c r="A13" s="79" t="str">
        <f>'Jahr1 B2C'!A13&amp;""</f>
        <v>Artikel 5</v>
      </c>
      <c r="B13" s="79"/>
      <c r="C13" s="80">
        <f>'Jahr1 B2C'!C13</f>
        <v>0</v>
      </c>
      <c r="D13" s="80">
        <f>'Jahr1 B2C'!D13</f>
        <v>0</v>
      </c>
      <c r="E13" s="74">
        <v>0.0</v>
      </c>
      <c r="F13" s="74">
        <v>0.0</v>
      </c>
      <c r="G13" s="74">
        <v>0.0</v>
      </c>
      <c r="H13" s="74">
        <v>0.0</v>
      </c>
      <c r="I13" s="74">
        <v>0.0</v>
      </c>
      <c r="J13" s="74">
        <v>0.0</v>
      </c>
      <c r="K13" s="74">
        <v>0.0</v>
      </c>
      <c r="L13" s="74">
        <v>0.0</v>
      </c>
      <c r="M13" s="74">
        <v>0.0</v>
      </c>
      <c r="N13" s="74">
        <v>0.0</v>
      </c>
      <c r="O13" s="74">
        <v>0.0</v>
      </c>
      <c r="P13" s="74">
        <v>0.0</v>
      </c>
      <c r="Q13" s="77">
        <f t="shared" si="1"/>
        <v>0</v>
      </c>
      <c r="R13" s="78">
        <f t="shared" si="2"/>
        <v>0</v>
      </c>
      <c r="S13" s="82"/>
    </row>
    <row r="14" ht="18.0" customHeight="1">
      <c r="A14" s="79" t="str">
        <f>'Jahr1 B2C'!A14&amp;""</f>
        <v>Artikel 6</v>
      </c>
      <c r="B14" s="79"/>
      <c r="C14" s="80">
        <f>'Jahr1 B2C'!C14</f>
        <v>0</v>
      </c>
      <c r="D14" s="80">
        <f>'Jahr1 B2C'!D14</f>
        <v>0</v>
      </c>
      <c r="E14" s="81">
        <v>0.0</v>
      </c>
      <c r="F14" s="81">
        <v>0.0</v>
      </c>
      <c r="G14" s="81">
        <v>0.0</v>
      </c>
      <c r="H14" s="81">
        <v>0.0</v>
      </c>
      <c r="I14" s="81">
        <v>0.0</v>
      </c>
      <c r="J14" s="81">
        <v>0.0</v>
      </c>
      <c r="K14" s="81">
        <v>0.0</v>
      </c>
      <c r="L14" s="81">
        <v>0.0</v>
      </c>
      <c r="M14" s="81">
        <v>0.0</v>
      </c>
      <c r="N14" s="81">
        <v>0.0</v>
      </c>
      <c r="O14" s="81">
        <v>0.0</v>
      </c>
      <c r="P14" s="81">
        <v>0.0</v>
      </c>
      <c r="Q14" s="77">
        <f t="shared" si="1"/>
        <v>0</v>
      </c>
      <c r="R14" s="78">
        <f t="shared" si="2"/>
        <v>0</v>
      </c>
      <c r="S14" s="82"/>
    </row>
    <row r="15" ht="18.0" customHeight="1">
      <c r="A15" s="79" t="str">
        <f>'Jahr1 B2C'!A15&amp;""</f>
        <v/>
      </c>
      <c r="B15" s="79"/>
      <c r="C15" s="80" t="str">
        <f>'Jahr1 B2C'!C15</f>
        <v/>
      </c>
      <c r="D15" s="80" t="str">
        <f>'Jahr1 B2C'!D15</f>
        <v/>
      </c>
      <c r="E15" s="74">
        <v>0.0</v>
      </c>
      <c r="F15" s="74">
        <v>0.0</v>
      </c>
      <c r="G15" s="74">
        <v>0.0</v>
      </c>
      <c r="H15" s="74">
        <v>0.0</v>
      </c>
      <c r="I15" s="74">
        <v>0.0</v>
      </c>
      <c r="J15" s="74">
        <v>0.0</v>
      </c>
      <c r="K15" s="74">
        <v>0.0</v>
      </c>
      <c r="L15" s="74">
        <v>0.0</v>
      </c>
      <c r="M15" s="74">
        <v>0.0</v>
      </c>
      <c r="N15" s="74">
        <v>0.0</v>
      </c>
      <c r="O15" s="74">
        <v>0.0</v>
      </c>
      <c r="P15" s="74">
        <v>0.0</v>
      </c>
      <c r="Q15" s="77">
        <f t="shared" si="1"/>
        <v>0</v>
      </c>
      <c r="R15" s="78">
        <f t="shared" si="2"/>
        <v>0</v>
      </c>
      <c r="S15" s="82"/>
    </row>
    <row r="16" ht="18.0" customHeight="1">
      <c r="A16" s="79" t="str">
        <f>'Jahr1 B2C'!A16&amp;""</f>
        <v/>
      </c>
      <c r="B16" s="79"/>
      <c r="C16" s="80" t="str">
        <f>'Jahr1 B2C'!C16</f>
        <v/>
      </c>
      <c r="D16" s="80" t="str">
        <f>'Jahr1 B2C'!D16</f>
        <v/>
      </c>
      <c r="E16" s="81">
        <v>0.0</v>
      </c>
      <c r="F16" s="81">
        <v>0.0</v>
      </c>
      <c r="G16" s="81">
        <v>0.0</v>
      </c>
      <c r="H16" s="81">
        <v>0.0</v>
      </c>
      <c r="I16" s="81">
        <v>0.0</v>
      </c>
      <c r="J16" s="81">
        <v>0.0</v>
      </c>
      <c r="K16" s="81">
        <v>0.0</v>
      </c>
      <c r="L16" s="81">
        <v>0.0</v>
      </c>
      <c r="M16" s="81">
        <v>0.0</v>
      </c>
      <c r="N16" s="81">
        <v>0.0</v>
      </c>
      <c r="O16" s="81">
        <v>0.0</v>
      </c>
      <c r="P16" s="81">
        <v>0.0</v>
      </c>
      <c r="Q16" s="77">
        <f t="shared" si="1"/>
        <v>0</v>
      </c>
      <c r="R16" s="78">
        <f t="shared" si="2"/>
        <v>0</v>
      </c>
      <c r="S16" s="82"/>
    </row>
    <row r="17" ht="18.0" customHeight="1">
      <c r="A17" s="79" t="str">
        <f>'Jahr1 B2C'!A17&amp;""</f>
        <v/>
      </c>
      <c r="B17" s="79"/>
      <c r="C17" s="80" t="str">
        <f>'Jahr1 B2C'!C17</f>
        <v/>
      </c>
      <c r="D17" s="80" t="str">
        <f>'Jahr1 B2C'!D17</f>
        <v/>
      </c>
      <c r="E17" s="74">
        <v>0.0</v>
      </c>
      <c r="F17" s="74">
        <v>0.0</v>
      </c>
      <c r="G17" s="74">
        <v>0.0</v>
      </c>
      <c r="H17" s="74">
        <v>0.0</v>
      </c>
      <c r="I17" s="74">
        <v>0.0</v>
      </c>
      <c r="J17" s="74">
        <v>0.0</v>
      </c>
      <c r="K17" s="74">
        <v>0.0</v>
      </c>
      <c r="L17" s="74">
        <v>0.0</v>
      </c>
      <c r="M17" s="74">
        <v>0.0</v>
      </c>
      <c r="N17" s="74">
        <v>0.0</v>
      </c>
      <c r="O17" s="74">
        <v>0.0</v>
      </c>
      <c r="P17" s="74">
        <v>0.0</v>
      </c>
      <c r="Q17" s="77">
        <f t="shared" si="1"/>
        <v>0</v>
      </c>
      <c r="R17" s="78">
        <f t="shared" si="2"/>
        <v>0</v>
      </c>
      <c r="S17" s="82"/>
    </row>
    <row r="18" ht="18.0" customHeight="1">
      <c r="A18" s="79" t="str">
        <f>'Jahr1 B2C'!A18&amp;""</f>
        <v/>
      </c>
      <c r="B18" s="79"/>
      <c r="C18" s="80" t="str">
        <f>'Jahr1 B2C'!C18</f>
        <v/>
      </c>
      <c r="D18" s="80" t="str">
        <f>'Jahr1 B2C'!D18</f>
        <v/>
      </c>
      <c r="E18" s="81">
        <v>0.0</v>
      </c>
      <c r="F18" s="81">
        <v>0.0</v>
      </c>
      <c r="G18" s="81">
        <v>0.0</v>
      </c>
      <c r="H18" s="81">
        <v>0.0</v>
      </c>
      <c r="I18" s="81">
        <v>0.0</v>
      </c>
      <c r="J18" s="81">
        <v>0.0</v>
      </c>
      <c r="K18" s="81">
        <v>0.0</v>
      </c>
      <c r="L18" s="81">
        <v>0.0</v>
      </c>
      <c r="M18" s="81">
        <v>0.0</v>
      </c>
      <c r="N18" s="81">
        <v>0.0</v>
      </c>
      <c r="O18" s="81">
        <v>0.0</v>
      </c>
      <c r="P18" s="81">
        <v>0.0</v>
      </c>
      <c r="Q18" s="77">
        <f t="shared" si="1"/>
        <v>0</v>
      </c>
      <c r="R18" s="78">
        <f t="shared" si="2"/>
        <v>0</v>
      </c>
      <c r="S18" s="82"/>
    </row>
    <row r="19" ht="18.0" customHeight="1">
      <c r="A19" s="57"/>
      <c r="B19" s="57"/>
      <c r="C19" s="57"/>
      <c r="D19" s="57"/>
      <c r="E19" s="84"/>
      <c r="F19" s="84"/>
      <c r="G19" s="84"/>
      <c r="H19" s="84"/>
      <c r="I19" s="84"/>
      <c r="J19" s="84"/>
      <c r="K19" s="84"/>
      <c r="L19" s="84"/>
      <c r="M19" s="84"/>
      <c r="N19" s="84"/>
      <c r="O19" s="84"/>
      <c r="P19" s="84"/>
      <c r="Q19" s="85"/>
      <c r="R19" s="86"/>
      <c r="S19" s="59"/>
    </row>
    <row r="20" ht="18.0" customHeight="1">
      <c r="A20" s="88" t="str">
        <f>'Jahr1 B2C'!A20&amp;""</f>
        <v>Produktgruppe 2</v>
      </c>
      <c r="B20" s="62"/>
      <c r="C20" s="64" t="s">
        <v>148</v>
      </c>
      <c r="D20" s="64" t="s">
        <v>150</v>
      </c>
      <c r="E20" s="66"/>
      <c r="F20" s="66"/>
      <c r="G20" s="66"/>
      <c r="H20" s="66"/>
      <c r="I20" s="66"/>
      <c r="J20" s="66"/>
      <c r="K20" s="66"/>
      <c r="L20" s="66"/>
      <c r="M20" s="66"/>
      <c r="N20" s="66"/>
      <c r="O20" s="66"/>
      <c r="P20" s="66"/>
      <c r="Q20" s="67"/>
      <c r="R20" s="68"/>
      <c r="S20" s="59"/>
    </row>
    <row r="21" ht="18.0" customHeight="1">
      <c r="A21" s="79" t="str">
        <f>'Jahr1 B2C'!A21&amp;""</f>
        <v>Artikel 1</v>
      </c>
      <c r="B21" s="72"/>
      <c r="C21" s="73">
        <f>'Jahr1 B2C'!C21</f>
        <v>0</v>
      </c>
      <c r="D21" s="73">
        <f>'Jahr1 B2C'!D21</f>
        <v>0</v>
      </c>
      <c r="E21" s="74">
        <v>0.0</v>
      </c>
      <c r="F21" s="74">
        <v>0.0</v>
      </c>
      <c r="G21" s="74">
        <v>0.0</v>
      </c>
      <c r="H21" s="74">
        <v>0.0</v>
      </c>
      <c r="I21" s="74">
        <v>0.0</v>
      </c>
      <c r="J21" s="74">
        <v>0.0</v>
      </c>
      <c r="K21" s="74">
        <v>0.0</v>
      </c>
      <c r="L21" s="74">
        <v>0.0</v>
      </c>
      <c r="M21" s="74">
        <v>0.0</v>
      </c>
      <c r="N21" s="74">
        <v>0.0</v>
      </c>
      <c r="O21" s="74">
        <v>0.0</v>
      </c>
      <c r="P21" s="74">
        <v>0.0</v>
      </c>
      <c r="Q21" s="77">
        <f t="shared" ref="Q21:Q30" si="3">SUM(E21+F21+G21+H21+I21+J21+K21+L21+M21+N21+O21+P21)</f>
        <v>0</v>
      </c>
      <c r="R21" s="78">
        <f t="shared" ref="R21:R30" si="4">SUM(E21+F21+G21+H21+I21+J21+K21+L21+M21+N21+O21+P21)/12</f>
        <v>0</v>
      </c>
      <c r="S21" s="59"/>
    </row>
    <row r="22" ht="18.0" customHeight="1">
      <c r="A22" s="79" t="str">
        <f>'Jahr1 B2C'!A22&amp;""</f>
        <v>Artikel 2</v>
      </c>
      <c r="B22" s="79"/>
      <c r="C22" s="80">
        <f>'Jahr1 B2C'!C22</f>
        <v>0</v>
      </c>
      <c r="D22" s="80">
        <f>'Jahr1 B2C'!D22</f>
        <v>0</v>
      </c>
      <c r="E22" s="81">
        <v>0.0</v>
      </c>
      <c r="F22" s="81">
        <v>0.0</v>
      </c>
      <c r="G22" s="81">
        <v>0.0</v>
      </c>
      <c r="H22" s="81">
        <v>0.0</v>
      </c>
      <c r="I22" s="81">
        <v>0.0</v>
      </c>
      <c r="J22" s="81">
        <v>0.0</v>
      </c>
      <c r="K22" s="81">
        <v>0.0</v>
      </c>
      <c r="L22" s="81">
        <v>0.0</v>
      </c>
      <c r="M22" s="81">
        <v>0.0</v>
      </c>
      <c r="N22" s="81">
        <v>0.0</v>
      </c>
      <c r="O22" s="81">
        <v>0.0</v>
      </c>
      <c r="P22" s="81">
        <v>0.0</v>
      </c>
      <c r="Q22" s="77">
        <f t="shared" si="3"/>
        <v>0</v>
      </c>
      <c r="R22" s="78">
        <f t="shared" si="4"/>
        <v>0</v>
      </c>
      <c r="S22" s="82"/>
    </row>
    <row r="23" ht="18.0" customHeight="1">
      <c r="A23" s="79" t="str">
        <f>'Jahr1 B2C'!A23&amp;""</f>
        <v>Artikel 3</v>
      </c>
      <c r="B23" s="79"/>
      <c r="C23" s="80">
        <f>'Jahr1 B2C'!C23</f>
        <v>0</v>
      </c>
      <c r="D23" s="80">
        <f>'Jahr1 B2C'!D23</f>
        <v>0</v>
      </c>
      <c r="E23" s="74">
        <v>0.0</v>
      </c>
      <c r="F23" s="74">
        <v>0.0</v>
      </c>
      <c r="G23" s="74">
        <v>0.0</v>
      </c>
      <c r="H23" s="74">
        <v>0.0</v>
      </c>
      <c r="I23" s="74">
        <v>0.0</v>
      </c>
      <c r="J23" s="74">
        <v>0.0</v>
      </c>
      <c r="K23" s="74">
        <v>0.0</v>
      </c>
      <c r="L23" s="74">
        <v>0.0</v>
      </c>
      <c r="M23" s="74">
        <v>0.0</v>
      </c>
      <c r="N23" s="74">
        <v>0.0</v>
      </c>
      <c r="O23" s="74">
        <v>0.0</v>
      </c>
      <c r="P23" s="74">
        <v>0.0</v>
      </c>
      <c r="Q23" s="77">
        <f t="shared" si="3"/>
        <v>0</v>
      </c>
      <c r="R23" s="78">
        <f t="shared" si="4"/>
        <v>0</v>
      </c>
      <c r="S23" s="82"/>
    </row>
    <row r="24" ht="18.0" customHeight="1">
      <c r="A24" s="79" t="str">
        <f>'Jahr1 B2C'!A24&amp;""</f>
        <v>Artikel 4</v>
      </c>
      <c r="B24" s="79"/>
      <c r="C24" s="80">
        <f>'Jahr1 B2C'!C24</f>
        <v>0</v>
      </c>
      <c r="D24" s="80">
        <f>'Jahr1 B2C'!D24</f>
        <v>0</v>
      </c>
      <c r="E24" s="81">
        <v>0.0</v>
      </c>
      <c r="F24" s="81">
        <v>0.0</v>
      </c>
      <c r="G24" s="81">
        <v>0.0</v>
      </c>
      <c r="H24" s="81">
        <v>0.0</v>
      </c>
      <c r="I24" s="81">
        <v>0.0</v>
      </c>
      <c r="J24" s="81">
        <v>0.0</v>
      </c>
      <c r="K24" s="81">
        <v>0.0</v>
      </c>
      <c r="L24" s="81">
        <v>0.0</v>
      </c>
      <c r="M24" s="81">
        <v>0.0</v>
      </c>
      <c r="N24" s="81">
        <v>0.0</v>
      </c>
      <c r="O24" s="81">
        <v>0.0</v>
      </c>
      <c r="P24" s="81">
        <v>0.0</v>
      </c>
      <c r="Q24" s="77">
        <f t="shared" si="3"/>
        <v>0</v>
      </c>
      <c r="R24" s="78">
        <f t="shared" si="4"/>
        <v>0</v>
      </c>
      <c r="S24" s="82"/>
    </row>
    <row r="25" ht="18.0" customHeight="1">
      <c r="A25" s="79" t="str">
        <f>'Jahr1 B2C'!A25&amp;""</f>
        <v>Artikel 5</v>
      </c>
      <c r="B25" s="79"/>
      <c r="C25" s="80">
        <f>'Jahr1 B2C'!C25</f>
        <v>0</v>
      </c>
      <c r="D25" s="80">
        <f>'Jahr1 B2C'!D25</f>
        <v>0</v>
      </c>
      <c r="E25" s="74">
        <v>0.0</v>
      </c>
      <c r="F25" s="74">
        <v>0.0</v>
      </c>
      <c r="G25" s="74">
        <v>0.0</v>
      </c>
      <c r="H25" s="74">
        <v>0.0</v>
      </c>
      <c r="I25" s="74">
        <v>0.0</v>
      </c>
      <c r="J25" s="74">
        <v>0.0</v>
      </c>
      <c r="K25" s="74">
        <v>0.0</v>
      </c>
      <c r="L25" s="74">
        <v>0.0</v>
      </c>
      <c r="M25" s="74">
        <v>0.0</v>
      </c>
      <c r="N25" s="74">
        <v>0.0</v>
      </c>
      <c r="O25" s="74">
        <v>0.0</v>
      </c>
      <c r="P25" s="74">
        <v>0.0</v>
      </c>
      <c r="Q25" s="77">
        <f t="shared" si="3"/>
        <v>0</v>
      </c>
      <c r="R25" s="78">
        <f t="shared" si="4"/>
        <v>0</v>
      </c>
      <c r="S25" s="82"/>
    </row>
    <row r="26" ht="18.0" customHeight="1">
      <c r="A26" s="79" t="str">
        <f>'Jahr1 B2C'!A26&amp;""</f>
        <v>Artikel 6</v>
      </c>
      <c r="B26" s="79"/>
      <c r="C26" s="80">
        <f>'Jahr1 B2C'!C26</f>
        <v>0</v>
      </c>
      <c r="D26" s="80">
        <f>'Jahr1 B2C'!D26</f>
        <v>0</v>
      </c>
      <c r="E26" s="81">
        <v>0.0</v>
      </c>
      <c r="F26" s="81">
        <v>0.0</v>
      </c>
      <c r="G26" s="81">
        <v>0.0</v>
      </c>
      <c r="H26" s="81">
        <v>0.0</v>
      </c>
      <c r="I26" s="81">
        <v>0.0</v>
      </c>
      <c r="J26" s="81">
        <v>0.0</v>
      </c>
      <c r="K26" s="81">
        <v>0.0</v>
      </c>
      <c r="L26" s="81">
        <v>0.0</v>
      </c>
      <c r="M26" s="81">
        <v>0.0</v>
      </c>
      <c r="N26" s="81">
        <v>0.0</v>
      </c>
      <c r="O26" s="81">
        <v>0.0</v>
      </c>
      <c r="P26" s="81">
        <v>0.0</v>
      </c>
      <c r="Q26" s="77">
        <f t="shared" si="3"/>
        <v>0</v>
      </c>
      <c r="R26" s="78">
        <f t="shared" si="4"/>
        <v>0</v>
      </c>
      <c r="S26" s="82"/>
    </row>
    <row r="27" ht="18.0" customHeight="1">
      <c r="A27" s="79" t="str">
        <f>'Jahr1 B2C'!A27&amp;""</f>
        <v/>
      </c>
      <c r="B27" s="79"/>
      <c r="C27" s="80" t="str">
        <f>'Jahr1 B2C'!C27</f>
        <v/>
      </c>
      <c r="D27" s="80" t="str">
        <f>'Jahr1 B2C'!D27</f>
        <v/>
      </c>
      <c r="E27" s="74">
        <v>0.0</v>
      </c>
      <c r="F27" s="74">
        <v>0.0</v>
      </c>
      <c r="G27" s="74">
        <v>0.0</v>
      </c>
      <c r="H27" s="74">
        <v>0.0</v>
      </c>
      <c r="I27" s="74">
        <v>0.0</v>
      </c>
      <c r="J27" s="74">
        <v>0.0</v>
      </c>
      <c r="K27" s="74">
        <v>0.0</v>
      </c>
      <c r="L27" s="74">
        <v>0.0</v>
      </c>
      <c r="M27" s="74">
        <v>0.0</v>
      </c>
      <c r="N27" s="74">
        <v>0.0</v>
      </c>
      <c r="O27" s="74">
        <v>0.0</v>
      </c>
      <c r="P27" s="74">
        <v>0.0</v>
      </c>
      <c r="Q27" s="77">
        <f t="shared" si="3"/>
        <v>0</v>
      </c>
      <c r="R27" s="78">
        <f t="shared" si="4"/>
        <v>0</v>
      </c>
      <c r="S27" s="82"/>
    </row>
    <row r="28" ht="18.0" customHeight="1">
      <c r="A28" s="79" t="str">
        <f>'Jahr1 B2C'!A28&amp;""</f>
        <v/>
      </c>
      <c r="B28" s="79"/>
      <c r="C28" s="80" t="str">
        <f>'Jahr1 B2C'!C28</f>
        <v/>
      </c>
      <c r="D28" s="80" t="str">
        <f>'Jahr1 B2C'!D28</f>
        <v/>
      </c>
      <c r="E28" s="81">
        <v>0.0</v>
      </c>
      <c r="F28" s="81">
        <v>0.0</v>
      </c>
      <c r="G28" s="81">
        <v>0.0</v>
      </c>
      <c r="H28" s="81">
        <v>0.0</v>
      </c>
      <c r="I28" s="81">
        <v>0.0</v>
      </c>
      <c r="J28" s="81">
        <v>0.0</v>
      </c>
      <c r="K28" s="81">
        <v>0.0</v>
      </c>
      <c r="L28" s="81">
        <v>0.0</v>
      </c>
      <c r="M28" s="81">
        <v>0.0</v>
      </c>
      <c r="N28" s="81">
        <v>0.0</v>
      </c>
      <c r="O28" s="81">
        <v>0.0</v>
      </c>
      <c r="P28" s="81">
        <v>0.0</v>
      </c>
      <c r="Q28" s="77">
        <f t="shared" si="3"/>
        <v>0</v>
      </c>
      <c r="R28" s="78">
        <f t="shared" si="4"/>
        <v>0</v>
      </c>
      <c r="S28" s="82"/>
    </row>
    <row r="29" ht="18.0" customHeight="1">
      <c r="A29" s="79" t="str">
        <f>'Jahr1 B2C'!A29&amp;""</f>
        <v/>
      </c>
      <c r="B29" s="79"/>
      <c r="C29" s="80" t="str">
        <f>'Jahr1 B2C'!C29</f>
        <v/>
      </c>
      <c r="D29" s="80" t="str">
        <f>'Jahr1 B2C'!D29</f>
        <v/>
      </c>
      <c r="E29" s="74">
        <v>0.0</v>
      </c>
      <c r="F29" s="74">
        <v>0.0</v>
      </c>
      <c r="G29" s="74">
        <v>0.0</v>
      </c>
      <c r="H29" s="74">
        <v>0.0</v>
      </c>
      <c r="I29" s="74">
        <v>0.0</v>
      </c>
      <c r="J29" s="74">
        <v>0.0</v>
      </c>
      <c r="K29" s="74">
        <v>0.0</v>
      </c>
      <c r="L29" s="74">
        <v>0.0</v>
      </c>
      <c r="M29" s="74">
        <v>0.0</v>
      </c>
      <c r="N29" s="74">
        <v>0.0</v>
      </c>
      <c r="O29" s="74">
        <v>0.0</v>
      </c>
      <c r="P29" s="74">
        <v>0.0</v>
      </c>
      <c r="Q29" s="77">
        <f t="shared" si="3"/>
        <v>0</v>
      </c>
      <c r="R29" s="78">
        <f t="shared" si="4"/>
        <v>0</v>
      </c>
      <c r="S29" s="82"/>
    </row>
    <row r="30" ht="18.0" customHeight="1">
      <c r="A30" s="79" t="str">
        <f>'Jahr1 B2C'!A30&amp;""</f>
        <v/>
      </c>
      <c r="B30" s="79"/>
      <c r="C30" s="80" t="str">
        <f>'Jahr1 B2C'!C30</f>
        <v/>
      </c>
      <c r="D30" s="80" t="str">
        <f>'Jahr1 B2C'!D30</f>
        <v/>
      </c>
      <c r="E30" s="81">
        <v>0.0</v>
      </c>
      <c r="F30" s="81">
        <v>0.0</v>
      </c>
      <c r="G30" s="81">
        <v>0.0</v>
      </c>
      <c r="H30" s="81">
        <v>0.0</v>
      </c>
      <c r="I30" s="81">
        <v>0.0</v>
      </c>
      <c r="J30" s="81">
        <v>0.0</v>
      </c>
      <c r="K30" s="81">
        <v>0.0</v>
      </c>
      <c r="L30" s="81">
        <v>0.0</v>
      </c>
      <c r="M30" s="81">
        <v>0.0</v>
      </c>
      <c r="N30" s="81">
        <v>0.0</v>
      </c>
      <c r="O30" s="81">
        <v>0.0</v>
      </c>
      <c r="P30" s="81">
        <v>0.0</v>
      </c>
      <c r="Q30" s="77">
        <f t="shared" si="3"/>
        <v>0</v>
      </c>
      <c r="R30" s="78">
        <f t="shared" si="4"/>
        <v>0</v>
      </c>
      <c r="S30" s="82"/>
    </row>
    <row r="31" ht="18.0" customHeight="1">
      <c r="A31" s="57"/>
      <c r="B31" s="57"/>
      <c r="C31" s="57"/>
      <c r="D31" s="57"/>
      <c r="E31" s="84"/>
      <c r="F31" s="84"/>
      <c r="G31" s="84"/>
      <c r="H31" s="84"/>
      <c r="I31" s="84"/>
      <c r="J31" s="84"/>
      <c r="K31" s="84"/>
      <c r="L31" s="84"/>
      <c r="M31" s="84"/>
      <c r="N31" s="84"/>
      <c r="O31" s="84"/>
      <c r="P31" s="84"/>
      <c r="Q31" s="85"/>
      <c r="R31" s="86"/>
      <c r="S31" s="59"/>
    </row>
    <row r="32" ht="18.0" customHeight="1">
      <c r="A32" s="88" t="str">
        <f>'Jahr1 B2C'!A32&amp;""</f>
        <v>Produktgruppe 3</v>
      </c>
      <c r="B32" s="62"/>
      <c r="C32" s="64" t="s">
        <v>148</v>
      </c>
      <c r="D32" s="64" t="s">
        <v>150</v>
      </c>
      <c r="E32" s="66"/>
      <c r="F32" s="66"/>
      <c r="G32" s="66"/>
      <c r="H32" s="66"/>
      <c r="I32" s="66"/>
      <c r="J32" s="66"/>
      <c r="K32" s="66"/>
      <c r="L32" s="66"/>
      <c r="M32" s="66"/>
      <c r="N32" s="66"/>
      <c r="O32" s="66"/>
      <c r="P32" s="66"/>
      <c r="Q32" s="67"/>
      <c r="R32" s="68"/>
      <c r="S32" s="59"/>
    </row>
    <row r="33" ht="18.0" customHeight="1">
      <c r="A33" s="79" t="str">
        <f>'Jahr1 B2C'!A33&amp;""</f>
        <v>Artikel 1</v>
      </c>
      <c r="B33" s="72"/>
      <c r="C33" s="73">
        <f>'Jahr1 B2C'!C33</f>
        <v>0</v>
      </c>
      <c r="D33" s="73">
        <f>'Jahr1 B2C'!D33</f>
        <v>0</v>
      </c>
      <c r="E33" s="74">
        <v>0.0</v>
      </c>
      <c r="F33" s="74">
        <v>0.0</v>
      </c>
      <c r="G33" s="74">
        <v>0.0</v>
      </c>
      <c r="H33" s="74">
        <v>0.0</v>
      </c>
      <c r="I33" s="74">
        <v>0.0</v>
      </c>
      <c r="J33" s="74">
        <v>0.0</v>
      </c>
      <c r="K33" s="74">
        <v>0.0</v>
      </c>
      <c r="L33" s="74">
        <v>0.0</v>
      </c>
      <c r="M33" s="74">
        <v>0.0</v>
      </c>
      <c r="N33" s="74">
        <v>0.0</v>
      </c>
      <c r="O33" s="74">
        <v>0.0</v>
      </c>
      <c r="P33" s="74">
        <v>0.0</v>
      </c>
      <c r="Q33" s="77">
        <f t="shared" ref="Q33:Q42" si="5">SUM(E33+F33+G33+H33+I33+J33+K33+L33+M33+N33+O33+P33)</f>
        <v>0</v>
      </c>
      <c r="R33" s="78">
        <f t="shared" ref="R33:R42" si="6">SUM(E33+F33+G33+H33+I33+J33+K33+L33+M33+N33+O33+P33)/12</f>
        <v>0</v>
      </c>
      <c r="S33" s="59"/>
    </row>
    <row r="34" ht="18.0" customHeight="1">
      <c r="A34" s="79" t="str">
        <f>'Jahr1 B2C'!A34&amp;""</f>
        <v>Artikel 2</v>
      </c>
      <c r="B34" s="79"/>
      <c r="C34" s="80">
        <f>'Jahr1 B2C'!C34</f>
        <v>0</v>
      </c>
      <c r="D34" s="80">
        <f>'Jahr1 B2C'!D34</f>
        <v>0</v>
      </c>
      <c r="E34" s="81">
        <v>0.0</v>
      </c>
      <c r="F34" s="81">
        <v>0.0</v>
      </c>
      <c r="G34" s="81">
        <v>0.0</v>
      </c>
      <c r="H34" s="81">
        <v>0.0</v>
      </c>
      <c r="I34" s="81">
        <v>0.0</v>
      </c>
      <c r="J34" s="81">
        <v>0.0</v>
      </c>
      <c r="K34" s="81">
        <v>0.0</v>
      </c>
      <c r="L34" s="81">
        <v>0.0</v>
      </c>
      <c r="M34" s="81">
        <v>0.0</v>
      </c>
      <c r="N34" s="81">
        <v>0.0</v>
      </c>
      <c r="O34" s="81">
        <v>0.0</v>
      </c>
      <c r="P34" s="81">
        <v>0.0</v>
      </c>
      <c r="Q34" s="77">
        <f t="shared" si="5"/>
        <v>0</v>
      </c>
      <c r="R34" s="78">
        <f t="shared" si="6"/>
        <v>0</v>
      </c>
      <c r="S34" s="82"/>
    </row>
    <row r="35" ht="18.0" customHeight="1">
      <c r="A35" s="79" t="str">
        <f>'Jahr1 B2C'!A35&amp;""</f>
        <v>Artikel 3</v>
      </c>
      <c r="B35" s="79"/>
      <c r="C35" s="80">
        <f>'Jahr1 B2C'!C35</f>
        <v>0</v>
      </c>
      <c r="D35" s="80">
        <f>'Jahr1 B2C'!D35</f>
        <v>0</v>
      </c>
      <c r="E35" s="74">
        <v>0.0</v>
      </c>
      <c r="F35" s="74">
        <v>0.0</v>
      </c>
      <c r="G35" s="74">
        <v>0.0</v>
      </c>
      <c r="H35" s="74">
        <v>0.0</v>
      </c>
      <c r="I35" s="74">
        <v>0.0</v>
      </c>
      <c r="J35" s="74">
        <v>0.0</v>
      </c>
      <c r="K35" s="74">
        <v>0.0</v>
      </c>
      <c r="L35" s="74">
        <v>0.0</v>
      </c>
      <c r="M35" s="74">
        <v>0.0</v>
      </c>
      <c r="N35" s="74">
        <v>0.0</v>
      </c>
      <c r="O35" s="74">
        <v>0.0</v>
      </c>
      <c r="P35" s="74">
        <v>0.0</v>
      </c>
      <c r="Q35" s="77">
        <f t="shared" si="5"/>
        <v>0</v>
      </c>
      <c r="R35" s="78">
        <f t="shared" si="6"/>
        <v>0</v>
      </c>
      <c r="S35" s="82"/>
    </row>
    <row r="36" ht="18.0" customHeight="1">
      <c r="A36" s="79" t="str">
        <f>'Jahr1 B2C'!A36&amp;""</f>
        <v>Artikel 4</v>
      </c>
      <c r="B36" s="79"/>
      <c r="C36" s="80">
        <f>'Jahr1 B2C'!C36</f>
        <v>0</v>
      </c>
      <c r="D36" s="80">
        <f>'Jahr1 B2C'!D36</f>
        <v>0</v>
      </c>
      <c r="E36" s="81">
        <v>0.0</v>
      </c>
      <c r="F36" s="81">
        <v>0.0</v>
      </c>
      <c r="G36" s="81">
        <v>0.0</v>
      </c>
      <c r="H36" s="81">
        <v>0.0</v>
      </c>
      <c r="I36" s="81">
        <v>0.0</v>
      </c>
      <c r="J36" s="81">
        <v>0.0</v>
      </c>
      <c r="K36" s="81">
        <v>0.0</v>
      </c>
      <c r="L36" s="81">
        <v>0.0</v>
      </c>
      <c r="M36" s="81">
        <v>0.0</v>
      </c>
      <c r="N36" s="81">
        <v>0.0</v>
      </c>
      <c r="O36" s="81">
        <v>0.0</v>
      </c>
      <c r="P36" s="81">
        <v>0.0</v>
      </c>
      <c r="Q36" s="77">
        <f t="shared" si="5"/>
        <v>0</v>
      </c>
      <c r="R36" s="78">
        <f t="shared" si="6"/>
        <v>0</v>
      </c>
      <c r="S36" s="82"/>
    </row>
    <row r="37" ht="18.0" customHeight="1">
      <c r="A37" s="79" t="str">
        <f>'Jahr1 B2C'!A37&amp;""</f>
        <v>Artikel 5</v>
      </c>
      <c r="B37" s="79"/>
      <c r="C37" s="80">
        <f>'Jahr1 B2C'!C37</f>
        <v>0</v>
      </c>
      <c r="D37" s="73">
        <f>'Jahr1 B2C'!D37</f>
        <v>0</v>
      </c>
      <c r="E37" s="74">
        <v>0.0</v>
      </c>
      <c r="F37" s="74">
        <v>0.0</v>
      </c>
      <c r="G37" s="74">
        <v>0.0</v>
      </c>
      <c r="H37" s="74">
        <v>0.0</v>
      </c>
      <c r="I37" s="74">
        <v>0.0</v>
      </c>
      <c r="J37" s="74">
        <v>0.0</v>
      </c>
      <c r="K37" s="74">
        <v>0.0</v>
      </c>
      <c r="L37" s="74">
        <v>0.0</v>
      </c>
      <c r="M37" s="74">
        <v>0.0</v>
      </c>
      <c r="N37" s="74">
        <v>0.0</v>
      </c>
      <c r="O37" s="74">
        <v>0.0</v>
      </c>
      <c r="P37" s="74">
        <v>0.0</v>
      </c>
      <c r="Q37" s="77">
        <f t="shared" si="5"/>
        <v>0</v>
      </c>
      <c r="R37" s="78">
        <f t="shared" si="6"/>
        <v>0</v>
      </c>
      <c r="S37" s="82"/>
    </row>
    <row r="38" ht="18.0" customHeight="1">
      <c r="A38" s="79" t="str">
        <f>'Jahr1 B2C'!A38&amp;""</f>
        <v>Artikel 6</v>
      </c>
      <c r="B38" s="79"/>
      <c r="C38" s="80">
        <f>'Jahr1 B2C'!C38</f>
        <v>0</v>
      </c>
      <c r="D38" s="80">
        <f>'Jahr1 B2C'!D38</f>
        <v>0</v>
      </c>
      <c r="E38" s="81">
        <v>0.0</v>
      </c>
      <c r="F38" s="81">
        <v>0.0</v>
      </c>
      <c r="G38" s="81">
        <v>0.0</v>
      </c>
      <c r="H38" s="81">
        <v>0.0</v>
      </c>
      <c r="I38" s="81">
        <v>0.0</v>
      </c>
      <c r="J38" s="81">
        <v>0.0</v>
      </c>
      <c r="K38" s="81">
        <v>0.0</v>
      </c>
      <c r="L38" s="81">
        <v>0.0</v>
      </c>
      <c r="M38" s="81">
        <v>0.0</v>
      </c>
      <c r="N38" s="81">
        <v>0.0</v>
      </c>
      <c r="O38" s="81">
        <v>0.0</v>
      </c>
      <c r="P38" s="81">
        <v>0.0</v>
      </c>
      <c r="Q38" s="77">
        <f t="shared" si="5"/>
        <v>0</v>
      </c>
      <c r="R38" s="78">
        <f t="shared" si="6"/>
        <v>0</v>
      </c>
      <c r="S38" s="82"/>
    </row>
    <row r="39" ht="18.0" customHeight="1">
      <c r="A39" s="79" t="str">
        <f>'Jahr1 B2C'!A39&amp;""</f>
        <v/>
      </c>
      <c r="B39" s="79"/>
      <c r="C39" s="80" t="str">
        <f>'Jahr1 B2C'!C39</f>
        <v/>
      </c>
      <c r="D39" s="80" t="str">
        <f>'Jahr1 B2C'!D39</f>
        <v/>
      </c>
      <c r="E39" s="74">
        <v>0.0</v>
      </c>
      <c r="F39" s="74">
        <v>0.0</v>
      </c>
      <c r="G39" s="74">
        <v>0.0</v>
      </c>
      <c r="H39" s="74">
        <v>0.0</v>
      </c>
      <c r="I39" s="74">
        <v>0.0</v>
      </c>
      <c r="J39" s="74">
        <v>0.0</v>
      </c>
      <c r="K39" s="74">
        <v>0.0</v>
      </c>
      <c r="L39" s="74">
        <v>0.0</v>
      </c>
      <c r="M39" s="74">
        <v>0.0</v>
      </c>
      <c r="N39" s="74">
        <v>0.0</v>
      </c>
      <c r="O39" s="74">
        <v>0.0</v>
      </c>
      <c r="P39" s="74">
        <v>0.0</v>
      </c>
      <c r="Q39" s="77">
        <f t="shared" si="5"/>
        <v>0</v>
      </c>
      <c r="R39" s="78">
        <f t="shared" si="6"/>
        <v>0</v>
      </c>
      <c r="S39" s="82"/>
    </row>
    <row r="40" ht="18.0" customHeight="1">
      <c r="A40" s="79" t="str">
        <f>'Jahr1 B2C'!A40&amp;""</f>
        <v/>
      </c>
      <c r="B40" s="79"/>
      <c r="C40" s="80" t="str">
        <f>'Jahr1 B2C'!C40</f>
        <v/>
      </c>
      <c r="D40" s="80" t="str">
        <f>'Jahr1 B2C'!D40</f>
        <v/>
      </c>
      <c r="E40" s="81">
        <v>0.0</v>
      </c>
      <c r="F40" s="81">
        <v>0.0</v>
      </c>
      <c r="G40" s="81">
        <v>0.0</v>
      </c>
      <c r="H40" s="81">
        <v>0.0</v>
      </c>
      <c r="I40" s="81">
        <v>0.0</v>
      </c>
      <c r="J40" s="81">
        <v>0.0</v>
      </c>
      <c r="K40" s="81">
        <v>0.0</v>
      </c>
      <c r="L40" s="81">
        <v>0.0</v>
      </c>
      <c r="M40" s="81">
        <v>0.0</v>
      </c>
      <c r="N40" s="81">
        <v>0.0</v>
      </c>
      <c r="O40" s="81">
        <v>0.0</v>
      </c>
      <c r="P40" s="81">
        <v>0.0</v>
      </c>
      <c r="Q40" s="77">
        <f t="shared" si="5"/>
        <v>0</v>
      </c>
      <c r="R40" s="78">
        <f t="shared" si="6"/>
        <v>0</v>
      </c>
      <c r="S40" s="82"/>
    </row>
    <row r="41" ht="18.0" customHeight="1">
      <c r="A41" s="79" t="str">
        <f>'Jahr1 B2C'!A41&amp;""</f>
        <v/>
      </c>
      <c r="B41" s="79"/>
      <c r="C41" s="80" t="str">
        <f>'Jahr1 B2C'!C41</f>
        <v/>
      </c>
      <c r="D41" s="80" t="str">
        <f>'Jahr1 B2C'!D41</f>
        <v/>
      </c>
      <c r="E41" s="74">
        <v>0.0</v>
      </c>
      <c r="F41" s="74">
        <v>0.0</v>
      </c>
      <c r="G41" s="74">
        <v>0.0</v>
      </c>
      <c r="H41" s="74">
        <v>0.0</v>
      </c>
      <c r="I41" s="74">
        <v>0.0</v>
      </c>
      <c r="J41" s="74">
        <v>0.0</v>
      </c>
      <c r="K41" s="74">
        <v>0.0</v>
      </c>
      <c r="L41" s="74">
        <v>0.0</v>
      </c>
      <c r="M41" s="74">
        <v>0.0</v>
      </c>
      <c r="N41" s="74">
        <v>0.0</v>
      </c>
      <c r="O41" s="74">
        <v>0.0</v>
      </c>
      <c r="P41" s="74">
        <v>0.0</v>
      </c>
      <c r="Q41" s="77">
        <f t="shared" si="5"/>
        <v>0</v>
      </c>
      <c r="R41" s="78">
        <f t="shared" si="6"/>
        <v>0</v>
      </c>
      <c r="S41" s="82"/>
    </row>
    <row r="42" ht="18.0" customHeight="1">
      <c r="A42" s="79" t="str">
        <f>'Jahr1 B2C'!A42&amp;""</f>
        <v/>
      </c>
      <c r="B42" s="79"/>
      <c r="C42" s="80" t="str">
        <f>'Jahr1 B2C'!C42</f>
        <v/>
      </c>
      <c r="D42" s="80" t="str">
        <f>'Jahr1 B2C'!D42</f>
        <v/>
      </c>
      <c r="E42" s="81">
        <v>0.0</v>
      </c>
      <c r="F42" s="81">
        <v>0.0</v>
      </c>
      <c r="G42" s="81">
        <v>0.0</v>
      </c>
      <c r="H42" s="81">
        <v>0.0</v>
      </c>
      <c r="I42" s="81">
        <v>0.0</v>
      </c>
      <c r="J42" s="81">
        <v>0.0</v>
      </c>
      <c r="K42" s="81">
        <v>0.0</v>
      </c>
      <c r="L42" s="81">
        <v>0.0</v>
      </c>
      <c r="M42" s="81">
        <v>0.0</v>
      </c>
      <c r="N42" s="81">
        <v>0.0</v>
      </c>
      <c r="O42" s="81">
        <v>0.0</v>
      </c>
      <c r="P42" s="81">
        <v>0.0</v>
      </c>
      <c r="Q42" s="77">
        <f t="shared" si="5"/>
        <v>0</v>
      </c>
      <c r="R42" s="78">
        <f t="shared" si="6"/>
        <v>0</v>
      </c>
      <c r="S42" s="82"/>
    </row>
    <row r="43" ht="18.0" customHeight="1">
      <c r="A43" s="57"/>
      <c r="B43" s="57"/>
      <c r="C43" s="57"/>
      <c r="D43" s="57"/>
      <c r="E43" s="84"/>
      <c r="F43" s="84"/>
      <c r="G43" s="84"/>
      <c r="H43" s="84"/>
      <c r="I43" s="84"/>
      <c r="J43" s="84"/>
      <c r="K43" s="84"/>
      <c r="L43" s="84"/>
      <c r="M43" s="84"/>
      <c r="N43" s="84"/>
      <c r="O43" s="84"/>
      <c r="P43" s="84"/>
      <c r="Q43" s="85"/>
      <c r="R43" s="86"/>
      <c r="S43" s="59"/>
    </row>
    <row r="44" ht="18.0" customHeight="1">
      <c r="A44" s="88" t="str">
        <f>'Jahr1 B2C'!A44&amp;""</f>
        <v>Produktgruppe 4</v>
      </c>
      <c r="B44" s="62"/>
      <c r="C44" s="64" t="s">
        <v>148</v>
      </c>
      <c r="D44" s="64" t="s">
        <v>150</v>
      </c>
      <c r="E44" s="66"/>
      <c r="F44" s="66"/>
      <c r="G44" s="66"/>
      <c r="H44" s="66"/>
      <c r="I44" s="66"/>
      <c r="J44" s="66"/>
      <c r="K44" s="66"/>
      <c r="L44" s="66"/>
      <c r="M44" s="66"/>
      <c r="N44" s="66"/>
      <c r="O44" s="66"/>
      <c r="P44" s="66"/>
      <c r="Q44" s="67"/>
      <c r="R44" s="68"/>
      <c r="S44" s="59"/>
    </row>
    <row r="45" ht="18.0" customHeight="1">
      <c r="A45" s="79" t="str">
        <f>'Jahr1 B2C'!A45&amp;""</f>
        <v>Artikel 1</v>
      </c>
      <c r="B45" s="72"/>
      <c r="C45" s="73">
        <f>'Jahr1 B2C'!C45</f>
        <v>0</v>
      </c>
      <c r="D45" s="73">
        <f>'Jahr1 B2C'!D45</f>
        <v>0</v>
      </c>
      <c r="E45" s="74">
        <v>0.0</v>
      </c>
      <c r="F45" s="74">
        <v>0.0</v>
      </c>
      <c r="G45" s="74">
        <v>0.0</v>
      </c>
      <c r="H45" s="74">
        <v>0.0</v>
      </c>
      <c r="I45" s="74">
        <v>0.0</v>
      </c>
      <c r="J45" s="74">
        <v>0.0</v>
      </c>
      <c r="K45" s="74">
        <v>0.0</v>
      </c>
      <c r="L45" s="74">
        <v>0.0</v>
      </c>
      <c r="M45" s="74">
        <v>0.0</v>
      </c>
      <c r="N45" s="74">
        <v>0.0</v>
      </c>
      <c r="O45" s="74">
        <v>0.0</v>
      </c>
      <c r="P45" s="74">
        <v>0.0</v>
      </c>
      <c r="Q45" s="77">
        <f t="shared" ref="Q45:Q54" si="7">SUM(E45+F45+G45+H45+I45+J45+K45+L45+M45+N45+O45+P45)</f>
        <v>0</v>
      </c>
      <c r="R45" s="78">
        <f t="shared" ref="R45:R54" si="8">SUM(E45+F45+G45+H45+I45+J45+K45+L45+M45+N45+O45+P45)/12</f>
        <v>0</v>
      </c>
      <c r="S45" s="59"/>
    </row>
    <row r="46" ht="18.0" customHeight="1">
      <c r="A46" s="79" t="str">
        <f>'Jahr1 B2C'!A46&amp;""</f>
        <v>Artikel 2</v>
      </c>
      <c r="B46" s="79"/>
      <c r="C46" s="80">
        <f>'Jahr1 B2C'!C46</f>
        <v>0</v>
      </c>
      <c r="D46" s="80">
        <f>'Jahr1 B2C'!D46</f>
        <v>0</v>
      </c>
      <c r="E46" s="81">
        <v>0.0</v>
      </c>
      <c r="F46" s="81">
        <v>0.0</v>
      </c>
      <c r="G46" s="81">
        <v>0.0</v>
      </c>
      <c r="H46" s="81">
        <v>0.0</v>
      </c>
      <c r="I46" s="81">
        <v>0.0</v>
      </c>
      <c r="J46" s="81">
        <v>0.0</v>
      </c>
      <c r="K46" s="81">
        <v>0.0</v>
      </c>
      <c r="L46" s="81">
        <v>0.0</v>
      </c>
      <c r="M46" s="81">
        <v>0.0</v>
      </c>
      <c r="N46" s="81">
        <v>0.0</v>
      </c>
      <c r="O46" s="81">
        <v>0.0</v>
      </c>
      <c r="P46" s="81">
        <v>0.0</v>
      </c>
      <c r="Q46" s="77">
        <f t="shared" si="7"/>
        <v>0</v>
      </c>
      <c r="R46" s="78">
        <f t="shared" si="8"/>
        <v>0</v>
      </c>
      <c r="S46" s="82"/>
    </row>
    <row r="47" ht="18.0" customHeight="1">
      <c r="A47" s="79" t="str">
        <f>'Jahr1 B2C'!A47&amp;""</f>
        <v>Artikel 3</v>
      </c>
      <c r="B47" s="79"/>
      <c r="C47" s="80">
        <f>'Jahr1 B2C'!C47</f>
        <v>0</v>
      </c>
      <c r="D47" s="80">
        <f>'Jahr1 B2C'!D47</f>
        <v>0</v>
      </c>
      <c r="E47" s="74">
        <v>0.0</v>
      </c>
      <c r="F47" s="74">
        <v>0.0</v>
      </c>
      <c r="G47" s="74">
        <v>0.0</v>
      </c>
      <c r="H47" s="74">
        <v>0.0</v>
      </c>
      <c r="I47" s="74">
        <v>0.0</v>
      </c>
      <c r="J47" s="74">
        <v>0.0</v>
      </c>
      <c r="K47" s="74">
        <v>0.0</v>
      </c>
      <c r="L47" s="74">
        <v>0.0</v>
      </c>
      <c r="M47" s="74">
        <v>0.0</v>
      </c>
      <c r="N47" s="74">
        <v>0.0</v>
      </c>
      <c r="O47" s="74">
        <v>0.0</v>
      </c>
      <c r="P47" s="74">
        <v>0.0</v>
      </c>
      <c r="Q47" s="77">
        <f t="shared" si="7"/>
        <v>0</v>
      </c>
      <c r="R47" s="78">
        <f t="shared" si="8"/>
        <v>0</v>
      </c>
      <c r="S47" s="82"/>
    </row>
    <row r="48" ht="18.0" customHeight="1">
      <c r="A48" s="79" t="str">
        <f>'Jahr1 B2C'!A48&amp;""</f>
        <v>Artikel 4</v>
      </c>
      <c r="B48" s="79"/>
      <c r="C48" s="80">
        <f>'Jahr1 B2C'!C48</f>
        <v>0</v>
      </c>
      <c r="D48" s="80">
        <f>'Jahr1 B2C'!D48</f>
        <v>0</v>
      </c>
      <c r="E48" s="81">
        <v>0.0</v>
      </c>
      <c r="F48" s="81">
        <v>0.0</v>
      </c>
      <c r="G48" s="81">
        <v>0.0</v>
      </c>
      <c r="H48" s="81">
        <v>0.0</v>
      </c>
      <c r="I48" s="81">
        <v>0.0</v>
      </c>
      <c r="J48" s="81">
        <v>0.0</v>
      </c>
      <c r="K48" s="81">
        <v>0.0</v>
      </c>
      <c r="L48" s="81">
        <v>0.0</v>
      </c>
      <c r="M48" s="81">
        <v>0.0</v>
      </c>
      <c r="N48" s="81">
        <v>0.0</v>
      </c>
      <c r="O48" s="81">
        <v>0.0</v>
      </c>
      <c r="P48" s="81">
        <v>0.0</v>
      </c>
      <c r="Q48" s="77">
        <f t="shared" si="7"/>
        <v>0</v>
      </c>
      <c r="R48" s="78">
        <f t="shared" si="8"/>
        <v>0</v>
      </c>
      <c r="S48" s="82"/>
    </row>
    <row r="49" ht="15.75" customHeight="1">
      <c r="A49" s="79" t="str">
        <f>'Jahr1 B2C'!A49&amp;""</f>
        <v>Artikel 5</v>
      </c>
      <c r="B49" s="79"/>
      <c r="C49" s="80">
        <f>'Jahr1 B2C'!C49</f>
        <v>0</v>
      </c>
      <c r="D49" s="80">
        <f>'Jahr1 B2C'!D49</f>
        <v>0</v>
      </c>
      <c r="E49" s="74">
        <v>0.0</v>
      </c>
      <c r="F49" s="74">
        <v>0.0</v>
      </c>
      <c r="G49" s="74">
        <v>0.0</v>
      </c>
      <c r="H49" s="74">
        <v>0.0</v>
      </c>
      <c r="I49" s="74">
        <v>0.0</v>
      </c>
      <c r="J49" s="74">
        <v>0.0</v>
      </c>
      <c r="K49" s="74">
        <v>0.0</v>
      </c>
      <c r="L49" s="74">
        <v>0.0</v>
      </c>
      <c r="M49" s="74">
        <v>0.0</v>
      </c>
      <c r="N49" s="74">
        <v>0.0</v>
      </c>
      <c r="O49" s="74">
        <v>0.0</v>
      </c>
      <c r="P49" s="74">
        <v>0.0</v>
      </c>
      <c r="Q49" s="77">
        <f t="shared" si="7"/>
        <v>0</v>
      </c>
      <c r="R49" s="78">
        <f t="shared" si="8"/>
        <v>0</v>
      </c>
      <c r="S49" s="91"/>
    </row>
    <row r="50" ht="18.0" customHeight="1">
      <c r="A50" s="79" t="str">
        <f>'Jahr1 B2C'!A50&amp;""</f>
        <v>Artikel 6</v>
      </c>
      <c r="B50" s="79"/>
      <c r="C50" s="80">
        <f>'Jahr1 B2C'!C50</f>
        <v>0</v>
      </c>
      <c r="D50" s="80">
        <f>'Jahr1 B2C'!D50</f>
        <v>0</v>
      </c>
      <c r="E50" s="81">
        <v>0.0</v>
      </c>
      <c r="F50" s="81">
        <v>0.0</v>
      </c>
      <c r="G50" s="81">
        <v>0.0</v>
      </c>
      <c r="H50" s="81">
        <v>0.0</v>
      </c>
      <c r="I50" s="81">
        <v>0.0</v>
      </c>
      <c r="J50" s="81">
        <v>0.0</v>
      </c>
      <c r="K50" s="81">
        <v>0.0</v>
      </c>
      <c r="L50" s="81">
        <v>0.0</v>
      </c>
      <c r="M50" s="81">
        <v>0.0</v>
      </c>
      <c r="N50" s="81">
        <v>0.0</v>
      </c>
      <c r="O50" s="81">
        <v>0.0</v>
      </c>
      <c r="P50" s="81">
        <v>0.0</v>
      </c>
      <c r="Q50" s="77">
        <f t="shared" si="7"/>
        <v>0</v>
      </c>
      <c r="R50" s="78">
        <f t="shared" si="8"/>
        <v>0</v>
      </c>
      <c r="S50" s="82"/>
    </row>
    <row r="51" ht="18.0" customHeight="1">
      <c r="A51" s="79" t="str">
        <f>'Jahr1 B2C'!A51&amp;""</f>
        <v/>
      </c>
      <c r="B51" s="79"/>
      <c r="C51" s="80" t="str">
        <f>'Jahr1 B2C'!C51</f>
        <v/>
      </c>
      <c r="D51" s="80" t="str">
        <f>'Jahr1 B2C'!D51</f>
        <v/>
      </c>
      <c r="E51" s="74">
        <v>0.0</v>
      </c>
      <c r="F51" s="74">
        <v>0.0</v>
      </c>
      <c r="G51" s="74">
        <v>0.0</v>
      </c>
      <c r="H51" s="74">
        <v>0.0</v>
      </c>
      <c r="I51" s="74">
        <v>0.0</v>
      </c>
      <c r="J51" s="74">
        <v>0.0</v>
      </c>
      <c r="K51" s="74">
        <v>0.0</v>
      </c>
      <c r="L51" s="74">
        <v>0.0</v>
      </c>
      <c r="M51" s="74">
        <v>0.0</v>
      </c>
      <c r="N51" s="74">
        <v>0.0</v>
      </c>
      <c r="O51" s="74">
        <v>0.0</v>
      </c>
      <c r="P51" s="74">
        <v>0.0</v>
      </c>
      <c r="Q51" s="77">
        <f t="shared" si="7"/>
        <v>0</v>
      </c>
      <c r="R51" s="78">
        <f t="shared" si="8"/>
        <v>0</v>
      </c>
      <c r="S51" s="82"/>
    </row>
    <row r="52" ht="18.0" customHeight="1">
      <c r="A52" s="79" t="str">
        <f>'Jahr1 B2C'!A52&amp;""</f>
        <v/>
      </c>
      <c r="B52" s="79"/>
      <c r="C52" s="80" t="str">
        <f>'Jahr1 B2C'!C52</f>
        <v/>
      </c>
      <c r="D52" s="80" t="str">
        <f>'Jahr1 B2C'!D52</f>
        <v/>
      </c>
      <c r="E52" s="81">
        <v>0.0</v>
      </c>
      <c r="F52" s="81">
        <v>0.0</v>
      </c>
      <c r="G52" s="81">
        <v>0.0</v>
      </c>
      <c r="H52" s="81">
        <v>0.0</v>
      </c>
      <c r="I52" s="81">
        <v>0.0</v>
      </c>
      <c r="J52" s="81">
        <v>0.0</v>
      </c>
      <c r="K52" s="81">
        <v>0.0</v>
      </c>
      <c r="L52" s="81">
        <v>0.0</v>
      </c>
      <c r="M52" s="81">
        <v>0.0</v>
      </c>
      <c r="N52" s="81">
        <v>0.0</v>
      </c>
      <c r="O52" s="81">
        <v>0.0</v>
      </c>
      <c r="P52" s="81">
        <v>0.0</v>
      </c>
      <c r="Q52" s="77">
        <f t="shared" si="7"/>
        <v>0</v>
      </c>
      <c r="R52" s="78">
        <f t="shared" si="8"/>
        <v>0</v>
      </c>
      <c r="S52" s="82"/>
    </row>
    <row r="53" ht="18.0" customHeight="1">
      <c r="A53" s="79" t="str">
        <f>'Jahr1 B2C'!A53&amp;""</f>
        <v/>
      </c>
      <c r="B53" s="79"/>
      <c r="C53" s="80" t="str">
        <f>'Jahr1 B2C'!C53</f>
        <v/>
      </c>
      <c r="D53" s="80" t="str">
        <f>'Jahr1 B2C'!D53</f>
        <v/>
      </c>
      <c r="E53" s="74">
        <v>0.0</v>
      </c>
      <c r="F53" s="74">
        <v>0.0</v>
      </c>
      <c r="G53" s="74">
        <v>0.0</v>
      </c>
      <c r="H53" s="74">
        <v>0.0</v>
      </c>
      <c r="I53" s="74">
        <v>0.0</v>
      </c>
      <c r="J53" s="74">
        <v>0.0</v>
      </c>
      <c r="K53" s="74">
        <v>0.0</v>
      </c>
      <c r="L53" s="74">
        <v>0.0</v>
      </c>
      <c r="M53" s="74">
        <v>0.0</v>
      </c>
      <c r="N53" s="74">
        <v>0.0</v>
      </c>
      <c r="O53" s="74">
        <v>0.0</v>
      </c>
      <c r="P53" s="74">
        <v>0.0</v>
      </c>
      <c r="Q53" s="77">
        <f t="shared" si="7"/>
        <v>0</v>
      </c>
      <c r="R53" s="78">
        <f t="shared" si="8"/>
        <v>0</v>
      </c>
      <c r="S53" s="82"/>
    </row>
    <row r="54" ht="18.0" customHeight="1">
      <c r="A54" s="79" t="str">
        <f>'Jahr1 B2C'!A54&amp;""</f>
        <v/>
      </c>
      <c r="B54" s="79"/>
      <c r="C54" s="80" t="str">
        <f>'Jahr1 B2C'!C54</f>
        <v/>
      </c>
      <c r="D54" s="80" t="str">
        <f>'Jahr1 B2C'!D54</f>
        <v/>
      </c>
      <c r="E54" s="81">
        <v>0.0</v>
      </c>
      <c r="F54" s="81">
        <v>0.0</v>
      </c>
      <c r="G54" s="81">
        <v>0.0</v>
      </c>
      <c r="H54" s="81">
        <v>0.0</v>
      </c>
      <c r="I54" s="81">
        <v>0.0</v>
      </c>
      <c r="J54" s="81">
        <v>0.0</v>
      </c>
      <c r="K54" s="81">
        <v>0.0</v>
      </c>
      <c r="L54" s="81">
        <v>0.0</v>
      </c>
      <c r="M54" s="81">
        <v>0.0</v>
      </c>
      <c r="N54" s="81">
        <v>0.0</v>
      </c>
      <c r="O54" s="81">
        <v>0.0</v>
      </c>
      <c r="P54" s="81">
        <v>0.0</v>
      </c>
      <c r="Q54" s="77">
        <f t="shared" si="7"/>
        <v>0</v>
      </c>
      <c r="R54" s="78">
        <f t="shared" si="8"/>
        <v>0</v>
      </c>
      <c r="S54" s="82"/>
    </row>
    <row r="55" ht="15.75" customHeight="1">
      <c r="A55" s="40"/>
      <c r="B55" s="92"/>
      <c r="C55" s="92"/>
      <c r="D55" s="93"/>
      <c r="E55" s="91"/>
      <c r="F55" s="91"/>
      <c r="G55" s="91"/>
      <c r="H55" s="91"/>
      <c r="I55" s="91"/>
      <c r="J55" s="91"/>
      <c r="K55" s="91"/>
      <c r="L55" s="91"/>
      <c r="M55" s="91"/>
      <c r="N55" s="91"/>
      <c r="O55" s="91"/>
      <c r="P55" s="91"/>
      <c r="Q55" s="85"/>
      <c r="R55" s="91"/>
      <c r="S55" s="91"/>
    </row>
    <row r="56" ht="18.0" customHeight="1">
      <c r="A56" s="88" t="str">
        <f>'Jahr1 B2C'!A56&amp;""</f>
        <v>Produktgruppe 5</v>
      </c>
      <c r="B56" s="62"/>
      <c r="C56" s="64" t="s">
        <v>148</v>
      </c>
      <c r="D56" s="64" t="s">
        <v>150</v>
      </c>
      <c r="E56" s="66"/>
      <c r="F56" s="66"/>
      <c r="G56" s="66"/>
      <c r="H56" s="66"/>
      <c r="I56" s="66"/>
      <c r="J56" s="66"/>
      <c r="K56" s="66"/>
      <c r="L56" s="66"/>
      <c r="M56" s="66"/>
      <c r="N56" s="66"/>
      <c r="O56" s="66"/>
      <c r="P56" s="66"/>
      <c r="Q56" s="67"/>
      <c r="R56" s="68"/>
      <c r="S56" s="59"/>
    </row>
    <row r="57" ht="18.0" customHeight="1">
      <c r="A57" s="79" t="str">
        <f>'Jahr1 B2C'!A57&amp;""</f>
        <v>Artikel 1</v>
      </c>
      <c r="B57" s="72"/>
      <c r="C57" s="73">
        <f>'Jahr1 B2C'!C57</f>
        <v>0</v>
      </c>
      <c r="D57" s="73">
        <f>'Jahr1 B2C'!D57</f>
        <v>0</v>
      </c>
      <c r="E57" s="74">
        <v>0.0</v>
      </c>
      <c r="F57" s="74">
        <v>0.0</v>
      </c>
      <c r="G57" s="74">
        <v>0.0</v>
      </c>
      <c r="H57" s="74">
        <v>0.0</v>
      </c>
      <c r="I57" s="74">
        <v>0.0</v>
      </c>
      <c r="J57" s="74">
        <v>0.0</v>
      </c>
      <c r="K57" s="74">
        <v>0.0</v>
      </c>
      <c r="L57" s="74">
        <v>0.0</v>
      </c>
      <c r="M57" s="74">
        <v>0.0</v>
      </c>
      <c r="N57" s="74">
        <v>0.0</v>
      </c>
      <c r="O57" s="74">
        <v>0.0</v>
      </c>
      <c r="P57" s="74">
        <v>0.0</v>
      </c>
      <c r="Q57" s="77">
        <f t="shared" ref="Q57:Q66" si="9">SUM(E57+F57+G57+H57+I57+J57+K57+L57+M57+N57+O57+P57)</f>
        <v>0</v>
      </c>
      <c r="R57" s="78">
        <f t="shared" ref="R57:R66" si="10">SUM(E57+F57+G57+H57+I57+J57+K57+L57+M57+N57+O57+P57)/12</f>
        <v>0</v>
      </c>
      <c r="S57" s="59"/>
    </row>
    <row r="58" ht="18.0" customHeight="1">
      <c r="A58" s="79" t="str">
        <f>'Jahr1 B2C'!A58&amp;""</f>
        <v>Artikel 2</v>
      </c>
      <c r="B58" s="79"/>
      <c r="C58" s="80">
        <f>'Jahr1 B2C'!C58</f>
        <v>0</v>
      </c>
      <c r="D58" s="80">
        <f>'Jahr1 B2C'!D58</f>
        <v>0</v>
      </c>
      <c r="E58" s="81">
        <v>0.0</v>
      </c>
      <c r="F58" s="81">
        <v>0.0</v>
      </c>
      <c r="G58" s="81">
        <v>0.0</v>
      </c>
      <c r="H58" s="81">
        <v>0.0</v>
      </c>
      <c r="I58" s="81">
        <v>0.0</v>
      </c>
      <c r="J58" s="81">
        <v>0.0</v>
      </c>
      <c r="K58" s="81">
        <v>0.0</v>
      </c>
      <c r="L58" s="81">
        <v>0.0</v>
      </c>
      <c r="M58" s="81">
        <v>0.0</v>
      </c>
      <c r="N58" s="81">
        <v>0.0</v>
      </c>
      <c r="O58" s="81">
        <v>0.0</v>
      </c>
      <c r="P58" s="81">
        <v>0.0</v>
      </c>
      <c r="Q58" s="77">
        <f t="shared" si="9"/>
        <v>0</v>
      </c>
      <c r="R58" s="78">
        <f t="shared" si="10"/>
        <v>0</v>
      </c>
      <c r="S58" s="82"/>
    </row>
    <row r="59" ht="18.0" customHeight="1">
      <c r="A59" s="79" t="str">
        <f>'Jahr1 B2C'!A59&amp;""</f>
        <v>Artikel 3</v>
      </c>
      <c r="B59" s="79"/>
      <c r="C59" s="80">
        <f>'Jahr1 B2C'!C59</f>
        <v>0</v>
      </c>
      <c r="D59" s="80">
        <f>'Jahr1 B2C'!D59</f>
        <v>0</v>
      </c>
      <c r="E59" s="74">
        <v>0.0</v>
      </c>
      <c r="F59" s="74">
        <v>0.0</v>
      </c>
      <c r="G59" s="74">
        <v>0.0</v>
      </c>
      <c r="H59" s="74">
        <v>0.0</v>
      </c>
      <c r="I59" s="74">
        <v>0.0</v>
      </c>
      <c r="J59" s="74">
        <v>0.0</v>
      </c>
      <c r="K59" s="74">
        <v>0.0</v>
      </c>
      <c r="L59" s="74">
        <v>0.0</v>
      </c>
      <c r="M59" s="74">
        <v>0.0</v>
      </c>
      <c r="N59" s="74">
        <v>0.0</v>
      </c>
      <c r="O59" s="74">
        <v>0.0</v>
      </c>
      <c r="P59" s="74">
        <v>0.0</v>
      </c>
      <c r="Q59" s="77">
        <f t="shared" si="9"/>
        <v>0</v>
      </c>
      <c r="R59" s="78">
        <f t="shared" si="10"/>
        <v>0</v>
      </c>
      <c r="S59" s="82"/>
    </row>
    <row r="60" ht="18.0" customHeight="1">
      <c r="A60" s="79" t="str">
        <f>'Jahr1 B2C'!A60&amp;""</f>
        <v>Artikel 4</v>
      </c>
      <c r="B60" s="79"/>
      <c r="C60" s="80">
        <f>'Jahr1 B2C'!C60</f>
        <v>0</v>
      </c>
      <c r="D60" s="80">
        <f>'Jahr1 B2C'!D60</f>
        <v>0</v>
      </c>
      <c r="E60" s="81">
        <v>0.0</v>
      </c>
      <c r="F60" s="81">
        <v>0.0</v>
      </c>
      <c r="G60" s="81">
        <v>0.0</v>
      </c>
      <c r="H60" s="81">
        <v>0.0</v>
      </c>
      <c r="I60" s="81">
        <v>0.0</v>
      </c>
      <c r="J60" s="81">
        <v>0.0</v>
      </c>
      <c r="K60" s="81">
        <v>0.0</v>
      </c>
      <c r="L60" s="81">
        <v>0.0</v>
      </c>
      <c r="M60" s="81">
        <v>0.0</v>
      </c>
      <c r="N60" s="81">
        <v>0.0</v>
      </c>
      <c r="O60" s="81">
        <v>0.0</v>
      </c>
      <c r="P60" s="81">
        <v>0.0</v>
      </c>
      <c r="Q60" s="77">
        <f t="shared" si="9"/>
        <v>0</v>
      </c>
      <c r="R60" s="78">
        <f t="shared" si="10"/>
        <v>0</v>
      </c>
      <c r="S60" s="82"/>
    </row>
    <row r="61" ht="15.75" customHeight="1">
      <c r="A61" s="79" t="str">
        <f>'Jahr1 B2C'!A61&amp;""</f>
        <v>Artikel 5</v>
      </c>
      <c r="B61" s="79"/>
      <c r="C61" s="80">
        <f>'Jahr1 B2C'!C61</f>
        <v>0</v>
      </c>
      <c r="D61" s="80">
        <f>'Jahr1 B2C'!D61</f>
        <v>0</v>
      </c>
      <c r="E61" s="74">
        <v>0.0</v>
      </c>
      <c r="F61" s="74">
        <v>0.0</v>
      </c>
      <c r="G61" s="74">
        <v>0.0</v>
      </c>
      <c r="H61" s="74">
        <v>0.0</v>
      </c>
      <c r="I61" s="74">
        <v>0.0</v>
      </c>
      <c r="J61" s="74">
        <v>0.0</v>
      </c>
      <c r="K61" s="74">
        <v>0.0</v>
      </c>
      <c r="L61" s="74">
        <v>0.0</v>
      </c>
      <c r="M61" s="74">
        <v>0.0</v>
      </c>
      <c r="N61" s="74">
        <v>0.0</v>
      </c>
      <c r="O61" s="74">
        <v>0.0</v>
      </c>
      <c r="P61" s="74">
        <v>0.0</v>
      </c>
      <c r="Q61" s="77">
        <f t="shared" si="9"/>
        <v>0</v>
      </c>
      <c r="R61" s="78">
        <f t="shared" si="10"/>
        <v>0</v>
      </c>
      <c r="S61" s="91"/>
    </row>
    <row r="62" ht="18.0" customHeight="1">
      <c r="A62" s="79" t="str">
        <f>'Jahr1 B2C'!A62&amp;""</f>
        <v>Artikel 6</v>
      </c>
      <c r="B62" s="79"/>
      <c r="C62" s="80">
        <f>'Jahr1 B2C'!C62</f>
        <v>0</v>
      </c>
      <c r="D62" s="80">
        <f>'Jahr1 B2C'!D62</f>
        <v>0</v>
      </c>
      <c r="E62" s="81">
        <v>0.0</v>
      </c>
      <c r="F62" s="81">
        <v>0.0</v>
      </c>
      <c r="G62" s="81">
        <v>0.0</v>
      </c>
      <c r="H62" s="81">
        <v>0.0</v>
      </c>
      <c r="I62" s="81">
        <v>0.0</v>
      </c>
      <c r="J62" s="81">
        <v>0.0</v>
      </c>
      <c r="K62" s="81">
        <v>0.0</v>
      </c>
      <c r="L62" s="81">
        <v>0.0</v>
      </c>
      <c r="M62" s="81">
        <v>0.0</v>
      </c>
      <c r="N62" s="81">
        <v>0.0</v>
      </c>
      <c r="O62" s="81">
        <v>0.0</v>
      </c>
      <c r="P62" s="81">
        <v>0.0</v>
      </c>
      <c r="Q62" s="77">
        <f t="shared" si="9"/>
        <v>0</v>
      </c>
      <c r="R62" s="78">
        <f t="shared" si="10"/>
        <v>0</v>
      </c>
      <c r="S62" s="82"/>
    </row>
    <row r="63" ht="18.0" customHeight="1">
      <c r="A63" s="79" t="str">
        <f>'Jahr1 B2C'!A63&amp;""</f>
        <v/>
      </c>
      <c r="B63" s="79"/>
      <c r="C63" s="80" t="str">
        <f>'Jahr1 B2C'!C63</f>
        <v/>
      </c>
      <c r="D63" s="80" t="str">
        <f>'Jahr1 B2C'!D63</f>
        <v/>
      </c>
      <c r="E63" s="74">
        <v>0.0</v>
      </c>
      <c r="F63" s="74">
        <v>0.0</v>
      </c>
      <c r="G63" s="74">
        <v>0.0</v>
      </c>
      <c r="H63" s="74">
        <v>0.0</v>
      </c>
      <c r="I63" s="74">
        <v>0.0</v>
      </c>
      <c r="J63" s="74">
        <v>0.0</v>
      </c>
      <c r="K63" s="74">
        <v>0.0</v>
      </c>
      <c r="L63" s="74">
        <v>0.0</v>
      </c>
      <c r="M63" s="74">
        <v>0.0</v>
      </c>
      <c r="N63" s="74">
        <v>0.0</v>
      </c>
      <c r="O63" s="74">
        <v>0.0</v>
      </c>
      <c r="P63" s="74">
        <v>0.0</v>
      </c>
      <c r="Q63" s="77">
        <f t="shared" si="9"/>
        <v>0</v>
      </c>
      <c r="R63" s="78">
        <f t="shared" si="10"/>
        <v>0</v>
      </c>
      <c r="S63" s="82"/>
    </row>
    <row r="64" ht="18.0" customHeight="1">
      <c r="A64" s="79" t="str">
        <f>'Jahr1 B2C'!A64&amp;""</f>
        <v/>
      </c>
      <c r="B64" s="79"/>
      <c r="C64" s="80" t="str">
        <f>'Jahr1 B2C'!C64</f>
        <v/>
      </c>
      <c r="D64" s="80" t="str">
        <f>'Jahr1 B2C'!D64</f>
        <v/>
      </c>
      <c r="E64" s="81">
        <v>0.0</v>
      </c>
      <c r="F64" s="81">
        <v>0.0</v>
      </c>
      <c r="G64" s="81">
        <v>0.0</v>
      </c>
      <c r="H64" s="81">
        <v>0.0</v>
      </c>
      <c r="I64" s="81">
        <v>0.0</v>
      </c>
      <c r="J64" s="81">
        <v>0.0</v>
      </c>
      <c r="K64" s="81">
        <v>0.0</v>
      </c>
      <c r="L64" s="81">
        <v>0.0</v>
      </c>
      <c r="M64" s="81">
        <v>0.0</v>
      </c>
      <c r="N64" s="81">
        <v>0.0</v>
      </c>
      <c r="O64" s="81">
        <v>0.0</v>
      </c>
      <c r="P64" s="81">
        <v>0.0</v>
      </c>
      <c r="Q64" s="77">
        <f t="shared" si="9"/>
        <v>0</v>
      </c>
      <c r="R64" s="78">
        <f t="shared" si="10"/>
        <v>0</v>
      </c>
      <c r="S64" s="82"/>
    </row>
    <row r="65" ht="18.0" customHeight="1">
      <c r="A65" s="79" t="str">
        <f>'Jahr1 B2C'!A65&amp;""</f>
        <v/>
      </c>
      <c r="B65" s="79"/>
      <c r="C65" s="80" t="str">
        <f>'Jahr1 B2C'!C65</f>
        <v/>
      </c>
      <c r="D65" s="80" t="str">
        <f>'Jahr1 B2C'!D65</f>
        <v/>
      </c>
      <c r="E65" s="74">
        <v>0.0</v>
      </c>
      <c r="F65" s="74">
        <v>0.0</v>
      </c>
      <c r="G65" s="74">
        <v>0.0</v>
      </c>
      <c r="H65" s="74">
        <v>0.0</v>
      </c>
      <c r="I65" s="74">
        <v>0.0</v>
      </c>
      <c r="J65" s="74">
        <v>0.0</v>
      </c>
      <c r="K65" s="74">
        <v>0.0</v>
      </c>
      <c r="L65" s="74">
        <v>0.0</v>
      </c>
      <c r="M65" s="74">
        <v>0.0</v>
      </c>
      <c r="N65" s="74">
        <v>0.0</v>
      </c>
      <c r="O65" s="74">
        <v>0.0</v>
      </c>
      <c r="P65" s="74">
        <v>0.0</v>
      </c>
      <c r="Q65" s="77">
        <f t="shared" si="9"/>
        <v>0</v>
      </c>
      <c r="R65" s="78">
        <f t="shared" si="10"/>
        <v>0</v>
      </c>
      <c r="S65" s="82"/>
    </row>
    <row r="66" ht="18.0" customHeight="1">
      <c r="A66" s="79" t="str">
        <f>'Jahr1 B2C'!A66&amp;""</f>
        <v/>
      </c>
      <c r="B66" s="79"/>
      <c r="C66" s="80" t="str">
        <f>'Jahr1 B2C'!C66</f>
        <v/>
      </c>
      <c r="D66" s="80" t="str">
        <f>'Jahr1 B2C'!D66</f>
        <v/>
      </c>
      <c r="E66" s="81">
        <v>0.0</v>
      </c>
      <c r="F66" s="81">
        <v>0.0</v>
      </c>
      <c r="G66" s="81">
        <v>0.0</v>
      </c>
      <c r="H66" s="81">
        <v>0.0</v>
      </c>
      <c r="I66" s="81">
        <v>0.0</v>
      </c>
      <c r="J66" s="81">
        <v>0.0</v>
      </c>
      <c r="K66" s="81">
        <v>0.0</v>
      </c>
      <c r="L66" s="81">
        <v>0.0</v>
      </c>
      <c r="M66" s="81">
        <v>0.0</v>
      </c>
      <c r="N66" s="81">
        <v>0.0</v>
      </c>
      <c r="O66" s="81">
        <v>0.0</v>
      </c>
      <c r="P66" s="81">
        <v>0.0</v>
      </c>
      <c r="Q66" s="77">
        <f t="shared" si="9"/>
        <v>0</v>
      </c>
      <c r="R66" s="78">
        <f t="shared" si="10"/>
        <v>0</v>
      </c>
      <c r="S66" s="82"/>
    </row>
    <row r="67" ht="15.75" customHeight="1">
      <c r="A67" s="40"/>
      <c r="B67" s="92"/>
      <c r="C67" s="92"/>
      <c r="D67" s="93"/>
      <c r="E67" s="91"/>
      <c r="F67" s="91"/>
      <c r="G67" s="91"/>
      <c r="H67" s="91"/>
      <c r="I67" s="91"/>
      <c r="J67" s="91"/>
      <c r="K67" s="91"/>
      <c r="L67" s="91"/>
      <c r="M67" s="91"/>
      <c r="N67" s="91"/>
      <c r="O67" s="91"/>
      <c r="P67" s="91"/>
      <c r="Q67" s="92"/>
      <c r="R67" s="91"/>
      <c r="S67" s="91"/>
    </row>
    <row r="68" ht="15.75" customHeight="1">
      <c r="A68" s="40"/>
      <c r="B68" s="92"/>
      <c r="C68" s="92"/>
      <c r="D68" s="93"/>
      <c r="E68" s="91"/>
      <c r="F68" s="91"/>
      <c r="G68" s="91"/>
      <c r="H68" s="91"/>
      <c r="I68" s="91"/>
      <c r="J68" s="91"/>
      <c r="K68" s="91"/>
      <c r="L68" s="91"/>
      <c r="M68" s="91"/>
      <c r="N68" s="91"/>
      <c r="O68" s="91"/>
      <c r="P68" s="91"/>
      <c r="Q68" s="92"/>
      <c r="R68" s="91"/>
      <c r="S68" s="91"/>
    </row>
    <row r="69" ht="15.75" customHeight="1">
      <c r="A69" s="94"/>
      <c r="B69" s="95"/>
      <c r="C69" s="95"/>
      <c r="D69" s="96"/>
      <c r="E69" s="97"/>
      <c r="F69" s="97"/>
      <c r="G69" s="97"/>
      <c r="H69" s="97"/>
      <c r="I69" s="97"/>
      <c r="J69" s="97"/>
      <c r="K69" s="97"/>
      <c r="L69" s="97"/>
      <c r="M69" s="97"/>
      <c r="N69" s="97"/>
      <c r="O69" s="97"/>
      <c r="P69" s="97"/>
      <c r="Q69" s="95"/>
      <c r="R69" s="97"/>
      <c r="S69" s="97"/>
    </row>
    <row r="70" ht="15.75" customHeight="1">
      <c r="A70" s="94"/>
      <c r="B70" s="95"/>
      <c r="C70" s="95"/>
      <c r="D70" s="96"/>
      <c r="E70" s="97"/>
      <c r="F70" s="97"/>
      <c r="G70" s="97"/>
      <c r="H70" s="97"/>
      <c r="I70" s="97"/>
      <c r="J70" s="97"/>
      <c r="K70" s="97"/>
      <c r="L70" s="97"/>
      <c r="M70" s="97"/>
      <c r="N70" s="97"/>
      <c r="O70" s="97"/>
      <c r="P70" s="97"/>
      <c r="Q70" s="95"/>
      <c r="R70" s="97"/>
      <c r="S70" s="97"/>
    </row>
    <row r="71" ht="15.75" customHeight="1">
      <c r="A71" s="94"/>
      <c r="B71" s="95"/>
      <c r="C71" s="95"/>
      <c r="D71" s="96"/>
      <c r="E71" s="97"/>
      <c r="F71" s="97"/>
      <c r="G71" s="97"/>
      <c r="H71" s="97"/>
      <c r="I71" s="97"/>
      <c r="J71" s="97"/>
      <c r="K71" s="97"/>
      <c r="L71" s="97"/>
      <c r="M71" s="97"/>
      <c r="N71" s="97"/>
      <c r="O71" s="97"/>
      <c r="P71" s="97"/>
      <c r="Q71" s="95"/>
      <c r="R71" s="97"/>
      <c r="S71" s="97"/>
    </row>
    <row r="72" ht="15.75" customHeight="1">
      <c r="A72" s="94"/>
      <c r="B72" s="95"/>
      <c r="C72" s="95"/>
      <c r="D72" s="96"/>
      <c r="E72" s="97"/>
      <c r="F72" s="97"/>
      <c r="G72" s="97"/>
      <c r="H72" s="97"/>
      <c r="I72" s="97"/>
      <c r="J72" s="97"/>
      <c r="K72" s="97"/>
      <c r="L72" s="97"/>
      <c r="M72" s="97"/>
      <c r="N72" s="97"/>
      <c r="O72" s="97"/>
      <c r="P72" s="97"/>
      <c r="Q72" s="95"/>
      <c r="R72" s="97"/>
      <c r="S72" s="97"/>
    </row>
    <row r="73" ht="15.75" customHeight="1">
      <c r="A73" s="94"/>
      <c r="B73" s="95"/>
      <c r="C73" s="95"/>
      <c r="D73" s="96"/>
      <c r="E73" s="97"/>
      <c r="F73" s="97"/>
      <c r="G73" s="97"/>
      <c r="H73" s="97"/>
      <c r="I73" s="97"/>
      <c r="J73" s="97"/>
      <c r="K73" s="97"/>
      <c r="L73" s="97"/>
      <c r="M73" s="97"/>
      <c r="N73" s="97"/>
      <c r="O73" s="97"/>
      <c r="P73" s="97"/>
      <c r="Q73" s="95"/>
      <c r="R73" s="97"/>
      <c r="S73" s="97"/>
    </row>
    <row r="74" ht="15.75" customHeight="1">
      <c r="A74" s="94"/>
      <c r="B74" s="95"/>
      <c r="C74" s="95"/>
      <c r="D74" s="96"/>
      <c r="E74" s="97"/>
      <c r="F74" s="97"/>
      <c r="G74" s="97"/>
      <c r="H74" s="97"/>
      <c r="I74" s="97"/>
      <c r="J74" s="97"/>
      <c r="K74" s="97"/>
      <c r="L74" s="97"/>
      <c r="M74" s="97"/>
      <c r="N74" s="97"/>
      <c r="O74" s="97"/>
      <c r="P74" s="97"/>
      <c r="Q74" s="95"/>
      <c r="R74" s="97"/>
      <c r="S74" s="97"/>
    </row>
    <row r="75" ht="15.75" customHeight="1">
      <c r="A75" s="94"/>
      <c r="B75" s="95"/>
      <c r="C75" s="95"/>
      <c r="D75" s="96"/>
      <c r="E75" s="97"/>
      <c r="F75" s="97"/>
      <c r="G75" s="97"/>
      <c r="H75" s="97"/>
      <c r="I75" s="97"/>
      <c r="J75" s="97"/>
      <c r="K75" s="97"/>
      <c r="L75" s="97"/>
      <c r="M75" s="97"/>
      <c r="N75" s="97"/>
      <c r="O75" s="97"/>
      <c r="P75" s="97"/>
      <c r="Q75" s="95"/>
      <c r="R75" s="97"/>
      <c r="S75" s="97"/>
    </row>
    <row r="76" ht="15.75" customHeight="1">
      <c r="A76" s="94"/>
      <c r="B76" s="95"/>
      <c r="C76" s="95"/>
      <c r="D76" s="96"/>
      <c r="E76" s="97"/>
      <c r="F76" s="97"/>
      <c r="G76" s="97"/>
      <c r="H76" s="97"/>
      <c r="I76" s="97"/>
      <c r="J76" s="97"/>
      <c r="K76" s="97"/>
      <c r="L76" s="97"/>
      <c r="M76" s="97"/>
      <c r="N76" s="97"/>
      <c r="O76" s="97"/>
      <c r="P76" s="97"/>
      <c r="Q76" s="95"/>
      <c r="R76" s="97"/>
      <c r="S76" s="97"/>
    </row>
    <row r="77" ht="15.75" customHeight="1">
      <c r="A77" s="94"/>
      <c r="B77" s="95"/>
      <c r="C77" s="95"/>
      <c r="D77" s="96"/>
      <c r="E77" s="97"/>
      <c r="F77" s="97"/>
      <c r="G77" s="97"/>
      <c r="H77" s="97"/>
      <c r="I77" s="97"/>
      <c r="J77" s="97"/>
      <c r="K77" s="97"/>
      <c r="L77" s="97"/>
      <c r="M77" s="97"/>
      <c r="N77" s="97"/>
      <c r="O77" s="97"/>
      <c r="P77" s="97"/>
      <c r="Q77" s="95"/>
      <c r="R77" s="97"/>
      <c r="S77" s="97"/>
    </row>
    <row r="78" ht="15.75" customHeight="1">
      <c r="A78" s="94"/>
      <c r="B78" s="95"/>
      <c r="C78" s="95"/>
      <c r="D78" s="96"/>
      <c r="E78" s="97"/>
      <c r="F78" s="97"/>
      <c r="G78" s="97"/>
      <c r="H78" s="97"/>
      <c r="I78" s="97"/>
      <c r="J78" s="97"/>
      <c r="K78" s="97"/>
      <c r="L78" s="97"/>
      <c r="M78" s="97"/>
      <c r="N78" s="97"/>
      <c r="O78" s="97"/>
      <c r="P78" s="97"/>
      <c r="Q78" s="95"/>
      <c r="R78" s="97"/>
      <c r="S78" s="97"/>
    </row>
    <row r="79" ht="15.75" customHeight="1">
      <c r="A79" s="94"/>
      <c r="B79" s="95"/>
      <c r="C79" s="95"/>
      <c r="D79" s="96"/>
      <c r="E79" s="97"/>
      <c r="F79" s="97"/>
      <c r="G79" s="97"/>
      <c r="H79" s="97"/>
      <c r="I79" s="97"/>
      <c r="J79" s="97"/>
      <c r="K79" s="97"/>
      <c r="L79" s="97"/>
      <c r="M79" s="97"/>
      <c r="N79" s="97"/>
      <c r="O79" s="97"/>
      <c r="P79" s="97"/>
      <c r="Q79" s="95"/>
      <c r="R79" s="97"/>
      <c r="S79" s="97"/>
    </row>
    <row r="80" ht="15.75" customHeight="1">
      <c r="A80" s="94"/>
      <c r="B80" s="95"/>
      <c r="C80" s="95"/>
      <c r="D80" s="96"/>
      <c r="E80" s="97"/>
      <c r="F80" s="97"/>
      <c r="G80" s="97"/>
      <c r="H80" s="97"/>
      <c r="I80" s="97"/>
      <c r="J80" s="97"/>
      <c r="K80" s="97"/>
      <c r="L80" s="97"/>
      <c r="M80" s="97"/>
      <c r="N80" s="97"/>
      <c r="O80" s="97"/>
      <c r="P80" s="97"/>
      <c r="Q80" s="95"/>
      <c r="R80" s="97"/>
      <c r="S80" s="97"/>
    </row>
    <row r="81" ht="15.75" customHeight="1">
      <c r="A81" s="94"/>
      <c r="B81" s="95"/>
      <c r="C81" s="95"/>
      <c r="D81" s="96"/>
      <c r="E81" s="97"/>
      <c r="F81" s="97"/>
      <c r="G81" s="97"/>
      <c r="H81" s="97"/>
      <c r="I81" s="97"/>
      <c r="J81" s="97"/>
      <c r="K81" s="97"/>
      <c r="L81" s="97"/>
      <c r="M81" s="97"/>
      <c r="N81" s="97"/>
      <c r="O81" s="97"/>
      <c r="P81" s="97"/>
      <c r="Q81" s="95"/>
      <c r="R81" s="97"/>
      <c r="S81" s="97"/>
    </row>
    <row r="82" ht="15.75" customHeight="1">
      <c r="A82" s="94"/>
      <c r="B82" s="95"/>
      <c r="C82" s="95"/>
      <c r="D82" s="96"/>
      <c r="E82" s="97"/>
      <c r="F82" s="97"/>
      <c r="G82" s="97"/>
      <c r="H82" s="97"/>
      <c r="I82" s="97"/>
      <c r="J82" s="97"/>
      <c r="K82" s="97"/>
      <c r="L82" s="97"/>
      <c r="M82" s="97"/>
      <c r="N82" s="97"/>
      <c r="O82" s="97"/>
      <c r="P82" s="97"/>
      <c r="Q82" s="95"/>
      <c r="R82" s="97"/>
      <c r="S82" s="97"/>
    </row>
    <row r="83" ht="15.75" customHeight="1">
      <c r="A83" s="94"/>
      <c r="B83" s="95"/>
      <c r="C83" s="95"/>
      <c r="D83" s="96"/>
      <c r="E83" s="97"/>
      <c r="F83" s="97"/>
      <c r="G83" s="97"/>
      <c r="H83" s="97"/>
      <c r="I83" s="97"/>
      <c r="J83" s="97"/>
      <c r="K83" s="97"/>
      <c r="L83" s="97"/>
      <c r="M83" s="97"/>
      <c r="N83" s="97"/>
      <c r="O83" s="97"/>
      <c r="P83" s="97"/>
      <c r="Q83" s="95"/>
      <c r="R83" s="97"/>
      <c r="S83" s="97"/>
    </row>
    <row r="84" ht="15.75" customHeight="1">
      <c r="A84" s="94"/>
      <c r="B84" s="95"/>
      <c r="C84" s="95"/>
      <c r="D84" s="96"/>
      <c r="E84" s="97"/>
      <c r="F84" s="97"/>
      <c r="G84" s="97"/>
      <c r="H84" s="97"/>
      <c r="I84" s="97"/>
      <c r="J84" s="97"/>
      <c r="K84" s="97"/>
      <c r="L84" s="97"/>
      <c r="M84" s="97"/>
      <c r="N84" s="97"/>
      <c r="O84" s="97"/>
      <c r="P84" s="97"/>
      <c r="Q84" s="95"/>
      <c r="R84" s="97"/>
      <c r="S84" s="97"/>
    </row>
    <row r="85" ht="15.75" customHeight="1">
      <c r="A85" s="94"/>
      <c r="B85" s="95"/>
      <c r="C85" s="95"/>
      <c r="D85" s="96"/>
      <c r="E85" s="97"/>
      <c r="F85" s="97"/>
      <c r="G85" s="97"/>
      <c r="H85" s="97"/>
      <c r="I85" s="97"/>
      <c r="J85" s="97"/>
      <c r="K85" s="97"/>
      <c r="L85" s="97"/>
      <c r="M85" s="97"/>
      <c r="N85" s="97"/>
      <c r="O85" s="97"/>
      <c r="P85" s="97"/>
      <c r="Q85" s="95"/>
      <c r="R85" s="97"/>
      <c r="S85" s="97"/>
    </row>
    <row r="86" ht="15.75" customHeight="1">
      <c r="A86" s="94"/>
      <c r="B86" s="95"/>
      <c r="C86" s="95"/>
      <c r="D86" s="96"/>
      <c r="E86" s="97"/>
      <c r="F86" s="97"/>
      <c r="G86" s="97"/>
      <c r="H86" s="97"/>
      <c r="I86" s="97"/>
      <c r="J86" s="97"/>
      <c r="K86" s="97"/>
      <c r="L86" s="97"/>
      <c r="M86" s="97"/>
      <c r="N86" s="97"/>
      <c r="O86" s="97"/>
      <c r="P86" s="97"/>
      <c r="Q86" s="95"/>
      <c r="R86" s="97"/>
      <c r="S86" s="97"/>
    </row>
    <row r="87" ht="15.75" customHeight="1">
      <c r="A87" s="94"/>
      <c r="B87" s="95"/>
      <c r="C87" s="95"/>
      <c r="D87" s="96"/>
      <c r="E87" s="97"/>
      <c r="F87" s="97"/>
      <c r="G87" s="97"/>
      <c r="H87" s="97"/>
      <c r="I87" s="97"/>
      <c r="J87" s="97"/>
      <c r="K87" s="97"/>
      <c r="L87" s="97"/>
      <c r="M87" s="97"/>
      <c r="N87" s="97"/>
      <c r="O87" s="97"/>
      <c r="P87" s="97"/>
      <c r="Q87" s="95"/>
      <c r="R87" s="97"/>
      <c r="S87" s="97"/>
    </row>
    <row r="88" ht="15.75" customHeight="1">
      <c r="A88" s="94"/>
      <c r="B88" s="95"/>
      <c r="C88" s="95"/>
      <c r="D88" s="96"/>
      <c r="E88" s="97"/>
      <c r="F88" s="97"/>
      <c r="G88" s="97"/>
      <c r="H88" s="97"/>
      <c r="I88" s="97"/>
      <c r="J88" s="97"/>
      <c r="K88" s="97"/>
      <c r="L88" s="97"/>
      <c r="M88" s="97"/>
      <c r="N88" s="97"/>
      <c r="O88" s="97"/>
      <c r="P88" s="97"/>
      <c r="Q88" s="95"/>
      <c r="R88" s="97"/>
      <c r="S88" s="97"/>
    </row>
    <row r="89" ht="15.75" customHeight="1">
      <c r="A89" s="94"/>
      <c r="B89" s="95"/>
      <c r="C89" s="95"/>
      <c r="D89" s="96"/>
      <c r="E89" s="97"/>
      <c r="F89" s="97"/>
      <c r="G89" s="97"/>
      <c r="H89" s="97"/>
      <c r="I89" s="97"/>
      <c r="J89" s="97"/>
      <c r="K89" s="97"/>
      <c r="L89" s="97"/>
      <c r="M89" s="97"/>
      <c r="N89" s="97"/>
      <c r="O89" s="97"/>
      <c r="P89" s="97"/>
      <c r="Q89" s="95"/>
      <c r="R89" s="97"/>
      <c r="S89" s="97"/>
    </row>
    <row r="90" ht="15.75" customHeight="1">
      <c r="A90" s="94"/>
      <c r="B90" s="95"/>
      <c r="C90" s="95"/>
      <c r="D90" s="96"/>
      <c r="E90" s="97"/>
      <c r="F90" s="97"/>
      <c r="G90" s="97"/>
      <c r="H90" s="97"/>
      <c r="I90" s="97"/>
      <c r="J90" s="97"/>
      <c r="K90" s="97"/>
      <c r="L90" s="97"/>
      <c r="M90" s="97"/>
      <c r="N90" s="97"/>
      <c r="O90" s="97"/>
      <c r="P90" s="97"/>
      <c r="Q90" s="95"/>
      <c r="R90" s="97"/>
      <c r="S90" s="97"/>
    </row>
    <row r="91" ht="15.75" customHeight="1">
      <c r="A91" s="94"/>
      <c r="B91" s="95"/>
      <c r="C91" s="95"/>
      <c r="D91" s="96"/>
      <c r="E91" s="97"/>
      <c r="F91" s="97"/>
      <c r="G91" s="97"/>
      <c r="H91" s="97"/>
      <c r="I91" s="97"/>
      <c r="J91" s="97"/>
      <c r="K91" s="97"/>
      <c r="L91" s="97"/>
      <c r="M91" s="97"/>
      <c r="N91" s="97"/>
      <c r="O91" s="97"/>
      <c r="P91" s="97"/>
      <c r="Q91" s="95"/>
      <c r="R91" s="97"/>
      <c r="S91" s="97"/>
    </row>
    <row r="92" ht="15.75" customHeight="1">
      <c r="A92" s="94"/>
      <c r="B92" s="95"/>
      <c r="C92" s="95"/>
      <c r="D92" s="96"/>
      <c r="E92" s="97"/>
      <c r="F92" s="97"/>
      <c r="G92" s="97"/>
      <c r="H92" s="97"/>
      <c r="I92" s="97"/>
      <c r="J92" s="97"/>
      <c r="K92" s="97"/>
      <c r="L92" s="97"/>
      <c r="M92" s="97"/>
      <c r="N92" s="97"/>
      <c r="O92" s="97"/>
      <c r="P92" s="97"/>
      <c r="Q92" s="95"/>
      <c r="R92" s="97"/>
      <c r="S92" s="97"/>
    </row>
    <row r="93" ht="15.75" customHeight="1">
      <c r="A93" s="94"/>
      <c r="B93" s="95"/>
      <c r="C93" s="95"/>
      <c r="D93" s="96"/>
      <c r="E93" s="97"/>
      <c r="F93" s="97"/>
      <c r="G93" s="97"/>
      <c r="H93" s="97"/>
      <c r="I93" s="97"/>
      <c r="J93" s="97"/>
      <c r="K93" s="97"/>
      <c r="L93" s="97"/>
      <c r="M93" s="97"/>
      <c r="N93" s="97"/>
      <c r="O93" s="97"/>
      <c r="P93" s="97"/>
      <c r="Q93" s="95"/>
      <c r="R93" s="97"/>
      <c r="S93" s="97"/>
    </row>
    <row r="94" ht="15.75" customHeight="1">
      <c r="A94" s="94"/>
      <c r="B94" s="95"/>
      <c r="C94" s="95"/>
      <c r="D94" s="96"/>
      <c r="E94" s="97"/>
      <c r="F94" s="97"/>
      <c r="G94" s="97"/>
      <c r="H94" s="97"/>
      <c r="I94" s="97"/>
      <c r="J94" s="97"/>
      <c r="K94" s="97"/>
      <c r="L94" s="97"/>
      <c r="M94" s="97"/>
      <c r="N94" s="97"/>
      <c r="O94" s="97"/>
      <c r="P94" s="97"/>
      <c r="Q94" s="95"/>
      <c r="R94" s="97"/>
      <c r="S94" s="97"/>
    </row>
    <row r="95" ht="15.75" customHeight="1">
      <c r="A95" s="94"/>
      <c r="B95" s="95"/>
      <c r="C95" s="95"/>
      <c r="D95" s="96"/>
      <c r="E95" s="97"/>
      <c r="F95" s="97"/>
      <c r="G95" s="97"/>
      <c r="H95" s="97"/>
      <c r="I95" s="97"/>
      <c r="J95" s="97"/>
      <c r="K95" s="97"/>
      <c r="L95" s="97"/>
      <c r="M95" s="97"/>
      <c r="N95" s="97"/>
      <c r="O95" s="97"/>
      <c r="P95" s="97"/>
      <c r="Q95" s="95"/>
      <c r="R95" s="97"/>
      <c r="S95" s="97"/>
    </row>
    <row r="96" ht="15.75" customHeight="1">
      <c r="A96" s="94"/>
      <c r="B96" s="95"/>
      <c r="C96" s="95"/>
      <c r="D96" s="96"/>
      <c r="E96" s="97"/>
      <c r="F96" s="97"/>
      <c r="G96" s="97"/>
      <c r="H96" s="97"/>
      <c r="I96" s="97"/>
      <c r="J96" s="97"/>
      <c r="K96" s="97"/>
      <c r="L96" s="97"/>
      <c r="M96" s="97"/>
      <c r="N96" s="97"/>
      <c r="O96" s="97"/>
      <c r="P96" s="97"/>
      <c r="Q96" s="95"/>
      <c r="R96" s="97"/>
      <c r="S96" s="97"/>
    </row>
    <row r="97" ht="15.75" customHeight="1">
      <c r="A97" s="94"/>
      <c r="B97" s="95"/>
      <c r="C97" s="95"/>
      <c r="D97" s="96"/>
      <c r="E97" s="97"/>
      <c r="F97" s="97"/>
      <c r="G97" s="97"/>
      <c r="H97" s="97"/>
      <c r="I97" s="97"/>
      <c r="J97" s="97"/>
      <c r="K97" s="97"/>
      <c r="L97" s="97"/>
      <c r="M97" s="97"/>
      <c r="N97" s="97"/>
      <c r="O97" s="97"/>
      <c r="P97" s="97"/>
      <c r="Q97" s="95"/>
      <c r="R97" s="97"/>
      <c r="S97" s="97"/>
    </row>
    <row r="98" ht="15.75" customHeight="1">
      <c r="A98" s="94"/>
      <c r="B98" s="95"/>
      <c r="C98" s="95"/>
      <c r="D98" s="96"/>
      <c r="E98" s="97"/>
      <c r="F98" s="97"/>
      <c r="G98" s="97"/>
      <c r="H98" s="97"/>
      <c r="I98" s="97"/>
      <c r="J98" s="97"/>
      <c r="K98" s="97"/>
      <c r="L98" s="97"/>
      <c r="M98" s="97"/>
      <c r="N98" s="97"/>
      <c r="O98" s="97"/>
      <c r="P98" s="97"/>
      <c r="Q98" s="95"/>
      <c r="R98" s="97"/>
      <c r="S98" s="97"/>
    </row>
    <row r="99" ht="15.75" customHeight="1">
      <c r="A99" s="94"/>
      <c r="B99" s="95"/>
      <c r="C99" s="95"/>
      <c r="D99" s="96"/>
      <c r="E99" s="97"/>
      <c r="F99" s="97"/>
      <c r="G99" s="97"/>
      <c r="H99" s="97"/>
      <c r="I99" s="97"/>
      <c r="J99" s="97"/>
      <c r="K99" s="97"/>
      <c r="L99" s="97"/>
      <c r="M99" s="97"/>
      <c r="N99" s="97"/>
      <c r="O99" s="97"/>
      <c r="P99" s="97"/>
      <c r="Q99" s="95"/>
      <c r="R99" s="97"/>
      <c r="S99" s="97"/>
    </row>
    <row r="100" ht="15.75" customHeight="1">
      <c r="A100" s="94"/>
      <c r="B100" s="95"/>
      <c r="C100" s="95"/>
      <c r="D100" s="96"/>
      <c r="E100" s="97"/>
      <c r="F100" s="97"/>
      <c r="G100" s="97"/>
      <c r="H100" s="97"/>
      <c r="I100" s="97"/>
      <c r="J100" s="97"/>
      <c r="K100" s="97"/>
      <c r="L100" s="97"/>
      <c r="M100" s="97"/>
      <c r="N100" s="97"/>
      <c r="O100" s="97"/>
      <c r="P100" s="97"/>
      <c r="Q100" s="95"/>
      <c r="R100" s="97"/>
      <c r="S100" s="97"/>
    </row>
    <row r="101" ht="15.75" customHeight="1">
      <c r="A101" s="94"/>
      <c r="B101" s="95"/>
      <c r="C101" s="95"/>
      <c r="D101" s="96"/>
      <c r="E101" s="97"/>
      <c r="F101" s="97"/>
      <c r="G101" s="97"/>
      <c r="H101" s="97"/>
      <c r="I101" s="97"/>
      <c r="J101" s="97"/>
      <c r="K101" s="97"/>
      <c r="L101" s="97"/>
      <c r="M101" s="97"/>
      <c r="N101" s="97"/>
      <c r="O101" s="97"/>
      <c r="P101" s="97"/>
      <c r="Q101" s="95"/>
      <c r="R101" s="97"/>
      <c r="S101" s="97"/>
    </row>
    <row r="102" ht="15.75" customHeight="1">
      <c r="A102" s="94"/>
      <c r="B102" s="95"/>
      <c r="C102" s="95"/>
      <c r="D102" s="96"/>
      <c r="E102" s="97"/>
      <c r="F102" s="97"/>
      <c r="G102" s="97"/>
      <c r="H102" s="97"/>
      <c r="I102" s="97"/>
      <c r="J102" s="97"/>
      <c r="K102" s="97"/>
      <c r="L102" s="97"/>
      <c r="M102" s="97"/>
      <c r="N102" s="97"/>
      <c r="O102" s="97"/>
      <c r="P102" s="97"/>
      <c r="Q102" s="95"/>
      <c r="R102" s="97"/>
      <c r="S102" s="97"/>
    </row>
    <row r="103" ht="15.75" customHeight="1">
      <c r="A103" s="94"/>
      <c r="B103" s="95"/>
      <c r="C103" s="95"/>
      <c r="D103" s="96"/>
      <c r="E103" s="97"/>
      <c r="F103" s="97"/>
      <c r="G103" s="97"/>
      <c r="H103" s="97"/>
      <c r="I103" s="97"/>
      <c r="J103" s="97"/>
      <c r="K103" s="97"/>
      <c r="L103" s="97"/>
      <c r="M103" s="97"/>
      <c r="N103" s="97"/>
      <c r="O103" s="97"/>
      <c r="P103" s="97"/>
      <c r="Q103" s="95"/>
      <c r="R103" s="97"/>
      <c r="S103" s="97"/>
    </row>
    <row r="104" ht="15.75" customHeight="1">
      <c r="A104" s="94"/>
      <c r="B104" s="95"/>
      <c r="C104" s="95"/>
      <c r="D104" s="96"/>
      <c r="E104" s="97"/>
      <c r="F104" s="97"/>
      <c r="G104" s="97"/>
      <c r="H104" s="97"/>
      <c r="I104" s="97"/>
      <c r="J104" s="97"/>
      <c r="K104" s="97"/>
      <c r="L104" s="97"/>
      <c r="M104" s="97"/>
      <c r="N104" s="97"/>
      <c r="O104" s="97"/>
      <c r="P104" s="97"/>
      <c r="Q104" s="95"/>
      <c r="R104" s="97"/>
      <c r="S104" s="97"/>
    </row>
    <row r="105" ht="15.75" customHeight="1">
      <c r="A105" s="94"/>
      <c r="B105" s="95"/>
      <c r="C105" s="95"/>
      <c r="D105" s="96"/>
      <c r="E105" s="97"/>
      <c r="F105" s="97"/>
      <c r="G105" s="97"/>
      <c r="H105" s="97"/>
      <c r="I105" s="97"/>
      <c r="J105" s="97"/>
      <c r="K105" s="97"/>
      <c r="L105" s="97"/>
      <c r="M105" s="97"/>
      <c r="N105" s="97"/>
      <c r="O105" s="97"/>
      <c r="P105" s="97"/>
      <c r="Q105" s="95"/>
      <c r="R105" s="97"/>
      <c r="S105" s="97"/>
    </row>
    <row r="106" ht="15.75" customHeight="1">
      <c r="A106" s="94"/>
      <c r="B106" s="95"/>
      <c r="C106" s="95"/>
      <c r="D106" s="96"/>
      <c r="E106" s="97"/>
      <c r="F106" s="97"/>
      <c r="G106" s="97"/>
      <c r="H106" s="97"/>
      <c r="I106" s="97"/>
      <c r="J106" s="97"/>
      <c r="K106" s="97"/>
      <c r="L106" s="97"/>
      <c r="M106" s="97"/>
      <c r="N106" s="97"/>
      <c r="O106" s="97"/>
      <c r="P106" s="97"/>
      <c r="Q106" s="95"/>
      <c r="R106" s="97"/>
      <c r="S106" s="97"/>
    </row>
    <row r="107" ht="15.75" customHeight="1">
      <c r="A107" s="94"/>
      <c r="B107" s="95"/>
      <c r="C107" s="95"/>
      <c r="D107" s="96"/>
      <c r="E107" s="97"/>
      <c r="F107" s="97"/>
      <c r="G107" s="97"/>
      <c r="H107" s="97"/>
      <c r="I107" s="97"/>
      <c r="J107" s="97"/>
      <c r="K107" s="97"/>
      <c r="L107" s="97"/>
      <c r="M107" s="97"/>
      <c r="N107" s="97"/>
      <c r="O107" s="97"/>
      <c r="P107" s="97"/>
      <c r="Q107" s="95"/>
      <c r="R107" s="97"/>
      <c r="S107" s="97"/>
    </row>
    <row r="108" ht="15.75" customHeight="1">
      <c r="A108" s="94"/>
      <c r="B108" s="95"/>
      <c r="C108" s="95"/>
      <c r="D108" s="96"/>
      <c r="E108" s="97"/>
      <c r="F108" s="97"/>
      <c r="G108" s="97"/>
      <c r="H108" s="97"/>
      <c r="I108" s="97"/>
      <c r="J108" s="97"/>
      <c r="K108" s="97"/>
      <c r="L108" s="97"/>
      <c r="M108" s="97"/>
      <c r="N108" s="97"/>
      <c r="O108" s="97"/>
      <c r="P108" s="97"/>
      <c r="Q108" s="95"/>
      <c r="R108" s="97"/>
      <c r="S108" s="97"/>
    </row>
    <row r="109" ht="15.75" customHeight="1">
      <c r="A109" s="94"/>
      <c r="B109" s="95"/>
      <c r="C109" s="95"/>
      <c r="D109" s="96"/>
      <c r="E109" s="97"/>
      <c r="F109" s="97"/>
      <c r="G109" s="97"/>
      <c r="H109" s="97"/>
      <c r="I109" s="97"/>
      <c r="J109" s="97"/>
      <c r="K109" s="97"/>
      <c r="L109" s="97"/>
      <c r="M109" s="97"/>
      <c r="N109" s="97"/>
      <c r="O109" s="97"/>
      <c r="P109" s="97"/>
      <c r="Q109" s="95"/>
      <c r="R109" s="97"/>
      <c r="S109" s="97"/>
    </row>
    <row r="110" ht="15.75" customHeight="1">
      <c r="A110" s="94"/>
      <c r="B110" s="95"/>
      <c r="C110" s="95"/>
      <c r="D110" s="96"/>
      <c r="E110" s="97"/>
      <c r="F110" s="97"/>
      <c r="G110" s="97"/>
      <c r="H110" s="97"/>
      <c r="I110" s="97"/>
      <c r="J110" s="97"/>
      <c r="K110" s="97"/>
      <c r="L110" s="97"/>
      <c r="M110" s="97"/>
      <c r="N110" s="97"/>
      <c r="O110" s="97"/>
      <c r="P110" s="97"/>
      <c r="Q110" s="95"/>
      <c r="R110" s="97"/>
      <c r="S110" s="97"/>
    </row>
    <row r="111" ht="15.75" customHeight="1">
      <c r="A111" s="94"/>
      <c r="B111" s="95"/>
      <c r="C111" s="95"/>
      <c r="D111" s="96"/>
      <c r="E111" s="97"/>
      <c r="F111" s="97"/>
      <c r="G111" s="97"/>
      <c r="H111" s="97"/>
      <c r="I111" s="97"/>
      <c r="J111" s="97"/>
      <c r="K111" s="97"/>
      <c r="L111" s="97"/>
      <c r="M111" s="97"/>
      <c r="N111" s="97"/>
      <c r="O111" s="97"/>
      <c r="P111" s="97"/>
      <c r="Q111" s="95"/>
      <c r="R111" s="97"/>
      <c r="S111" s="97"/>
    </row>
    <row r="112" ht="15.75" customHeight="1">
      <c r="A112" s="94"/>
      <c r="B112" s="95"/>
      <c r="C112" s="95"/>
      <c r="D112" s="96"/>
      <c r="E112" s="97"/>
      <c r="F112" s="97"/>
      <c r="G112" s="97"/>
      <c r="H112" s="97"/>
      <c r="I112" s="97"/>
      <c r="J112" s="97"/>
      <c r="K112" s="97"/>
      <c r="L112" s="97"/>
      <c r="M112" s="97"/>
      <c r="N112" s="97"/>
      <c r="O112" s="97"/>
      <c r="P112" s="97"/>
      <c r="Q112" s="95"/>
      <c r="R112" s="97"/>
      <c r="S112" s="97"/>
    </row>
    <row r="113" ht="15.75" customHeight="1">
      <c r="A113" s="94"/>
      <c r="B113" s="95"/>
      <c r="C113" s="95"/>
      <c r="D113" s="96"/>
      <c r="E113" s="97"/>
      <c r="F113" s="97"/>
      <c r="G113" s="97"/>
      <c r="H113" s="97"/>
      <c r="I113" s="97"/>
      <c r="J113" s="97"/>
      <c r="K113" s="97"/>
      <c r="L113" s="97"/>
      <c r="M113" s="97"/>
      <c r="N113" s="97"/>
      <c r="O113" s="97"/>
      <c r="P113" s="97"/>
      <c r="Q113" s="95"/>
      <c r="R113" s="97"/>
      <c r="S113" s="97"/>
    </row>
    <row r="114" ht="15.75" customHeight="1">
      <c r="A114" s="94"/>
      <c r="B114" s="95"/>
      <c r="C114" s="95"/>
      <c r="D114" s="96"/>
      <c r="E114" s="97"/>
      <c r="F114" s="97"/>
      <c r="G114" s="97"/>
      <c r="H114" s="97"/>
      <c r="I114" s="97"/>
      <c r="J114" s="97"/>
      <c r="K114" s="97"/>
      <c r="L114" s="97"/>
      <c r="M114" s="97"/>
      <c r="N114" s="97"/>
      <c r="O114" s="97"/>
      <c r="P114" s="97"/>
      <c r="Q114" s="95"/>
      <c r="R114" s="97"/>
      <c r="S114" s="97"/>
    </row>
    <row r="115" ht="15.75" customHeight="1">
      <c r="A115" s="94"/>
      <c r="B115" s="95"/>
      <c r="C115" s="95"/>
      <c r="D115" s="96"/>
      <c r="E115" s="97"/>
      <c r="F115" s="97"/>
      <c r="G115" s="97"/>
      <c r="H115" s="97"/>
      <c r="I115" s="97"/>
      <c r="J115" s="97"/>
      <c r="K115" s="97"/>
      <c r="L115" s="97"/>
      <c r="M115" s="97"/>
      <c r="N115" s="97"/>
      <c r="O115" s="97"/>
      <c r="P115" s="97"/>
      <c r="Q115" s="95"/>
      <c r="R115" s="97"/>
      <c r="S115" s="97"/>
    </row>
    <row r="116" ht="15.75" customHeight="1">
      <c r="A116" s="94"/>
      <c r="B116" s="95"/>
      <c r="C116" s="95"/>
      <c r="D116" s="96"/>
      <c r="E116" s="97"/>
      <c r="F116" s="97"/>
      <c r="G116" s="97"/>
      <c r="H116" s="97"/>
      <c r="I116" s="97"/>
      <c r="J116" s="97"/>
      <c r="K116" s="97"/>
      <c r="L116" s="97"/>
      <c r="M116" s="97"/>
      <c r="N116" s="97"/>
      <c r="O116" s="97"/>
      <c r="P116" s="97"/>
      <c r="Q116" s="95"/>
      <c r="R116" s="97"/>
      <c r="S116" s="97"/>
    </row>
    <row r="117" ht="15.75" customHeight="1">
      <c r="A117" s="94"/>
      <c r="B117" s="95"/>
      <c r="C117" s="95"/>
      <c r="D117" s="96"/>
      <c r="E117" s="97"/>
      <c r="F117" s="97"/>
      <c r="G117" s="97"/>
      <c r="H117" s="97"/>
      <c r="I117" s="97"/>
      <c r="J117" s="97"/>
      <c r="K117" s="97"/>
      <c r="L117" s="97"/>
      <c r="M117" s="97"/>
      <c r="N117" s="97"/>
      <c r="O117" s="97"/>
      <c r="P117" s="97"/>
      <c r="Q117" s="95"/>
      <c r="R117" s="97"/>
      <c r="S117" s="97"/>
    </row>
    <row r="118" ht="15.75" customHeight="1">
      <c r="A118" s="94"/>
      <c r="B118" s="95"/>
      <c r="C118" s="95"/>
      <c r="D118" s="96"/>
      <c r="E118" s="97"/>
      <c r="F118" s="97"/>
      <c r="G118" s="97"/>
      <c r="H118" s="97"/>
      <c r="I118" s="97"/>
      <c r="J118" s="97"/>
      <c r="K118" s="97"/>
      <c r="L118" s="97"/>
      <c r="M118" s="97"/>
      <c r="N118" s="97"/>
      <c r="O118" s="97"/>
      <c r="P118" s="97"/>
      <c r="Q118" s="95"/>
      <c r="R118" s="97"/>
      <c r="S118" s="97"/>
    </row>
    <row r="119" ht="15.75" customHeight="1">
      <c r="A119" s="94"/>
      <c r="B119" s="95"/>
      <c r="C119" s="95"/>
      <c r="D119" s="96"/>
      <c r="E119" s="97"/>
      <c r="F119" s="97"/>
      <c r="G119" s="97"/>
      <c r="H119" s="97"/>
      <c r="I119" s="97"/>
      <c r="J119" s="97"/>
      <c r="K119" s="97"/>
      <c r="L119" s="97"/>
      <c r="M119" s="97"/>
      <c r="N119" s="97"/>
      <c r="O119" s="97"/>
      <c r="P119" s="97"/>
      <c r="Q119" s="95"/>
      <c r="R119" s="97"/>
      <c r="S119" s="97"/>
    </row>
    <row r="120" ht="15.75" customHeight="1">
      <c r="A120" s="94"/>
      <c r="B120" s="95"/>
      <c r="C120" s="95"/>
      <c r="D120" s="96"/>
      <c r="E120" s="97"/>
      <c r="F120" s="97"/>
      <c r="G120" s="97"/>
      <c r="H120" s="97"/>
      <c r="I120" s="97"/>
      <c r="J120" s="97"/>
      <c r="K120" s="97"/>
      <c r="L120" s="97"/>
      <c r="M120" s="97"/>
      <c r="N120" s="97"/>
      <c r="O120" s="97"/>
      <c r="P120" s="97"/>
      <c r="Q120" s="95"/>
      <c r="R120" s="97"/>
      <c r="S120" s="97"/>
    </row>
    <row r="121" ht="15.75" customHeight="1">
      <c r="A121" s="94"/>
      <c r="B121" s="95"/>
      <c r="C121" s="95"/>
      <c r="D121" s="96"/>
      <c r="E121" s="97"/>
      <c r="F121" s="97"/>
      <c r="G121" s="97"/>
      <c r="H121" s="97"/>
      <c r="I121" s="97"/>
      <c r="J121" s="97"/>
      <c r="K121" s="97"/>
      <c r="L121" s="97"/>
      <c r="M121" s="97"/>
      <c r="N121" s="97"/>
      <c r="O121" s="97"/>
      <c r="P121" s="97"/>
      <c r="Q121" s="95"/>
      <c r="R121" s="97"/>
      <c r="S121" s="97"/>
    </row>
    <row r="122" ht="15.75" customHeight="1">
      <c r="A122" s="94"/>
      <c r="B122" s="95"/>
      <c r="C122" s="95"/>
      <c r="D122" s="96"/>
      <c r="E122" s="97"/>
      <c r="F122" s="97"/>
      <c r="G122" s="97"/>
      <c r="H122" s="97"/>
      <c r="I122" s="97"/>
      <c r="J122" s="97"/>
      <c r="K122" s="97"/>
      <c r="L122" s="97"/>
      <c r="M122" s="97"/>
      <c r="N122" s="97"/>
      <c r="O122" s="97"/>
      <c r="P122" s="97"/>
      <c r="Q122" s="95"/>
      <c r="R122" s="97"/>
      <c r="S122" s="97"/>
    </row>
    <row r="123" ht="15.75" customHeight="1">
      <c r="A123" s="94"/>
      <c r="B123" s="95"/>
      <c r="C123" s="95"/>
      <c r="D123" s="96"/>
      <c r="E123" s="97"/>
      <c r="F123" s="97"/>
      <c r="G123" s="97"/>
      <c r="H123" s="97"/>
      <c r="I123" s="97"/>
      <c r="J123" s="97"/>
      <c r="K123" s="97"/>
      <c r="L123" s="97"/>
      <c r="M123" s="97"/>
      <c r="N123" s="97"/>
      <c r="O123" s="97"/>
      <c r="P123" s="97"/>
      <c r="Q123" s="95"/>
      <c r="R123" s="97"/>
      <c r="S123" s="97"/>
    </row>
    <row r="124" ht="15.75" customHeight="1">
      <c r="A124" s="94"/>
      <c r="B124" s="95"/>
      <c r="C124" s="95"/>
      <c r="D124" s="96"/>
      <c r="E124" s="97"/>
      <c r="F124" s="97"/>
      <c r="G124" s="97"/>
      <c r="H124" s="97"/>
      <c r="I124" s="97"/>
      <c r="J124" s="97"/>
      <c r="K124" s="97"/>
      <c r="L124" s="97"/>
      <c r="M124" s="97"/>
      <c r="N124" s="97"/>
      <c r="O124" s="97"/>
      <c r="P124" s="97"/>
      <c r="Q124" s="95"/>
      <c r="R124" s="97"/>
      <c r="S124" s="97"/>
    </row>
    <row r="125" ht="15.75" customHeight="1">
      <c r="A125" s="94"/>
      <c r="B125" s="95"/>
      <c r="C125" s="95"/>
      <c r="D125" s="96"/>
      <c r="E125" s="97"/>
      <c r="F125" s="97"/>
      <c r="G125" s="97"/>
      <c r="H125" s="97"/>
      <c r="I125" s="97"/>
      <c r="J125" s="97"/>
      <c r="K125" s="97"/>
      <c r="L125" s="97"/>
      <c r="M125" s="97"/>
      <c r="N125" s="97"/>
      <c r="O125" s="97"/>
      <c r="P125" s="97"/>
      <c r="Q125" s="95"/>
      <c r="R125" s="97"/>
      <c r="S125" s="97"/>
    </row>
    <row r="126" ht="15.75" customHeight="1">
      <c r="A126" s="94"/>
      <c r="B126" s="95"/>
      <c r="C126" s="95"/>
      <c r="D126" s="96"/>
      <c r="E126" s="97"/>
      <c r="F126" s="97"/>
      <c r="G126" s="97"/>
      <c r="H126" s="97"/>
      <c r="I126" s="97"/>
      <c r="J126" s="97"/>
      <c r="K126" s="97"/>
      <c r="L126" s="97"/>
      <c r="M126" s="97"/>
      <c r="N126" s="97"/>
      <c r="O126" s="97"/>
      <c r="P126" s="97"/>
      <c r="Q126" s="95"/>
      <c r="R126" s="97"/>
      <c r="S126" s="97"/>
    </row>
    <row r="127" ht="15.75" customHeight="1">
      <c r="A127" s="94"/>
      <c r="B127" s="95"/>
      <c r="C127" s="95"/>
      <c r="D127" s="96"/>
      <c r="E127" s="97"/>
      <c r="F127" s="97"/>
      <c r="G127" s="97"/>
      <c r="H127" s="97"/>
      <c r="I127" s="97"/>
      <c r="J127" s="97"/>
      <c r="K127" s="97"/>
      <c r="L127" s="97"/>
      <c r="M127" s="97"/>
      <c r="N127" s="97"/>
      <c r="O127" s="97"/>
      <c r="P127" s="97"/>
      <c r="Q127" s="95"/>
      <c r="R127" s="97"/>
      <c r="S127" s="97"/>
    </row>
    <row r="128" ht="15.75" customHeight="1">
      <c r="A128" s="94"/>
      <c r="B128" s="95"/>
      <c r="C128" s="95"/>
      <c r="D128" s="96"/>
      <c r="E128" s="97"/>
      <c r="F128" s="97"/>
      <c r="G128" s="97"/>
      <c r="H128" s="97"/>
      <c r="I128" s="97"/>
      <c r="J128" s="97"/>
      <c r="K128" s="97"/>
      <c r="L128" s="97"/>
      <c r="M128" s="97"/>
      <c r="N128" s="97"/>
      <c r="O128" s="97"/>
      <c r="P128" s="97"/>
      <c r="Q128" s="95"/>
      <c r="R128" s="97"/>
      <c r="S128" s="97"/>
    </row>
    <row r="129" ht="15.75" customHeight="1">
      <c r="A129" s="94"/>
      <c r="B129" s="95"/>
      <c r="C129" s="95"/>
      <c r="D129" s="96"/>
      <c r="E129" s="97"/>
      <c r="F129" s="97"/>
      <c r="G129" s="97"/>
      <c r="H129" s="97"/>
      <c r="I129" s="97"/>
      <c r="J129" s="97"/>
      <c r="K129" s="97"/>
      <c r="L129" s="97"/>
      <c r="M129" s="97"/>
      <c r="N129" s="97"/>
      <c r="O129" s="97"/>
      <c r="P129" s="97"/>
      <c r="Q129" s="95"/>
      <c r="R129" s="97"/>
      <c r="S129" s="97"/>
    </row>
    <row r="130" ht="15.75" customHeight="1">
      <c r="A130" s="94"/>
      <c r="B130" s="95"/>
      <c r="C130" s="95"/>
      <c r="D130" s="96"/>
      <c r="E130" s="97"/>
      <c r="F130" s="97"/>
      <c r="G130" s="97"/>
      <c r="H130" s="97"/>
      <c r="I130" s="97"/>
      <c r="J130" s="97"/>
      <c r="K130" s="97"/>
      <c r="L130" s="97"/>
      <c r="M130" s="97"/>
      <c r="N130" s="97"/>
      <c r="O130" s="97"/>
      <c r="P130" s="97"/>
      <c r="Q130" s="95"/>
      <c r="R130" s="97"/>
      <c r="S130" s="97"/>
    </row>
    <row r="131" ht="15.75" customHeight="1">
      <c r="A131" s="94"/>
      <c r="B131" s="95"/>
      <c r="C131" s="95"/>
      <c r="D131" s="96"/>
      <c r="E131" s="97"/>
      <c r="F131" s="97"/>
      <c r="G131" s="97"/>
      <c r="H131" s="97"/>
      <c r="I131" s="97"/>
      <c r="J131" s="97"/>
      <c r="K131" s="97"/>
      <c r="L131" s="97"/>
      <c r="M131" s="97"/>
      <c r="N131" s="97"/>
      <c r="O131" s="97"/>
      <c r="P131" s="97"/>
      <c r="Q131" s="95"/>
      <c r="R131" s="97"/>
      <c r="S131" s="97"/>
    </row>
    <row r="132" ht="15.75" customHeight="1">
      <c r="A132" s="94"/>
      <c r="B132" s="95"/>
      <c r="C132" s="95"/>
      <c r="D132" s="96"/>
      <c r="E132" s="97"/>
      <c r="F132" s="97"/>
      <c r="G132" s="97"/>
      <c r="H132" s="97"/>
      <c r="I132" s="97"/>
      <c r="J132" s="97"/>
      <c r="K132" s="97"/>
      <c r="L132" s="97"/>
      <c r="M132" s="97"/>
      <c r="N132" s="97"/>
      <c r="O132" s="97"/>
      <c r="P132" s="97"/>
      <c r="Q132" s="95"/>
      <c r="R132" s="97"/>
      <c r="S132" s="97"/>
    </row>
    <row r="133" ht="15.75" customHeight="1">
      <c r="A133" s="94"/>
      <c r="B133" s="95"/>
      <c r="C133" s="95"/>
      <c r="D133" s="96"/>
      <c r="E133" s="97"/>
      <c r="F133" s="97"/>
      <c r="G133" s="97"/>
      <c r="H133" s="97"/>
      <c r="I133" s="97"/>
      <c r="J133" s="97"/>
      <c r="K133" s="97"/>
      <c r="L133" s="97"/>
      <c r="M133" s="97"/>
      <c r="N133" s="97"/>
      <c r="O133" s="97"/>
      <c r="P133" s="97"/>
      <c r="Q133" s="95"/>
      <c r="R133" s="97"/>
      <c r="S133" s="97"/>
    </row>
    <row r="134" ht="15.75" customHeight="1">
      <c r="A134" s="94"/>
      <c r="B134" s="95"/>
      <c r="C134" s="95"/>
      <c r="D134" s="96"/>
      <c r="E134" s="97"/>
      <c r="F134" s="97"/>
      <c r="G134" s="97"/>
      <c r="H134" s="97"/>
      <c r="I134" s="97"/>
      <c r="J134" s="97"/>
      <c r="K134" s="97"/>
      <c r="L134" s="97"/>
      <c r="M134" s="97"/>
      <c r="N134" s="97"/>
      <c r="O134" s="97"/>
      <c r="P134" s="97"/>
      <c r="Q134" s="95"/>
      <c r="R134" s="97"/>
      <c r="S134" s="97"/>
    </row>
    <row r="135" ht="15.75" customHeight="1">
      <c r="A135" s="94"/>
      <c r="B135" s="95"/>
      <c r="C135" s="95"/>
      <c r="D135" s="96"/>
      <c r="E135" s="97"/>
      <c r="F135" s="97"/>
      <c r="G135" s="97"/>
      <c r="H135" s="97"/>
      <c r="I135" s="97"/>
      <c r="J135" s="97"/>
      <c r="K135" s="97"/>
      <c r="L135" s="97"/>
      <c r="M135" s="97"/>
      <c r="N135" s="97"/>
      <c r="O135" s="97"/>
      <c r="P135" s="97"/>
      <c r="Q135" s="95"/>
      <c r="R135" s="97"/>
      <c r="S135" s="97"/>
    </row>
    <row r="136" ht="15.75" customHeight="1">
      <c r="A136" s="94"/>
      <c r="B136" s="95"/>
      <c r="C136" s="95"/>
      <c r="D136" s="96"/>
      <c r="E136" s="97"/>
      <c r="F136" s="97"/>
      <c r="G136" s="97"/>
      <c r="H136" s="97"/>
      <c r="I136" s="97"/>
      <c r="J136" s="97"/>
      <c r="K136" s="97"/>
      <c r="L136" s="97"/>
      <c r="M136" s="97"/>
      <c r="N136" s="97"/>
      <c r="O136" s="97"/>
      <c r="P136" s="97"/>
      <c r="Q136" s="95"/>
      <c r="R136" s="97"/>
      <c r="S136" s="97"/>
    </row>
    <row r="137" ht="15.75" customHeight="1">
      <c r="A137" s="94"/>
      <c r="B137" s="95"/>
      <c r="C137" s="95"/>
      <c r="D137" s="96"/>
      <c r="E137" s="97"/>
      <c r="F137" s="97"/>
      <c r="G137" s="97"/>
      <c r="H137" s="97"/>
      <c r="I137" s="97"/>
      <c r="J137" s="97"/>
      <c r="K137" s="97"/>
      <c r="L137" s="97"/>
      <c r="M137" s="97"/>
      <c r="N137" s="97"/>
      <c r="O137" s="97"/>
      <c r="P137" s="97"/>
      <c r="Q137" s="95"/>
      <c r="R137" s="97"/>
      <c r="S137" s="97"/>
    </row>
    <row r="138" ht="15.75" customHeight="1">
      <c r="A138" s="94"/>
      <c r="B138" s="95"/>
      <c r="C138" s="95"/>
      <c r="D138" s="96"/>
      <c r="E138" s="97"/>
      <c r="F138" s="97"/>
      <c r="G138" s="97"/>
      <c r="H138" s="97"/>
      <c r="I138" s="97"/>
      <c r="J138" s="97"/>
      <c r="K138" s="97"/>
      <c r="L138" s="97"/>
      <c r="M138" s="97"/>
      <c r="N138" s="97"/>
      <c r="O138" s="97"/>
      <c r="P138" s="97"/>
      <c r="Q138" s="95"/>
      <c r="R138" s="97"/>
      <c r="S138" s="97"/>
    </row>
    <row r="139" ht="15.75" customHeight="1">
      <c r="A139" s="94"/>
      <c r="B139" s="95"/>
      <c r="C139" s="95"/>
      <c r="D139" s="96"/>
      <c r="E139" s="97"/>
      <c r="F139" s="97"/>
      <c r="G139" s="97"/>
      <c r="H139" s="97"/>
      <c r="I139" s="97"/>
      <c r="J139" s="97"/>
      <c r="K139" s="97"/>
      <c r="L139" s="97"/>
      <c r="M139" s="97"/>
      <c r="N139" s="97"/>
      <c r="O139" s="97"/>
      <c r="P139" s="97"/>
      <c r="Q139" s="95"/>
      <c r="R139" s="97"/>
      <c r="S139" s="97"/>
    </row>
    <row r="140" ht="15.75" customHeight="1">
      <c r="A140" s="94"/>
      <c r="B140" s="95"/>
      <c r="C140" s="95"/>
      <c r="D140" s="96"/>
      <c r="E140" s="97"/>
      <c r="F140" s="97"/>
      <c r="G140" s="97"/>
      <c r="H140" s="97"/>
      <c r="I140" s="97"/>
      <c r="J140" s="97"/>
      <c r="K140" s="97"/>
      <c r="L140" s="97"/>
      <c r="M140" s="97"/>
      <c r="N140" s="97"/>
      <c r="O140" s="97"/>
      <c r="P140" s="97"/>
      <c r="Q140" s="95"/>
      <c r="R140" s="97"/>
      <c r="S140" s="97"/>
    </row>
    <row r="141" ht="15.75" customHeight="1">
      <c r="A141" s="94"/>
      <c r="B141" s="95"/>
      <c r="C141" s="95"/>
      <c r="D141" s="96"/>
      <c r="E141" s="97"/>
      <c r="F141" s="97"/>
      <c r="G141" s="97"/>
      <c r="H141" s="97"/>
      <c r="I141" s="97"/>
      <c r="J141" s="97"/>
      <c r="K141" s="97"/>
      <c r="L141" s="97"/>
      <c r="M141" s="97"/>
      <c r="N141" s="97"/>
      <c r="O141" s="97"/>
      <c r="P141" s="97"/>
      <c r="Q141" s="95"/>
      <c r="R141" s="97"/>
      <c r="S141" s="97"/>
    </row>
    <row r="142" ht="15.75" customHeight="1">
      <c r="A142" s="94"/>
      <c r="B142" s="95"/>
      <c r="C142" s="95"/>
      <c r="D142" s="96"/>
      <c r="E142" s="97"/>
      <c r="F142" s="97"/>
      <c r="G142" s="97"/>
      <c r="H142" s="97"/>
      <c r="I142" s="97"/>
      <c r="J142" s="97"/>
      <c r="K142" s="97"/>
      <c r="L142" s="97"/>
      <c r="M142" s="97"/>
      <c r="N142" s="97"/>
      <c r="O142" s="97"/>
      <c r="P142" s="97"/>
      <c r="Q142" s="95"/>
      <c r="R142" s="97"/>
      <c r="S142" s="97"/>
    </row>
    <row r="143" ht="15.75" customHeight="1">
      <c r="A143" s="94"/>
      <c r="B143" s="95"/>
      <c r="C143" s="95"/>
      <c r="D143" s="96"/>
      <c r="E143" s="97"/>
      <c r="F143" s="97"/>
      <c r="G143" s="97"/>
      <c r="H143" s="97"/>
      <c r="I143" s="97"/>
      <c r="J143" s="97"/>
      <c r="K143" s="97"/>
      <c r="L143" s="97"/>
      <c r="M143" s="97"/>
      <c r="N143" s="97"/>
      <c r="O143" s="97"/>
      <c r="P143" s="97"/>
      <c r="Q143" s="95"/>
      <c r="R143" s="97"/>
      <c r="S143" s="97"/>
    </row>
    <row r="144" ht="15.75" customHeight="1">
      <c r="A144" s="94"/>
      <c r="B144" s="95"/>
      <c r="C144" s="95"/>
      <c r="D144" s="96"/>
      <c r="E144" s="97"/>
      <c r="F144" s="97"/>
      <c r="G144" s="97"/>
      <c r="H144" s="97"/>
      <c r="I144" s="97"/>
      <c r="J144" s="97"/>
      <c r="K144" s="97"/>
      <c r="L144" s="97"/>
      <c r="M144" s="97"/>
      <c r="N144" s="97"/>
      <c r="O144" s="97"/>
      <c r="P144" s="97"/>
      <c r="Q144" s="95"/>
      <c r="R144" s="97"/>
      <c r="S144" s="97"/>
    </row>
    <row r="145" ht="15.75" customHeight="1">
      <c r="A145" s="94"/>
      <c r="B145" s="95"/>
      <c r="C145" s="95"/>
      <c r="D145" s="96"/>
      <c r="E145" s="97"/>
      <c r="F145" s="97"/>
      <c r="G145" s="97"/>
      <c r="H145" s="97"/>
      <c r="I145" s="97"/>
      <c r="J145" s="97"/>
      <c r="K145" s="97"/>
      <c r="L145" s="97"/>
      <c r="M145" s="97"/>
      <c r="N145" s="97"/>
      <c r="O145" s="97"/>
      <c r="P145" s="97"/>
      <c r="Q145" s="95"/>
      <c r="R145" s="97"/>
      <c r="S145" s="97"/>
    </row>
    <row r="146" ht="15.75" customHeight="1">
      <c r="A146" s="94"/>
      <c r="B146" s="95"/>
      <c r="C146" s="95"/>
      <c r="D146" s="96"/>
      <c r="E146" s="97"/>
      <c r="F146" s="97"/>
      <c r="G146" s="97"/>
      <c r="H146" s="97"/>
      <c r="I146" s="97"/>
      <c r="J146" s="97"/>
      <c r="K146" s="97"/>
      <c r="L146" s="97"/>
      <c r="M146" s="97"/>
      <c r="N146" s="97"/>
      <c r="O146" s="97"/>
      <c r="P146" s="97"/>
      <c r="Q146" s="95"/>
      <c r="R146" s="97"/>
      <c r="S146" s="97"/>
    </row>
    <row r="147" ht="15.75" customHeight="1">
      <c r="A147" s="94"/>
      <c r="B147" s="95"/>
      <c r="C147" s="95"/>
      <c r="D147" s="96"/>
      <c r="E147" s="97"/>
      <c r="F147" s="97"/>
      <c r="G147" s="97"/>
      <c r="H147" s="97"/>
      <c r="I147" s="97"/>
      <c r="J147" s="97"/>
      <c r="K147" s="97"/>
      <c r="L147" s="97"/>
      <c r="M147" s="97"/>
      <c r="N147" s="97"/>
      <c r="O147" s="97"/>
      <c r="P147" s="97"/>
      <c r="Q147" s="95"/>
      <c r="R147" s="97"/>
      <c r="S147" s="97"/>
    </row>
    <row r="148" ht="15.75" customHeight="1">
      <c r="A148" s="94"/>
      <c r="B148" s="95"/>
      <c r="C148" s="95"/>
      <c r="D148" s="96"/>
      <c r="E148" s="97"/>
      <c r="F148" s="97"/>
      <c r="G148" s="97"/>
      <c r="H148" s="97"/>
      <c r="I148" s="97"/>
      <c r="J148" s="97"/>
      <c r="K148" s="97"/>
      <c r="L148" s="97"/>
      <c r="M148" s="97"/>
      <c r="N148" s="97"/>
      <c r="O148" s="97"/>
      <c r="P148" s="97"/>
      <c r="Q148" s="95"/>
      <c r="R148" s="97"/>
      <c r="S148" s="97"/>
    </row>
    <row r="149" ht="15.75" customHeight="1">
      <c r="A149" s="94"/>
      <c r="B149" s="95"/>
      <c r="C149" s="95"/>
      <c r="D149" s="96"/>
      <c r="E149" s="97"/>
      <c r="F149" s="97"/>
      <c r="G149" s="97"/>
      <c r="H149" s="97"/>
      <c r="I149" s="97"/>
      <c r="J149" s="97"/>
      <c r="K149" s="97"/>
      <c r="L149" s="97"/>
      <c r="M149" s="97"/>
      <c r="N149" s="97"/>
      <c r="O149" s="97"/>
      <c r="P149" s="97"/>
      <c r="Q149" s="95"/>
      <c r="R149" s="97"/>
      <c r="S149" s="97"/>
    </row>
    <row r="150" ht="15.75" customHeight="1">
      <c r="A150" s="94"/>
      <c r="B150" s="95"/>
      <c r="C150" s="95"/>
      <c r="D150" s="96"/>
      <c r="E150" s="97"/>
      <c r="F150" s="97"/>
      <c r="G150" s="97"/>
      <c r="H150" s="97"/>
      <c r="I150" s="97"/>
      <c r="J150" s="97"/>
      <c r="K150" s="97"/>
      <c r="L150" s="97"/>
      <c r="M150" s="97"/>
      <c r="N150" s="97"/>
      <c r="O150" s="97"/>
      <c r="P150" s="97"/>
      <c r="Q150" s="95"/>
      <c r="R150" s="97"/>
      <c r="S150" s="97"/>
    </row>
    <row r="151" ht="15.75" customHeight="1">
      <c r="A151" s="94"/>
      <c r="B151" s="95"/>
      <c r="C151" s="95"/>
      <c r="D151" s="96"/>
      <c r="E151" s="97"/>
      <c r="F151" s="97"/>
      <c r="G151" s="97"/>
      <c r="H151" s="97"/>
      <c r="I151" s="97"/>
      <c r="J151" s="97"/>
      <c r="K151" s="97"/>
      <c r="L151" s="97"/>
      <c r="M151" s="97"/>
      <c r="N151" s="97"/>
      <c r="O151" s="97"/>
      <c r="P151" s="97"/>
      <c r="Q151" s="95"/>
      <c r="R151" s="97"/>
      <c r="S151" s="97"/>
    </row>
    <row r="152" ht="15.75" customHeight="1">
      <c r="A152" s="94"/>
      <c r="B152" s="95"/>
      <c r="C152" s="95"/>
      <c r="D152" s="96"/>
      <c r="E152" s="97"/>
      <c r="F152" s="97"/>
      <c r="G152" s="97"/>
      <c r="H152" s="97"/>
      <c r="I152" s="97"/>
      <c r="J152" s="97"/>
      <c r="K152" s="97"/>
      <c r="L152" s="97"/>
      <c r="M152" s="97"/>
      <c r="N152" s="97"/>
      <c r="O152" s="97"/>
      <c r="P152" s="97"/>
      <c r="Q152" s="95"/>
      <c r="R152" s="97"/>
      <c r="S152" s="97"/>
    </row>
    <row r="153" ht="15.75" customHeight="1">
      <c r="A153" s="94"/>
      <c r="B153" s="95"/>
      <c r="C153" s="95"/>
      <c r="D153" s="96"/>
      <c r="E153" s="97"/>
      <c r="F153" s="97"/>
      <c r="G153" s="97"/>
      <c r="H153" s="97"/>
      <c r="I153" s="97"/>
      <c r="J153" s="97"/>
      <c r="K153" s="97"/>
      <c r="L153" s="97"/>
      <c r="M153" s="97"/>
      <c r="N153" s="97"/>
      <c r="O153" s="97"/>
      <c r="P153" s="97"/>
      <c r="Q153" s="95"/>
      <c r="R153" s="97"/>
      <c r="S153" s="97"/>
    </row>
    <row r="154" ht="15.75" customHeight="1">
      <c r="A154" s="94"/>
      <c r="B154" s="95"/>
      <c r="C154" s="95"/>
      <c r="D154" s="96"/>
      <c r="E154" s="97"/>
      <c r="F154" s="97"/>
      <c r="G154" s="97"/>
      <c r="H154" s="97"/>
      <c r="I154" s="97"/>
      <c r="J154" s="97"/>
      <c r="K154" s="97"/>
      <c r="L154" s="97"/>
      <c r="M154" s="97"/>
      <c r="N154" s="97"/>
      <c r="O154" s="97"/>
      <c r="P154" s="97"/>
      <c r="Q154" s="95"/>
      <c r="R154" s="97"/>
      <c r="S154" s="97"/>
    </row>
    <row r="155" ht="15.75" customHeight="1">
      <c r="A155" s="94"/>
      <c r="B155" s="95"/>
      <c r="C155" s="95"/>
      <c r="D155" s="96"/>
      <c r="E155" s="97"/>
      <c r="F155" s="97"/>
      <c r="G155" s="97"/>
      <c r="H155" s="97"/>
      <c r="I155" s="97"/>
      <c r="J155" s="97"/>
      <c r="K155" s="97"/>
      <c r="L155" s="97"/>
      <c r="M155" s="97"/>
      <c r="N155" s="97"/>
      <c r="O155" s="97"/>
      <c r="P155" s="97"/>
      <c r="Q155" s="95"/>
      <c r="R155" s="97"/>
      <c r="S155" s="97"/>
    </row>
    <row r="156" ht="15.75" customHeight="1">
      <c r="A156" s="94"/>
      <c r="B156" s="95"/>
      <c r="C156" s="95"/>
      <c r="D156" s="96"/>
      <c r="E156" s="97"/>
      <c r="F156" s="97"/>
      <c r="G156" s="97"/>
      <c r="H156" s="97"/>
      <c r="I156" s="97"/>
      <c r="J156" s="97"/>
      <c r="K156" s="97"/>
      <c r="L156" s="97"/>
      <c r="M156" s="97"/>
      <c r="N156" s="97"/>
      <c r="O156" s="97"/>
      <c r="P156" s="97"/>
      <c r="Q156" s="95"/>
      <c r="R156" s="97"/>
      <c r="S156" s="97"/>
    </row>
    <row r="157" ht="15.75" customHeight="1">
      <c r="A157" s="94"/>
      <c r="B157" s="95"/>
      <c r="C157" s="95"/>
      <c r="D157" s="96"/>
      <c r="E157" s="97"/>
      <c r="F157" s="97"/>
      <c r="G157" s="97"/>
      <c r="H157" s="97"/>
      <c r="I157" s="97"/>
      <c r="J157" s="97"/>
      <c r="K157" s="97"/>
      <c r="L157" s="97"/>
      <c r="M157" s="97"/>
      <c r="N157" s="97"/>
      <c r="O157" s="97"/>
      <c r="P157" s="97"/>
      <c r="Q157" s="95"/>
      <c r="R157" s="97"/>
      <c r="S157" s="97"/>
    </row>
    <row r="158" ht="15.75" customHeight="1">
      <c r="A158" s="94"/>
      <c r="B158" s="95"/>
      <c r="C158" s="95"/>
      <c r="D158" s="96"/>
      <c r="E158" s="97"/>
      <c r="F158" s="97"/>
      <c r="G158" s="97"/>
      <c r="H158" s="97"/>
      <c r="I158" s="97"/>
      <c r="J158" s="97"/>
      <c r="K158" s="97"/>
      <c r="L158" s="97"/>
      <c r="M158" s="97"/>
      <c r="N158" s="97"/>
      <c r="O158" s="97"/>
      <c r="P158" s="97"/>
      <c r="Q158" s="95"/>
      <c r="R158" s="97"/>
      <c r="S158" s="97"/>
    </row>
    <row r="159" ht="15.75" customHeight="1">
      <c r="A159" s="94"/>
      <c r="B159" s="95"/>
      <c r="C159" s="95"/>
      <c r="D159" s="96"/>
      <c r="E159" s="97"/>
      <c r="F159" s="97"/>
      <c r="G159" s="97"/>
      <c r="H159" s="97"/>
      <c r="I159" s="97"/>
      <c r="J159" s="97"/>
      <c r="K159" s="97"/>
      <c r="L159" s="97"/>
      <c r="M159" s="97"/>
      <c r="N159" s="97"/>
      <c r="O159" s="97"/>
      <c r="P159" s="97"/>
      <c r="Q159" s="95"/>
      <c r="R159" s="97"/>
      <c r="S159" s="97"/>
    </row>
    <row r="160" ht="15.75" customHeight="1">
      <c r="A160" s="94"/>
      <c r="B160" s="95"/>
      <c r="C160" s="95"/>
      <c r="D160" s="96"/>
      <c r="E160" s="97"/>
      <c r="F160" s="97"/>
      <c r="G160" s="97"/>
      <c r="H160" s="97"/>
      <c r="I160" s="97"/>
      <c r="J160" s="97"/>
      <c r="K160" s="97"/>
      <c r="L160" s="97"/>
      <c r="M160" s="97"/>
      <c r="N160" s="97"/>
      <c r="O160" s="97"/>
      <c r="P160" s="97"/>
      <c r="Q160" s="95"/>
      <c r="R160" s="97"/>
      <c r="S160" s="97"/>
    </row>
    <row r="161" ht="15.75" customHeight="1">
      <c r="A161" s="94"/>
      <c r="B161" s="95"/>
      <c r="C161" s="95"/>
      <c r="D161" s="96"/>
      <c r="E161" s="97"/>
      <c r="F161" s="97"/>
      <c r="G161" s="97"/>
      <c r="H161" s="97"/>
      <c r="I161" s="97"/>
      <c r="J161" s="97"/>
      <c r="K161" s="97"/>
      <c r="L161" s="97"/>
      <c r="M161" s="97"/>
      <c r="N161" s="97"/>
      <c r="O161" s="97"/>
      <c r="P161" s="97"/>
      <c r="Q161" s="95"/>
      <c r="R161" s="97"/>
      <c r="S161" s="97"/>
    </row>
    <row r="162" ht="15.75" customHeight="1">
      <c r="A162" s="94"/>
      <c r="B162" s="95"/>
      <c r="C162" s="95"/>
      <c r="D162" s="96"/>
      <c r="E162" s="97"/>
      <c r="F162" s="97"/>
      <c r="G162" s="97"/>
      <c r="H162" s="97"/>
      <c r="I162" s="97"/>
      <c r="J162" s="97"/>
      <c r="K162" s="97"/>
      <c r="L162" s="97"/>
      <c r="M162" s="97"/>
      <c r="N162" s="97"/>
      <c r="O162" s="97"/>
      <c r="P162" s="97"/>
      <c r="Q162" s="95"/>
      <c r="R162" s="97"/>
      <c r="S162" s="97"/>
    </row>
    <row r="163" ht="15.75" customHeight="1">
      <c r="A163" s="94"/>
      <c r="B163" s="95"/>
      <c r="C163" s="95"/>
      <c r="D163" s="96"/>
      <c r="E163" s="97"/>
      <c r="F163" s="97"/>
      <c r="G163" s="97"/>
      <c r="H163" s="97"/>
      <c r="I163" s="97"/>
      <c r="J163" s="97"/>
      <c r="K163" s="97"/>
      <c r="L163" s="97"/>
      <c r="M163" s="97"/>
      <c r="N163" s="97"/>
      <c r="O163" s="97"/>
      <c r="P163" s="97"/>
      <c r="Q163" s="95"/>
      <c r="R163" s="97"/>
      <c r="S163" s="97"/>
    </row>
    <row r="164" ht="15.75" customHeight="1">
      <c r="A164" s="94"/>
      <c r="B164" s="95"/>
      <c r="C164" s="95"/>
      <c r="D164" s="96"/>
      <c r="E164" s="97"/>
      <c r="F164" s="97"/>
      <c r="G164" s="97"/>
      <c r="H164" s="97"/>
      <c r="I164" s="97"/>
      <c r="J164" s="97"/>
      <c r="K164" s="97"/>
      <c r="L164" s="97"/>
      <c r="M164" s="97"/>
      <c r="N164" s="97"/>
      <c r="O164" s="97"/>
      <c r="P164" s="97"/>
      <c r="Q164" s="95"/>
      <c r="R164" s="97"/>
      <c r="S164" s="97"/>
    </row>
    <row r="165" ht="15.75" customHeight="1">
      <c r="A165" s="94"/>
      <c r="B165" s="95"/>
      <c r="C165" s="95"/>
      <c r="D165" s="96"/>
      <c r="E165" s="97"/>
      <c r="F165" s="97"/>
      <c r="G165" s="97"/>
      <c r="H165" s="97"/>
      <c r="I165" s="97"/>
      <c r="J165" s="97"/>
      <c r="K165" s="97"/>
      <c r="L165" s="97"/>
      <c r="M165" s="97"/>
      <c r="N165" s="97"/>
      <c r="O165" s="97"/>
      <c r="P165" s="97"/>
      <c r="Q165" s="95"/>
      <c r="R165" s="97"/>
      <c r="S165" s="97"/>
    </row>
    <row r="166" ht="15.75" customHeight="1">
      <c r="A166" s="94"/>
      <c r="B166" s="95"/>
      <c r="C166" s="95"/>
      <c r="D166" s="96"/>
      <c r="E166" s="97"/>
      <c r="F166" s="97"/>
      <c r="G166" s="97"/>
      <c r="H166" s="97"/>
      <c r="I166" s="97"/>
      <c r="J166" s="97"/>
      <c r="K166" s="97"/>
      <c r="L166" s="97"/>
      <c r="M166" s="97"/>
      <c r="N166" s="97"/>
      <c r="O166" s="97"/>
      <c r="P166" s="97"/>
      <c r="Q166" s="95"/>
      <c r="R166" s="97"/>
      <c r="S166" s="97"/>
    </row>
    <row r="167" ht="15.75" customHeight="1">
      <c r="A167" s="94"/>
      <c r="B167" s="95"/>
      <c r="C167" s="95"/>
      <c r="D167" s="96"/>
      <c r="E167" s="97"/>
      <c r="F167" s="97"/>
      <c r="G167" s="97"/>
      <c r="H167" s="97"/>
      <c r="I167" s="97"/>
      <c r="J167" s="97"/>
      <c r="K167" s="97"/>
      <c r="L167" s="97"/>
      <c r="M167" s="97"/>
      <c r="N167" s="97"/>
      <c r="O167" s="97"/>
      <c r="P167" s="97"/>
      <c r="Q167" s="95"/>
      <c r="R167" s="97"/>
      <c r="S167" s="97"/>
    </row>
    <row r="168" ht="15.75" customHeight="1">
      <c r="A168" s="94"/>
      <c r="B168" s="95"/>
      <c r="C168" s="95"/>
      <c r="D168" s="96"/>
      <c r="E168" s="97"/>
      <c r="F168" s="97"/>
      <c r="G168" s="97"/>
      <c r="H168" s="97"/>
      <c r="I168" s="97"/>
      <c r="J168" s="97"/>
      <c r="K168" s="97"/>
      <c r="L168" s="97"/>
      <c r="M168" s="97"/>
      <c r="N168" s="97"/>
      <c r="O168" s="97"/>
      <c r="P168" s="97"/>
      <c r="Q168" s="95"/>
      <c r="R168" s="97"/>
      <c r="S168" s="97"/>
    </row>
    <row r="169" ht="15.75" customHeight="1">
      <c r="A169" s="94"/>
      <c r="B169" s="95"/>
      <c r="C169" s="95"/>
      <c r="D169" s="96"/>
      <c r="E169" s="97"/>
      <c r="F169" s="97"/>
      <c r="G169" s="97"/>
      <c r="H169" s="97"/>
      <c r="I169" s="97"/>
      <c r="J169" s="97"/>
      <c r="K169" s="97"/>
      <c r="L169" s="97"/>
      <c r="M169" s="97"/>
      <c r="N169" s="97"/>
      <c r="O169" s="97"/>
      <c r="P169" s="97"/>
      <c r="Q169" s="95"/>
      <c r="R169" s="97"/>
      <c r="S169" s="97"/>
    </row>
    <row r="170" ht="15.75" customHeight="1">
      <c r="A170" s="94"/>
      <c r="B170" s="95"/>
      <c r="C170" s="95"/>
      <c r="D170" s="96"/>
      <c r="E170" s="97"/>
      <c r="F170" s="97"/>
      <c r="G170" s="97"/>
      <c r="H170" s="97"/>
      <c r="I170" s="97"/>
      <c r="J170" s="97"/>
      <c r="K170" s="97"/>
      <c r="L170" s="97"/>
      <c r="M170" s="97"/>
      <c r="N170" s="97"/>
      <c r="O170" s="97"/>
      <c r="P170" s="97"/>
      <c r="Q170" s="95"/>
      <c r="R170" s="97"/>
      <c r="S170" s="97"/>
    </row>
    <row r="171" ht="15.75" customHeight="1">
      <c r="A171" s="94"/>
      <c r="B171" s="95"/>
      <c r="C171" s="95"/>
      <c r="D171" s="96"/>
      <c r="E171" s="97"/>
      <c r="F171" s="97"/>
      <c r="G171" s="97"/>
      <c r="H171" s="97"/>
      <c r="I171" s="97"/>
      <c r="J171" s="97"/>
      <c r="K171" s="97"/>
      <c r="L171" s="97"/>
      <c r="M171" s="97"/>
      <c r="N171" s="97"/>
      <c r="O171" s="97"/>
      <c r="P171" s="97"/>
      <c r="Q171" s="95"/>
      <c r="R171" s="97"/>
      <c r="S171" s="97"/>
    </row>
    <row r="172" ht="15.75" customHeight="1">
      <c r="A172" s="94"/>
      <c r="B172" s="95"/>
      <c r="C172" s="95"/>
      <c r="D172" s="96"/>
      <c r="E172" s="97"/>
      <c r="F172" s="97"/>
      <c r="G172" s="97"/>
      <c r="H172" s="97"/>
      <c r="I172" s="97"/>
      <c r="J172" s="97"/>
      <c r="K172" s="97"/>
      <c r="L172" s="97"/>
      <c r="M172" s="97"/>
      <c r="N172" s="97"/>
      <c r="O172" s="97"/>
      <c r="P172" s="97"/>
      <c r="Q172" s="95"/>
      <c r="R172" s="97"/>
      <c r="S172" s="97"/>
    </row>
    <row r="173" ht="15.75" customHeight="1">
      <c r="A173" s="94"/>
      <c r="B173" s="95"/>
      <c r="C173" s="95"/>
      <c r="D173" s="96"/>
      <c r="E173" s="97"/>
      <c r="F173" s="97"/>
      <c r="G173" s="97"/>
      <c r="H173" s="97"/>
      <c r="I173" s="97"/>
      <c r="J173" s="97"/>
      <c r="K173" s="97"/>
      <c r="L173" s="97"/>
      <c r="M173" s="97"/>
      <c r="N173" s="97"/>
      <c r="O173" s="97"/>
      <c r="P173" s="97"/>
      <c r="Q173" s="95"/>
      <c r="R173" s="97"/>
      <c r="S173" s="97"/>
    </row>
    <row r="174" ht="15.75" customHeight="1">
      <c r="A174" s="94"/>
      <c r="B174" s="95"/>
      <c r="C174" s="95"/>
      <c r="D174" s="96"/>
      <c r="E174" s="97"/>
      <c r="F174" s="97"/>
      <c r="G174" s="97"/>
      <c r="H174" s="97"/>
      <c r="I174" s="97"/>
      <c r="J174" s="97"/>
      <c r="K174" s="97"/>
      <c r="L174" s="97"/>
      <c r="M174" s="97"/>
      <c r="N174" s="97"/>
      <c r="O174" s="97"/>
      <c r="P174" s="97"/>
      <c r="Q174" s="95"/>
      <c r="R174" s="97"/>
      <c r="S174" s="97"/>
    </row>
    <row r="175" ht="15.75" customHeight="1">
      <c r="A175" s="94"/>
      <c r="B175" s="95"/>
      <c r="C175" s="95"/>
      <c r="D175" s="96"/>
      <c r="E175" s="97"/>
      <c r="F175" s="97"/>
      <c r="G175" s="97"/>
      <c r="H175" s="97"/>
      <c r="I175" s="97"/>
      <c r="J175" s="97"/>
      <c r="K175" s="97"/>
      <c r="L175" s="97"/>
      <c r="M175" s="97"/>
      <c r="N175" s="97"/>
      <c r="O175" s="97"/>
      <c r="P175" s="97"/>
      <c r="Q175" s="95"/>
      <c r="R175" s="97"/>
      <c r="S175" s="97"/>
    </row>
    <row r="176" ht="15.75" customHeight="1">
      <c r="A176" s="94"/>
      <c r="B176" s="95"/>
      <c r="C176" s="95"/>
      <c r="D176" s="96"/>
      <c r="E176" s="97"/>
      <c r="F176" s="97"/>
      <c r="G176" s="97"/>
      <c r="H176" s="97"/>
      <c r="I176" s="97"/>
      <c r="J176" s="97"/>
      <c r="K176" s="97"/>
      <c r="L176" s="97"/>
      <c r="M176" s="97"/>
      <c r="N176" s="97"/>
      <c r="O176" s="97"/>
      <c r="P176" s="97"/>
      <c r="Q176" s="95"/>
      <c r="R176" s="97"/>
      <c r="S176" s="97"/>
    </row>
    <row r="177" ht="15.75" customHeight="1">
      <c r="A177" s="94"/>
      <c r="B177" s="95"/>
      <c r="C177" s="95"/>
      <c r="D177" s="96"/>
      <c r="E177" s="97"/>
      <c r="F177" s="97"/>
      <c r="G177" s="97"/>
      <c r="H177" s="97"/>
      <c r="I177" s="97"/>
      <c r="J177" s="97"/>
      <c r="K177" s="97"/>
      <c r="L177" s="97"/>
      <c r="M177" s="97"/>
      <c r="N177" s="97"/>
      <c r="O177" s="97"/>
      <c r="P177" s="97"/>
      <c r="Q177" s="95"/>
      <c r="R177" s="97"/>
      <c r="S177" s="97"/>
    </row>
    <row r="178" ht="15.75" customHeight="1">
      <c r="A178" s="94"/>
      <c r="B178" s="95"/>
      <c r="C178" s="95"/>
      <c r="D178" s="96"/>
      <c r="E178" s="97"/>
      <c r="F178" s="97"/>
      <c r="G178" s="97"/>
      <c r="H178" s="97"/>
      <c r="I178" s="97"/>
      <c r="J178" s="97"/>
      <c r="K178" s="97"/>
      <c r="L178" s="97"/>
      <c r="M178" s="97"/>
      <c r="N178" s="97"/>
      <c r="O178" s="97"/>
      <c r="P178" s="97"/>
      <c r="Q178" s="95"/>
      <c r="R178" s="97"/>
      <c r="S178" s="97"/>
    </row>
    <row r="179" ht="15.75" customHeight="1">
      <c r="A179" s="94"/>
      <c r="B179" s="95"/>
      <c r="C179" s="95"/>
      <c r="D179" s="96"/>
      <c r="E179" s="97"/>
      <c r="F179" s="97"/>
      <c r="G179" s="97"/>
      <c r="H179" s="97"/>
      <c r="I179" s="97"/>
      <c r="J179" s="97"/>
      <c r="K179" s="97"/>
      <c r="L179" s="97"/>
      <c r="M179" s="97"/>
      <c r="N179" s="97"/>
      <c r="O179" s="97"/>
      <c r="P179" s="97"/>
      <c r="Q179" s="95"/>
      <c r="R179" s="97"/>
      <c r="S179" s="97"/>
    </row>
    <row r="180" ht="15.75" customHeight="1">
      <c r="A180" s="94"/>
      <c r="B180" s="95"/>
      <c r="C180" s="95"/>
      <c r="D180" s="96"/>
      <c r="E180" s="97"/>
      <c r="F180" s="97"/>
      <c r="G180" s="97"/>
      <c r="H180" s="97"/>
      <c r="I180" s="97"/>
      <c r="J180" s="97"/>
      <c r="K180" s="97"/>
      <c r="L180" s="97"/>
      <c r="M180" s="97"/>
      <c r="N180" s="97"/>
      <c r="O180" s="97"/>
      <c r="P180" s="97"/>
      <c r="Q180" s="95"/>
      <c r="R180" s="97"/>
      <c r="S180" s="97"/>
    </row>
    <row r="181" ht="15.75" customHeight="1">
      <c r="A181" s="94"/>
      <c r="B181" s="95"/>
      <c r="C181" s="95"/>
      <c r="D181" s="96"/>
      <c r="E181" s="97"/>
      <c r="F181" s="97"/>
      <c r="G181" s="97"/>
      <c r="H181" s="97"/>
      <c r="I181" s="97"/>
      <c r="J181" s="97"/>
      <c r="K181" s="97"/>
      <c r="L181" s="97"/>
      <c r="M181" s="97"/>
      <c r="N181" s="97"/>
      <c r="O181" s="97"/>
      <c r="P181" s="97"/>
      <c r="Q181" s="95"/>
      <c r="R181" s="97"/>
      <c r="S181" s="97"/>
    </row>
    <row r="182" ht="15.75" customHeight="1">
      <c r="A182" s="94"/>
      <c r="B182" s="95"/>
      <c r="C182" s="95"/>
      <c r="D182" s="96"/>
      <c r="E182" s="97"/>
      <c r="F182" s="97"/>
      <c r="G182" s="97"/>
      <c r="H182" s="97"/>
      <c r="I182" s="97"/>
      <c r="J182" s="97"/>
      <c r="K182" s="97"/>
      <c r="L182" s="97"/>
      <c r="M182" s="97"/>
      <c r="N182" s="97"/>
      <c r="O182" s="97"/>
      <c r="P182" s="97"/>
      <c r="Q182" s="95"/>
      <c r="R182" s="97"/>
      <c r="S182" s="97"/>
    </row>
    <row r="183" ht="15.75" customHeight="1">
      <c r="A183" s="94"/>
      <c r="B183" s="95"/>
      <c r="C183" s="95"/>
      <c r="D183" s="96"/>
      <c r="E183" s="97"/>
      <c r="F183" s="97"/>
      <c r="G183" s="97"/>
      <c r="H183" s="97"/>
      <c r="I183" s="97"/>
      <c r="J183" s="97"/>
      <c r="K183" s="97"/>
      <c r="L183" s="97"/>
      <c r="M183" s="97"/>
      <c r="N183" s="97"/>
      <c r="O183" s="97"/>
      <c r="P183" s="97"/>
      <c r="Q183" s="95"/>
      <c r="R183" s="97"/>
      <c r="S183" s="97"/>
    </row>
    <row r="184" ht="15.75" customHeight="1">
      <c r="A184" s="94"/>
      <c r="B184" s="95"/>
      <c r="C184" s="95"/>
      <c r="D184" s="96"/>
      <c r="E184" s="97"/>
      <c r="F184" s="97"/>
      <c r="G184" s="97"/>
      <c r="H184" s="97"/>
      <c r="I184" s="97"/>
      <c r="J184" s="97"/>
      <c r="K184" s="97"/>
      <c r="L184" s="97"/>
      <c r="M184" s="97"/>
      <c r="N184" s="97"/>
      <c r="O184" s="97"/>
      <c r="P184" s="97"/>
      <c r="Q184" s="95"/>
      <c r="R184" s="97"/>
      <c r="S184" s="97"/>
    </row>
    <row r="185" ht="15.75" customHeight="1">
      <c r="A185" s="94"/>
      <c r="B185" s="95"/>
      <c r="C185" s="95"/>
      <c r="D185" s="96"/>
      <c r="E185" s="97"/>
      <c r="F185" s="97"/>
      <c r="G185" s="97"/>
      <c r="H185" s="97"/>
      <c r="I185" s="97"/>
      <c r="J185" s="97"/>
      <c r="K185" s="97"/>
      <c r="L185" s="97"/>
      <c r="M185" s="97"/>
      <c r="N185" s="97"/>
      <c r="O185" s="97"/>
      <c r="P185" s="97"/>
      <c r="Q185" s="95"/>
      <c r="R185" s="97"/>
      <c r="S185" s="97"/>
    </row>
    <row r="186" ht="15.75" customHeight="1">
      <c r="A186" s="94"/>
      <c r="B186" s="95"/>
      <c r="C186" s="95"/>
      <c r="D186" s="96"/>
      <c r="E186" s="97"/>
      <c r="F186" s="97"/>
      <c r="G186" s="97"/>
      <c r="H186" s="97"/>
      <c r="I186" s="97"/>
      <c r="J186" s="97"/>
      <c r="K186" s="97"/>
      <c r="L186" s="97"/>
      <c r="M186" s="97"/>
      <c r="N186" s="97"/>
      <c r="O186" s="97"/>
      <c r="P186" s="97"/>
      <c r="Q186" s="95"/>
      <c r="R186" s="97"/>
      <c r="S186" s="97"/>
    </row>
    <row r="187" ht="15.75" customHeight="1">
      <c r="A187" s="94"/>
      <c r="B187" s="95"/>
      <c r="C187" s="95"/>
      <c r="D187" s="96"/>
      <c r="E187" s="97"/>
      <c r="F187" s="97"/>
      <c r="G187" s="97"/>
      <c r="H187" s="97"/>
      <c r="I187" s="97"/>
      <c r="J187" s="97"/>
      <c r="K187" s="97"/>
      <c r="L187" s="97"/>
      <c r="M187" s="97"/>
      <c r="N187" s="97"/>
      <c r="O187" s="97"/>
      <c r="P187" s="97"/>
      <c r="Q187" s="95"/>
      <c r="R187" s="97"/>
      <c r="S187" s="97"/>
    </row>
    <row r="188" ht="15.75" customHeight="1">
      <c r="A188" s="94"/>
      <c r="B188" s="95"/>
      <c r="C188" s="95"/>
      <c r="D188" s="96"/>
      <c r="E188" s="97"/>
      <c r="F188" s="97"/>
      <c r="G188" s="97"/>
      <c r="H188" s="97"/>
      <c r="I188" s="97"/>
      <c r="J188" s="97"/>
      <c r="K188" s="97"/>
      <c r="L188" s="97"/>
      <c r="M188" s="97"/>
      <c r="N188" s="97"/>
      <c r="O188" s="97"/>
      <c r="P188" s="97"/>
      <c r="Q188" s="95"/>
      <c r="R188" s="97"/>
      <c r="S188" s="97"/>
    </row>
    <row r="189" ht="15.75" customHeight="1">
      <c r="A189" s="94"/>
      <c r="B189" s="95"/>
      <c r="C189" s="95"/>
      <c r="D189" s="96"/>
      <c r="E189" s="97"/>
      <c r="F189" s="97"/>
      <c r="G189" s="97"/>
      <c r="H189" s="97"/>
      <c r="I189" s="97"/>
      <c r="J189" s="97"/>
      <c r="K189" s="97"/>
      <c r="L189" s="97"/>
      <c r="M189" s="97"/>
      <c r="N189" s="97"/>
      <c r="O189" s="97"/>
      <c r="P189" s="97"/>
      <c r="Q189" s="95"/>
      <c r="R189" s="97"/>
      <c r="S189" s="97"/>
    </row>
    <row r="190" ht="15.75" customHeight="1">
      <c r="A190" s="94"/>
      <c r="B190" s="95"/>
      <c r="C190" s="95"/>
      <c r="D190" s="96"/>
      <c r="E190" s="97"/>
      <c r="F190" s="97"/>
      <c r="G190" s="97"/>
      <c r="H190" s="97"/>
      <c r="I190" s="97"/>
      <c r="J190" s="97"/>
      <c r="K190" s="97"/>
      <c r="L190" s="97"/>
      <c r="M190" s="97"/>
      <c r="N190" s="97"/>
      <c r="O190" s="97"/>
      <c r="P190" s="97"/>
      <c r="Q190" s="95"/>
      <c r="R190" s="97"/>
      <c r="S190" s="97"/>
    </row>
    <row r="191" ht="15.75" customHeight="1">
      <c r="A191" s="94"/>
      <c r="B191" s="95"/>
      <c r="C191" s="95"/>
      <c r="D191" s="96"/>
      <c r="E191" s="97"/>
      <c r="F191" s="97"/>
      <c r="G191" s="97"/>
      <c r="H191" s="97"/>
      <c r="I191" s="97"/>
      <c r="J191" s="97"/>
      <c r="K191" s="97"/>
      <c r="L191" s="97"/>
      <c r="M191" s="97"/>
      <c r="N191" s="97"/>
      <c r="O191" s="97"/>
      <c r="P191" s="97"/>
      <c r="Q191" s="95"/>
      <c r="R191" s="97"/>
      <c r="S191" s="97"/>
    </row>
    <row r="192" ht="15.75" customHeight="1">
      <c r="A192" s="94"/>
      <c r="B192" s="95"/>
      <c r="C192" s="95"/>
      <c r="D192" s="96"/>
      <c r="E192" s="97"/>
      <c r="F192" s="97"/>
      <c r="G192" s="97"/>
      <c r="H192" s="97"/>
      <c r="I192" s="97"/>
      <c r="J192" s="97"/>
      <c r="K192" s="97"/>
      <c r="L192" s="97"/>
      <c r="M192" s="97"/>
      <c r="N192" s="97"/>
      <c r="O192" s="97"/>
      <c r="P192" s="97"/>
      <c r="Q192" s="95"/>
      <c r="R192" s="97"/>
      <c r="S192" s="97"/>
    </row>
    <row r="193" ht="15.75" customHeight="1">
      <c r="A193" s="94"/>
      <c r="B193" s="95"/>
      <c r="C193" s="95"/>
      <c r="D193" s="96"/>
      <c r="E193" s="97"/>
      <c r="F193" s="97"/>
      <c r="G193" s="97"/>
      <c r="H193" s="97"/>
      <c r="I193" s="97"/>
      <c r="J193" s="97"/>
      <c r="K193" s="97"/>
      <c r="L193" s="97"/>
      <c r="M193" s="97"/>
      <c r="N193" s="97"/>
      <c r="O193" s="97"/>
      <c r="P193" s="97"/>
      <c r="Q193" s="95"/>
      <c r="R193" s="97"/>
      <c r="S193" s="97"/>
    </row>
    <row r="194" ht="15.75" customHeight="1">
      <c r="A194" s="94"/>
      <c r="B194" s="95"/>
      <c r="C194" s="95"/>
      <c r="D194" s="96"/>
      <c r="E194" s="97"/>
      <c r="F194" s="97"/>
      <c r="G194" s="97"/>
      <c r="H194" s="97"/>
      <c r="I194" s="97"/>
      <c r="J194" s="97"/>
      <c r="K194" s="97"/>
      <c r="L194" s="97"/>
      <c r="M194" s="97"/>
      <c r="N194" s="97"/>
      <c r="O194" s="97"/>
      <c r="P194" s="97"/>
      <c r="Q194" s="95"/>
      <c r="R194" s="97"/>
      <c r="S194" s="97"/>
    </row>
    <row r="195" ht="15.75" customHeight="1">
      <c r="A195" s="94"/>
      <c r="B195" s="95"/>
      <c r="C195" s="95"/>
      <c r="D195" s="96"/>
      <c r="E195" s="97"/>
      <c r="F195" s="97"/>
      <c r="G195" s="97"/>
      <c r="H195" s="97"/>
      <c r="I195" s="97"/>
      <c r="J195" s="97"/>
      <c r="K195" s="97"/>
      <c r="L195" s="97"/>
      <c r="M195" s="97"/>
      <c r="N195" s="97"/>
      <c r="O195" s="97"/>
      <c r="P195" s="97"/>
      <c r="Q195" s="95"/>
      <c r="R195" s="97"/>
      <c r="S195" s="97"/>
    </row>
    <row r="196" ht="15.75" customHeight="1">
      <c r="A196" s="94"/>
      <c r="B196" s="95"/>
      <c r="C196" s="95"/>
      <c r="D196" s="96"/>
      <c r="E196" s="97"/>
      <c r="F196" s="97"/>
      <c r="G196" s="97"/>
      <c r="H196" s="97"/>
      <c r="I196" s="97"/>
      <c r="J196" s="97"/>
      <c r="K196" s="97"/>
      <c r="L196" s="97"/>
      <c r="M196" s="97"/>
      <c r="N196" s="97"/>
      <c r="O196" s="97"/>
      <c r="P196" s="97"/>
      <c r="Q196" s="95"/>
      <c r="R196" s="97"/>
      <c r="S196" s="97"/>
    </row>
    <row r="197" ht="15.75" customHeight="1">
      <c r="A197" s="94"/>
      <c r="B197" s="95"/>
      <c r="C197" s="95"/>
      <c r="D197" s="96"/>
      <c r="E197" s="97"/>
      <c r="F197" s="97"/>
      <c r="G197" s="97"/>
      <c r="H197" s="97"/>
      <c r="I197" s="97"/>
      <c r="J197" s="97"/>
      <c r="K197" s="97"/>
      <c r="L197" s="97"/>
      <c r="M197" s="97"/>
      <c r="N197" s="97"/>
      <c r="O197" s="97"/>
      <c r="P197" s="97"/>
      <c r="Q197" s="95"/>
      <c r="R197" s="97"/>
      <c r="S197" s="97"/>
    </row>
    <row r="198" ht="15.75" customHeight="1">
      <c r="A198" s="94"/>
      <c r="B198" s="95"/>
      <c r="C198" s="95"/>
      <c r="D198" s="96"/>
      <c r="E198" s="97"/>
      <c r="F198" s="97"/>
      <c r="G198" s="97"/>
      <c r="H198" s="97"/>
      <c r="I198" s="97"/>
      <c r="J198" s="97"/>
      <c r="K198" s="97"/>
      <c r="L198" s="97"/>
      <c r="M198" s="97"/>
      <c r="N198" s="97"/>
      <c r="O198" s="97"/>
      <c r="P198" s="97"/>
      <c r="Q198" s="95"/>
      <c r="R198" s="97"/>
      <c r="S198" s="97"/>
    </row>
    <row r="199" ht="15.75" customHeight="1">
      <c r="A199" s="94"/>
      <c r="B199" s="95"/>
      <c r="C199" s="95"/>
      <c r="D199" s="96"/>
      <c r="E199" s="97"/>
      <c r="F199" s="97"/>
      <c r="G199" s="97"/>
      <c r="H199" s="97"/>
      <c r="I199" s="97"/>
      <c r="J199" s="97"/>
      <c r="K199" s="97"/>
      <c r="L199" s="97"/>
      <c r="M199" s="97"/>
      <c r="N199" s="97"/>
      <c r="O199" s="97"/>
      <c r="P199" s="97"/>
      <c r="Q199" s="95"/>
      <c r="R199" s="97"/>
      <c r="S199" s="97"/>
    </row>
    <row r="200" ht="15.75" customHeight="1">
      <c r="A200" s="94"/>
      <c r="B200" s="95"/>
      <c r="C200" s="95"/>
      <c r="D200" s="96"/>
      <c r="E200" s="97"/>
      <c r="F200" s="97"/>
      <c r="G200" s="97"/>
      <c r="H200" s="97"/>
      <c r="I200" s="97"/>
      <c r="J200" s="97"/>
      <c r="K200" s="97"/>
      <c r="L200" s="97"/>
      <c r="M200" s="97"/>
      <c r="N200" s="97"/>
      <c r="O200" s="97"/>
      <c r="P200" s="97"/>
      <c r="Q200" s="95"/>
      <c r="R200" s="97"/>
      <c r="S200" s="97"/>
    </row>
    <row r="201" ht="15.75" customHeight="1">
      <c r="A201" s="94"/>
      <c r="B201" s="95"/>
      <c r="C201" s="95"/>
      <c r="D201" s="96"/>
      <c r="E201" s="97"/>
      <c r="F201" s="97"/>
      <c r="G201" s="97"/>
      <c r="H201" s="97"/>
      <c r="I201" s="97"/>
      <c r="J201" s="97"/>
      <c r="K201" s="97"/>
      <c r="L201" s="97"/>
      <c r="M201" s="97"/>
      <c r="N201" s="97"/>
      <c r="O201" s="97"/>
      <c r="P201" s="97"/>
      <c r="Q201" s="95"/>
      <c r="R201" s="97"/>
      <c r="S201" s="97"/>
    </row>
    <row r="202" ht="15.75" customHeight="1">
      <c r="A202" s="94"/>
      <c r="B202" s="95"/>
      <c r="C202" s="95"/>
      <c r="D202" s="96"/>
      <c r="E202" s="97"/>
      <c r="F202" s="97"/>
      <c r="G202" s="97"/>
      <c r="H202" s="97"/>
      <c r="I202" s="97"/>
      <c r="J202" s="97"/>
      <c r="K202" s="97"/>
      <c r="L202" s="97"/>
      <c r="M202" s="97"/>
      <c r="N202" s="97"/>
      <c r="O202" s="97"/>
      <c r="P202" s="97"/>
      <c r="Q202" s="95"/>
      <c r="R202" s="97"/>
      <c r="S202" s="97"/>
    </row>
    <row r="203" ht="15.75" customHeight="1">
      <c r="A203" s="94"/>
      <c r="B203" s="95"/>
      <c r="C203" s="95"/>
      <c r="D203" s="96"/>
      <c r="E203" s="97"/>
      <c r="F203" s="97"/>
      <c r="G203" s="97"/>
      <c r="H203" s="97"/>
      <c r="I203" s="97"/>
      <c r="J203" s="97"/>
      <c r="K203" s="97"/>
      <c r="L203" s="97"/>
      <c r="M203" s="97"/>
      <c r="N203" s="97"/>
      <c r="O203" s="97"/>
      <c r="P203" s="97"/>
      <c r="Q203" s="95"/>
      <c r="R203" s="97"/>
      <c r="S203" s="97"/>
    </row>
    <row r="204" ht="15.75" customHeight="1">
      <c r="A204" s="94"/>
      <c r="B204" s="95"/>
      <c r="C204" s="95"/>
      <c r="D204" s="96"/>
      <c r="E204" s="97"/>
      <c r="F204" s="97"/>
      <c r="G204" s="97"/>
      <c r="H204" s="97"/>
      <c r="I204" s="97"/>
      <c r="J204" s="97"/>
      <c r="K204" s="97"/>
      <c r="L204" s="97"/>
      <c r="M204" s="97"/>
      <c r="N204" s="97"/>
      <c r="O204" s="97"/>
      <c r="P204" s="97"/>
      <c r="Q204" s="95"/>
      <c r="R204" s="97"/>
      <c r="S204" s="97"/>
    </row>
    <row r="205" ht="15.75" customHeight="1">
      <c r="A205" s="94"/>
      <c r="B205" s="95"/>
      <c r="C205" s="95"/>
      <c r="D205" s="96"/>
      <c r="E205" s="97"/>
      <c r="F205" s="97"/>
      <c r="G205" s="97"/>
      <c r="H205" s="97"/>
      <c r="I205" s="97"/>
      <c r="J205" s="97"/>
      <c r="K205" s="97"/>
      <c r="L205" s="97"/>
      <c r="M205" s="97"/>
      <c r="N205" s="97"/>
      <c r="O205" s="97"/>
      <c r="P205" s="97"/>
      <c r="Q205" s="95"/>
      <c r="R205" s="97"/>
      <c r="S205" s="97"/>
    </row>
    <row r="206" ht="15.75" customHeight="1">
      <c r="A206" s="94"/>
      <c r="B206" s="95"/>
      <c r="C206" s="95"/>
      <c r="D206" s="96"/>
      <c r="E206" s="97"/>
      <c r="F206" s="97"/>
      <c r="G206" s="97"/>
      <c r="H206" s="97"/>
      <c r="I206" s="97"/>
      <c r="J206" s="97"/>
      <c r="K206" s="97"/>
      <c r="L206" s="97"/>
      <c r="M206" s="97"/>
      <c r="N206" s="97"/>
      <c r="O206" s="97"/>
      <c r="P206" s="97"/>
      <c r="Q206" s="95"/>
      <c r="R206" s="97"/>
      <c r="S206" s="97"/>
    </row>
    <row r="207" ht="15.75" customHeight="1">
      <c r="A207" s="94"/>
      <c r="B207" s="95"/>
      <c r="C207" s="95"/>
      <c r="D207" s="96"/>
      <c r="E207" s="97"/>
      <c r="F207" s="97"/>
      <c r="G207" s="97"/>
      <c r="H207" s="97"/>
      <c r="I207" s="97"/>
      <c r="J207" s="97"/>
      <c r="K207" s="97"/>
      <c r="L207" s="97"/>
      <c r="M207" s="97"/>
      <c r="N207" s="97"/>
      <c r="O207" s="97"/>
      <c r="P207" s="97"/>
      <c r="Q207" s="95"/>
      <c r="R207" s="97"/>
      <c r="S207" s="97"/>
    </row>
    <row r="208" ht="15.75" customHeight="1">
      <c r="A208" s="94"/>
      <c r="B208" s="95"/>
      <c r="C208" s="95"/>
      <c r="D208" s="96"/>
      <c r="E208" s="97"/>
      <c r="F208" s="97"/>
      <c r="G208" s="97"/>
      <c r="H208" s="97"/>
      <c r="I208" s="97"/>
      <c r="J208" s="97"/>
      <c r="K208" s="97"/>
      <c r="L208" s="97"/>
      <c r="M208" s="97"/>
      <c r="N208" s="97"/>
      <c r="O208" s="97"/>
      <c r="P208" s="97"/>
      <c r="Q208" s="95"/>
      <c r="R208" s="97"/>
      <c r="S208" s="97"/>
    </row>
    <row r="209" ht="15.75" customHeight="1">
      <c r="A209" s="94"/>
      <c r="B209" s="95"/>
      <c r="C209" s="95"/>
      <c r="D209" s="96"/>
      <c r="E209" s="97"/>
      <c r="F209" s="97"/>
      <c r="G209" s="97"/>
      <c r="H209" s="97"/>
      <c r="I209" s="97"/>
      <c r="J209" s="97"/>
      <c r="K209" s="97"/>
      <c r="L209" s="97"/>
      <c r="M209" s="97"/>
      <c r="N209" s="97"/>
      <c r="O209" s="97"/>
      <c r="P209" s="97"/>
      <c r="Q209" s="95"/>
      <c r="R209" s="97"/>
      <c r="S209" s="97"/>
    </row>
    <row r="210" ht="15.75" customHeight="1">
      <c r="A210" s="94"/>
      <c r="B210" s="95"/>
      <c r="C210" s="95"/>
      <c r="D210" s="96"/>
      <c r="E210" s="97"/>
      <c r="F210" s="97"/>
      <c r="G210" s="97"/>
      <c r="H210" s="97"/>
      <c r="I210" s="97"/>
      <c r="J210" s="97"/>
      <c r="K210" s="97"/>
      <c r="L210" s="97"/>
      <c r="M210" s="97"/>
      <c r="N210" s="97"/>
      <c r="O210" s="97"/>
      <c r="P210" s="97"/>
      <c r="Q210" s="95"/>
      <c r="R210" s="97"/>
      <c r="S210" s="97"/>
    </row>
    <row r="211" ht="15.75" customHeight="1">
      <c r="A211" s="94"/>
      <c r="B211" s="95"/>
      <c r="C211" s="95"/>
      <c r="D211" s="96"/>
      <c r="E211" s="97"/>
      <c r="F211" s="97"/>
      <c r="G211" s="97"/>
      <c r="H211" s="97"/>
      <c r="I211" s="97"/>
      <c r="J211" s="97"/>
      <c r="K211" s="97"/>
      <c r="L211" s="97"/>
      <c r="M211" s="97"/>
      <c r="N211" s="97"/>
      <c r="O211" s="97"/>
      <c r="P211" s="97"/>
      <c r="Q211" s="95"/>
      <c r="R211" s="97"/>
      <c r="S211" s="97"/>
    </row>
    <row r="212" ht="15.75" customHeight="1">
      <c r="A212" s="94"/>
      <c r="B212" s="95"/>
      <c r="C212" s="95"/>
      <c r="D212" s="96"/>
      <c r="E212" s="97"/>
      <c r="F212" s="97"/>
      <c r="G212" s="97"/>
      <c r="H212" s="97"/>
      <c r="I212" s="97"/>
      <c r="J212" s="97"/>
      <c r="K212" s="97"/>
      <c r="L212" s="97"/>
      <c r="M212" s="97"/>
      <c r="N212" s="97"/>
      <c r="O212" s="97"/>
      <c r="P212" s="97"/>
      <c r="Q212" s="95"/>
      <c r="R212" s="97"/>
      <c r="S212" s="97"/>
    </row>
    <row r="213" ht="15.75" customHeight="1">
      <c r="A213" s="94"/>
      <c r="B213" s="95"/>
      <c r="C213" s="95"/>
      <c r="D213" s="96"/>
      <c r="E213" s="97"/>
      <c r="F213" s="97"/>
      <c r="G213" s="97"/>
      <c r="H213" s="97"/>
      <c r="I213" s="97"/>
      <c r="J213" s="97"/>
      <c r="K213" s="97"/>
      <c r="L213" s="97"/>
      <c r="M213" s="97"/>
      <c r="N213" s="97"/>
      <c r="O213" s="97"/>
      <c r="P213" s="97"/>
      <c r="Q213" s="95"/>
      <c r="R213" s="97"/>
      <c r="S213" s="97"/>
    </row>
    <row r="214" ht="15.75" customHeight="1">
      <c r="A214" s="94"/>
      <c r="B214" s="95"/>
      <c r="C214" s="95"/>
      <c r="D214" s="96"/>
      <c r="E214" s="97"/>
      <c r="F214" s="97"/>
      <c r="G214" s="97"/>
      <c r="H214" s="97"/>
      <c r="I214" s="97"/>
      <c r="J214" s="97"/>
      <c r="K214" s="97"/>
      <c r="L214" s="97"/>
      <c r="M214" s="97"/>
      <c r="N214" s="97"/>
      <c r="O214" s="97"/>
      <c r="P214" s="97"/>
      <c r="Q214" s="95"/>
      <c r="R214" s="97"/>
      <c r="S214" s="97"/>
    </row>
    <row r="215" ht="15.75" customHeight="1">
      <c r="A215" s="94"/>
      <c r="B215" s="95"/>
      <c r="C215" s="95"/>
      <c r="D215" s="96"/>
      <c r="E215" s="97"/>
      <c r="F215" s="97"/>
      <c r="G215" s="97"/>
      <c r="H215" s="97"/>
      <c r="I215" s="97"/>
      <c r="J215" s="97"/>
      <c r="K215" s="97"/>
      <c r="L215" s="97"/>
      <c r="M215" s="97"/>
      <c r="N215" s="97"/>
      <c r="O215" s="97"/>
      <c r="P215" s="97"/>
      <c r="Q215" s="95"/>
      <c r="R215" s="97"/>
      <c r="S215" s="97"/>
    </row>
    <row r="216" ht="15.75" customHeight="1">
      <c r="A216" s="94"/>
      <c r="B216" s="95"/>
      <c r="C216" s="95"/>
      <c r="D216" s="96"/>
      <c r="E216" s="97"/>
      <c r="F216" s="97"/>
      <c r="G216" s="97"/>
      <c r="H216" s="97"/>
      <c r="I216" s="97"/>
      <c r="J216" s="97"/>
      <c r="K216" s="97"/>
      <c r="L216" s="97"/>
      <c r="M216" s="97"/>
      <c r="N216" s="97"/>
      <c r="O216" s="97"/>
      <c r="P216" s="97"/>
      <c r="Q216" s="95"/>
      <c r="R216" s="97"/>
      <c r="S216" s="97"/>
    </row>
    <row r="217" ht="15.75" customHeight="1">
      <c r="A217" s="94"/>
      <c r="B217" s="95"/>
      <c r="C217" s="95"/>
      <c r="D217" s="96"/>
      <c r="E217" s="97"/>
      <c r="F217" s="97"/>
      <c r="G217" s="97"/>
      <c r="H217" s="97"/>
      <c r="I217" s="97"/>
      <c r="J217" s="97"/>
      <c r="K217" s="97"/>
      <c r="L217" s="97"/>
      <c r="M217" s="97"/>
      <c r="N217" s="97"/>
      <c r="O217" s="97"/>
      <c r="P217" s="97"/>
      <c r="Q217" s="95"/>
      <c r="R217" s="97"/>
      <c r="S217" s="97"/>
    </row>
    <row r="218" ht="15.75" customHeight="1">
      <c r="A218" s="94"/>
      <c r="B218" s="95"/>
      <c r="C218" s="95"/>
      <c r="D218" s="96"/>
      <c r="E218" s="97"/>
      <c r="F218" s="97"/>
      <c r="G218" s="97"/>
      <c r="H218" s="97"/>
      <c r="I218" s="97"/>
      <c r="J218" s="97"/>
      <c r="K218" s="97"/>
      <c r="L218" s="97"/>
      <c r="M218" s="97"/>
      <c r="N218" s="97"/>
      <c r="O218" s="97"/>
      <c r="P218" s="97"/>
      <c r="Q218" s="95"/>
      <c r="R218" s="97"/>
      <c r="S218" s="97"/>
    </row>
    <row r="219" ht="15.75" customHeight="1">
      <c r="A219" s="94"/>
      <c r="B219" s="95"/>
      <c r="C219" s="95"/>
      <c r="D219" s="96"/>
      <c r="E219" s="97"/>
      <c r="F219" s="97"/>
      <c r="G219" s="97"/>
      <c r="H219" s="97"/>
      <c r="I219" s="97"/>
      <c r="J219" s="97"/>
      <c r="K219" s="97"/>
      <c r="L219" s="97"/>
      <c r="M219" s="97"/>
      <c r="N219" s="97"/>
      <c r="O219" s="97"/>
      <c r="P219" s="97"/>
      <c r="Q219" s="95"/>
      <c r="R219" s="97"/>
      <c r="S219" s="97"/>
    </row>
    <row r="220" ht="15.75" customHeight="1">
      <c r="A220" s="94"/>
      <c r="B220" s="95"/>
      <c r="C220" s="95"/>
      <c r="D220" s="96"/>
      <c r="E220" s="97"/>
      <c r="F220" s="97"/>
      <c r="G220" s="97"/>
      <c r="H220" s="97"/>
      <c r="I220" s="97"/>
      <c r="J220" s="97"/>
      <c r="K220" s="97"/>
      <c r="L220" s="97"/>
      <c r="M220" s="97"/>
      <c r="N220" s="97"/>
      <c r="O220" s="97"/>
      <c r="P220" s="97"/>
      <c r="Q220" s="95"/>
      <c r="R220" s="97"/>
      <c r="S220" s="97"/>
    </row>
    <row r="221" ht="15.75" customHeight="1">
      <c r="A221" s="94"/>
      <c r="B221" s="95"/>
      <c r="C221" s="95"/>
      <c r="D221" s="96"/>
      <c r="E221" s="97"/>
      <c r="F221" s="97"/>
      <c r="G221" s="97"/>
      <c r="H221" s="97"/>
      <c r="I221" s="97"/>
      <c r="J221" s="97"/>
      <c r="K221" s="97"/>
      <c r="L221" s="97"/>
      <c r="M221" s="97"/>
      <c r="N221" s="97"/>
      <c r="O221" s="97"/>
      <c r="P221" s="97"/>
      <c r="Q221" s="95"/>
      <c r="R221" s="97"/>
      <c r="S221" s="97"/>
    </row>
    <row r="222" ht="15.75" customHeight="1">
      <c r="A222" s="94"/>
      <c r="B222" s="95"/>
      <c r="C222" s="95"/>
      <c r="D222" s="96"/>
      <c r="E222" s="97"/>
      <c r="F222" s="97"/>
      <c r="G222" s="97"/>
      <c r="H222" s="97"/>
      <c r="I222" s="97"/>
      <c r="J222" s="97"/>
      <c r="K222" s="97"/>
      <c r="L222" s="97"/>
      <c r="M222" s="97"/>
      <c r="N222" s="97"/>
      <c r="O222" s="97"/>
      <c r="P222" s="97"/>
      <c r="Q222" s="95"/>
      <c r="R222" s="97"/>
      <c r="S222" s="97"/>
    </row>
    <row r="223" ht="15.75" customHeight="1">
      <c r="A223" s="94"/>
      <c r="B223" s="95"/>
      <c r="C223" s="95"/>
      <c r="D223" s="96"/>
      <c r="E223" s="97"/>
      <c r="F223" s="97"/>
      <c r="G223" s="97"/>
      <c r="H223" s="97"/>
      <c r="I223" s="97"/>
      <c r="J223" s="97"/>
      <c r="K223" s="97"/>
      <c r="L223" s="97"/>
      <c r="M223" s="97"/>
      <c r="N223" s="97"/>
      <c r="O223" s="97"/>
      <c r="P223" s="97"/>
      <c r="Q223" s="95"/>
      <c r="R223" s="97"/>
      <c r="S223" s="97"/>
    </row>
    <row r="224" ht="15.75" customHeight="1">
      <c r="A224" s="94"/>
      <c r="B224" s="95"/>
      <c r="C224" s="95"/>
      <c r="D224" s="96"/>
      <c r="E224" s="97"/>
      <c r="F224" s="97"/>
      <c r="G224" s="97"/>
      <c r="H224" s="97"/>
      <c r="I224" s="97"/>
      <c r="J224" s="97"/>
      <c r="K224" s="97"/>
      <c r="L224" s="97"/>
      <c r="M224" s="97"/>
      <c r="N224" s="97"/>
      <c r="O224" s="97"/>
      <c r="P224" s="97"/>
      <c r="Q224" s="95"/>
      <c r="R224" s="97"/>
      <c r="S224" s="97"/>
    </row>
    <row r="225" ht="15.75" customHeight="1">
      <c r="A225" s="94"/>
      <c r="B225" s="95"/>
      <c r="C225" s="95"/>
      <c r="D225" s="96"/>
      <c r="E225" s="97"/>
      <c r="F225" s="97"/>
      <c r="G225" s="97"/>
      <c r="H225" s="97"/>
      <c r="I225" s="97"/>
      <c r="J225" s="97"/>
      <c r="K225" s="97"/>
      <c r="L225" s="97"/>
      <c r="M225" s="97"/>
      <c r="N225" s="97"/>
      <c r="O225" s="97"/>
      <c r="P225" s="97"/>
      <c r="Q225" s="95"/>
      <c r="R225" s="97"/>
      <c r="S225" s="97"/>
    </row>
    <row r="226" ht="15.75" customHeight="1">
      <c r="A226" s="94"/>
      <c r="B226" s="95"/>
      <c r="C226" s="95"/>
      <c r="D226" s="96"/>
      <c r="E226" s="97"/>
      <c r="F226" s="97"/>
      <c r="G226" s="97"/>
      <c r="H226" s="97"/>
      <c r="I226" s="97"/>
      <c r="J226" s="97"/>
      <c r="K226" s="97"/>
      <c r="L226" s="97"/>
      <c r="M226" s="97"/>
      <c r="N226" s="97"/>
      <c r="O226" s="97"/>
      <c r="P226" s="97"/>
      <c r="Q226" s="95"/>
      <c r="R226" s="97"/>
      <c r="S226" s="97"/>
    </row>
    <row r="227" ht="15.75" customHeight="1">
      <c r="A227" s="94"/>
      <c r="B227" s="95"/>
      <c r="C227" s="95"/>
      <c r="D227" s="96"/>
      <c r="E227" s="97"/>
      <c r="F227" s="97"/>
      <c r="G227" s="97"/>
      <c r="H227" s="97"/>
      <c r="I227" s="97"/>
      <c r="J227" s="97"/>
      <c r="K227" s="97"/>
      <c r="L227" s="97"/>
      <c r="M227" s="97"/>
      <c r="N227" s="97"/>
      <c r="O227" s="97"/>
      <c r="P227" s="97"/>
      <c r="Q227" s="95"/>
      <c r="R227" s="97"/>
      <c r="S227" s="97"/>
    </row>
    <row r="228" ht="15.75" customHeight="1">
      <c r="A228" s="94"/>
      <c r="B228" s="95"/>
      <c r="C228" s="95"/>
      <c r="D228" s="96"/>
      <c r="E228" s="97"/>
      <c r="F228" s="97"/>
      <c r="G228" s="97"/>
      <c r="H228" s="97"/>
      <c r="I228" s="97"/>
      <c r="J228" s="97"/>
      <c r="K228" s="97"/>
      <c r="L228" s="97"/>
      <c r="M228" s="97"/>
      <c r="N228" s="97"/>
      <c r="O228" s="97"/>
      <c r="P228" s="97"/>
      <c r="Q228" s="95"/>
      <c r="R228" s="97"/>
      <c r="S228" s="97"/>
    </row>
    <row r="229" ht="15.75" customHeight="1">
      <c r="A229" s="94"/>
      <c r="B229" s="95"/>
      <c r="C229" s="95"/>
      <c r="D229" s="96"/>
      <c r="E229" s="97"/>
      <c r="F229" s="97"/>
      <c r="G229" s="97"/>
      <c r="H229" s="97"/>
      <c r="I229" s="97"/>
      <c r="J229" s="97"/>
      <c r="K229" s="97"/>
      <c r="L229" s="97"/>
      <c r="M229" s="97"/>
      <c r="N229" s="97"/>
      <c r="O229" s="97"/>
      <c r="P229" s="97"/>
      <c r="Q229" s="95"/>
      <c r="R229" s="97"/>
      <c r="S229" s="97"/>
    </row>
    <row r="230" ht="15.75" customHeight="1">
      <c r="A230" s="94"/>
      <c r="B230" s="95"/>
      <c r="C230" s="95"/>
      <c r="D230" s="96"/>
      <c r="E230" s="97"/>
      <c r="F230" s="97"/>
      <c r="G230" s="97"/>
      <c r="H230" s="97"/>
      <c r="I230" s="97"/>
      <c r="J230" s="97"/>
      <c r="K230" s="97"/>
      <c r="L230" s="97"/>
      <c r="M230" s="97"/>
      <c r="N230" s="97"/>
      <c r="O230" s="97"/>
      <c r="P230" s="97"/>
      <c r="Q230" s="95"/>
      <c r="R230" s="97"/>
      <c r="S230" s="97"/>
    </row>
    <row r="231" ht="15.75" customHeight="1">
      <c r="A231" s="94"/>
      <c r="B231" s="95"/>
      <c r="C231" s="95"/>
      <c r="D231" s="96"/>
      <c r="E231" s="97"/>
      <c r="F231" s="97"/>
      <c r="G231" s="97"/>
      <c r="H231" s="97"/>
      <c r="I231" s="97"/>
      <c r="J231" s="97"/>
      <c r="K231" s="97"/>
      <c r="L231" s="97"/>
      <c r="M231" s="97"/>
      <c r="N231" s="97"/>
      <c r="O231" s="97"/>
      <c r="P231" s="97"/>
      <c r="Q231" s="95"/>
      <c r="R231" s="97"/>
      <c r="S231" s="97"/>
    </row>
    <row r="232" ht="15.75" customHeight="1">
      <c r="A232" s="94"/>
      <c r="B232" s="95"/>
      <c r="C232" s="95"/>
      <c r="D232" s="96"/>
      <c r="E232" s="97"/>
      <c r="F232" s="97"/>
      <c r="G232" s="97"/>
      <c r="H232" s="97"/>
      <c r="I232" s="97"/>
      <c r="J232" s="97"/>
      <c r="K232" s="97"/>
      <c r="L232" s="97"/>
      <c r="M232" s="97"/>
      <c r="N232" s="97"/>
      <c r="O232" s="97"/>
      <c r="P232" s="97"/>
      <c r="Q232" s="95"/>
      <c r="R232" s="97"/>
      <c r="S232" s="97"/>
    </row>
    <row r="233" ht="15.75" customHeight="1">
      <c r="A233" s="94"/>
      <c r="B233" s="95"/>
      <c r="C233" s="95"/>
      <c r="D233" s="96"/>
      <c r="E233" s="97"/>
      <c r="F233" s="97"/>
      <c r="G233" s="97"/>
      <c r="H233" s="97"/>
      <c r="I233" s="97"/>
      <c r="J233" s="97"/>
      <c r="K233" s="97"/>
      <c r="L233" s="97"/>
      <c r="M233" s="97"/>
      <c r="N233" s="97"/>
      <c r="O233" s="97"/>
      <c r="P233" s="97"/>
      <c r="Q233" s="95"/>
      <c r="R233" s="97"/>
      <c r="S233" s="97"/>
    </row>
    <row r="234" ht="15.75" customHeight="1">
      <c r="A234" s="94"/>
      <c r="B234" s="95"/>
      <c r="C234" s="95"/>
      <c r="D234" s="96"/>
      <c r="E234" s="97"/>
      <c r="F234" s="97"/>
      <c r="G234" s="97"/>
      <c r="H234" s="97"/>
      <c r="I234" s="97"/>
      <c r="J234" s="97"/>
      <c r="K234" s="97"/>
      <c r="L234" s="97"/>
      <c r="M234" s="97"/>
      <c r="N234" s="97"/>
      <c r="O234" s="97"/>
      <c r="P234" s="97"/>
      <c r="Q234" s="95"/>
      <c r="R234" s="97"/>
      <c r="S234" s="97"/>
    </row>
    <row r="235" ht="15.75" customHeight="1">
      <c r="A235" s="94"/>
      <c r="B235" s="95"/>
      <c r="C235" s="95"/>
      <c r="D235" s="96"/>
      <c r="E235" s="97"/>
      <c r="F235" s="97"/>
      <c r="G235" s="97"/>
      <c r="H235" s="97"/>
      <c r="I235" s="97"/>
      <c r="J235" s="97"/>
      <c r="K235" s="97"/>
      <c r="L235" s="97"/>
      <c r="M235" s="97"/>
      <c r="N235" s="97"/>
      <c r="O235" s="97"/>
      <c r="P235" s="97"/>
      <c r="Q235" s="95"/>
      <c r="R235" s="97"/>
      <c r="S235" s="97"/>
    </row>
    <row r="236" ht="15.75" customHeight="1">
      <c r="A236" s="94"/>
      <c r="B236" s="95"/>
      <c r="C236" s="95"/>
      <c r="D236" s="96"/>
      <c r="E236" s="97"/>
      <c r="F236" s="97"/>
      <c r="G236" s="97"/>
      <c r="H236" s="97"/>
      <c r="I236" s="97"/>
      <c r="J236" s="97"/>
      <c r="K236" s="97"/>
      <c r="L236" s="97"/>
      <c r="M236" s="97"/>
      <c r="N236" s="97"/>
      <c r="O236" s="97"/>
      <c r="P236" s="97"/>
      <c r="Q236" s="95"/>
      <c r="R236" s="97"/>
      <c r="S236" s="97"/>
    </row>
    <row r="237" ht="15.75" customHeight="1">
      <c r="A237" s="94"/>
      <c r="B237" s="95"/>
      <c r="C237" s="95"/>
      <c r="D237" s="96"/>
      <c r="E237" s="97"/>
      <c r="F237" s="97"/>
      <c r="G237" s="97"/>
      <c r="H237" s="97"/>
      <c r="I237" s="97"/>
      <c r="J237" s="97"/>
      <c r="K237" s="97"/>
      <c r="L237" s="97"/>
      <c r="M237" s="97"/>
      <c r="N237" s="97"/>
      <c r="O237" s="97"/>
      <c r="P237" s="97"/>
      <c r="Q237" s="95"/>
      <c r="R237" s="97"/>
      <c r="S237" s="97"/>
    </row>
    <row r="238" ht="15.75" customHeight="1">
      <c r="A238" s="94"/>
      <c r="B238" s="95"/>
      <c r="C238" s="95"/>
      <c r="D238" s="96"/>
      <c r="E238" s="97"/>
      <c r="F238" s="97"/>
      <c r="G238" s="97"/>
      <c r="H238" s="97"/>
      <c r="I238" s="97"/>
      <c r="J238" s="97"/>
      <c r="K238" s="97"/>
      <c r="L238" s="97"/>
      <c r="M238" s="97"/>
      <c r="N238" s="97"/>
      <c r="O238" s="97"/>
      <c r="P238" s="97"/>
      <c r="Q238" s="95"/>
      <c r="R238" s="97"/>
      <c r="S238" s="97"/>
    </row>
    <row r="239" ht="15.75" customHeight="1">
      <c r="A239" s="94"/>
      <c r="B239" s="95"/>
      <c r="C239" s="95"/>
      <c r="D239" s="96"/>
      <c r="E239" s="97"/>
      <c r="F239" s="97"/>
      <c r="G239" s="97"/>
      <c r="H239" s="97"/>
      <c r="I239" s="97"/>
      <c r="J239" s="97"/>
      <c r="K239" s="97"/>
      <c r="L239" s="97"/>
      <c r="M239" s="97"/>
      <c r="N239" s="97"/>
      <c r="O239" s="97"/>
      <c r="P239" s="97"/>
      <c r="Q239" s="95"/>
      <c r="R239" s="97"/>
      <c r="S239" s="97"/>
    </row>
    <row r="240" ht="15.75" customHeight="1">
      <c r="A240" s="94"/>
      <c r="B240" s="95"/>
      <c r="C240" s="95"/>
      <c r="D240" s="96"/>
      <c r="E240" s="97"/>
      <c r="F240" s="97"/>
      <c r="G240" s="97"/>
      <c r="H240" s="97"/>
      <c r="I240" s="97"/>
      <c r="J240" s="97"/>
      <c r="K240" s="97"/>
      <c r="L240" s="97"/>
      <c r="M240" s="97"/>
      <c r="N240" s="97"/>
      <c r="O240" s="97"/>
      <c r="P240" s="97"/>
      <c r="Q240" s="95"/>
      <c r="R240" s="97"/>
      <c r="S240" s="97"/>
    </row>
    <row r="241" ht="15.75" customHeight="1">
      <c r="A241" s="94"/>
      <c r="B241" s="95"/>
      <c r="C241" s="95"/>
      <c r="D241" s="96"/>
      <c r="E241" s="97"/>
      <c r="F241" s="97"/>
      <c r="G241" s="97"/>
      <c r="H241" s="97"/>
      <c r="I241" s="97"/>
      <c r="J241" s="97"/>
      <c r="K241" s="97"/>
      <c r="L241" s="97"/>
      <c r="M241" s="97"/>
      <c r="N241" s="97"/>
      <c r="O241" s="97"/>
      <c r="P241" s="97"/>
      <c r="Q241" s="95"/>
      <c r="R241" s="97"/>
      <c r="S241" s="97"/>
    </row>
    <row r="242" ht="15.75" customHeight="1">
      <c r="A242" s="94"/>
      <c r="B242" s="95"/>
      <c r="C242" s="95"/>
      <c r="D242" s="96"/>
      <c r="E242" s="97"/>
      <c r="F242" s="97"/>
      <c r="G242" s="97"/>
      <c r="H242" s="97"/>
      <c r="I242" s="97"/>
      <c r="J242" s="97"/>
      <c r="K242" s="97"/>
      <c r="L242" s="97"/>
      <c r="M242" s="97"/>
      <c r="N242" s="97"/>
      <c r="O242" s="97"/>
      <c r="P242" s="97"/>
      <c r="Q242" s="95"/>
      <c r="R242" s="97"/>
      <c r="S242" s="97"/>
    </row>
    <row r="243" ht="15.75" customHeight="1">
      <c r="A243" s="94"/>
      <c r="B243" s="95"/>
      <c r="C243" s="95"/>
      <c r="D243" s="96"/>
      <c r="E243" s="97"/>
      <c r="F243" s="97"/>
      <c r="G243" s="97"/>
      <c r="H243" s="97"/>
      <c r="I243" s="97"/>
      <c r="J243" s="97"/>
      <c r="K243" s="97"/>
      <c r="L243" s="97"/>
      <c r="M243" s="97"/>
      <c r="N243" s="97"/>
      <c r="O243" s="97"/>
      <c r="P243" s="97"/>
      <c r="Q243" s="95"/>
      <c r="R243" s="97"/>
      <c r="S243" s="97"/>
    </row>
    <row r="244" ht="15.75" customHeight="1">
      <c r="A244" s="94"/>
      <c r="B244" s="95"/>
      <c r="C244" s="95"/>
      <c r="D244" s="96"/>
      <c r="E244" s="97"/>
      <c r="F244" s="97"/>
      <c r="G244" s="97"/>
      <c r="H244" s="97"/>
      <c r="I244" s="97"/>
      <c r="J244" s="97"/>
      <c r="K244" s="97"/>
      <c r="L244" s="97"/>
      <c r="M244" s="97"/>
      <c r="N244" s="97"/>
      <c r="O244" s="97"/>
      <c r="P244" s="97"/>
      <c r="Q244" s="95"/>
      <c r="R244" s="97"/>
      <c r="S244" s="97"/>
    </row>
    <row r="245" ht="15.75" customHeight="1">
      <c r="A245" s="94"/>
      <c r="B245" s="95"/>
      <c r="C245" s="95"/>
      <c r="D245" s="96"/>
      <c r="E245" s="97"/>
      <c r="F245" s="97"/>
      <c r="G245" s="97"/>
      <c r="H245" s="97"/>
      <c r="I245" s="97"/>
      <c r="J245" s="97"/>
      <c r="K245" s="97"/>
      <c r="L245" s="97"/>
      <c r="M245" s="97"/>
      <c r="N245" s="97"/>
      <c r="O245" s="97"/>
      <c r="P245" s="97"/>
      <c r="Q245" s="95"/>
      <c r="R245" s="97"/>
      <c r="S245" s="97"/>
    </row>
    <row r="246" ht="15.75" customHeight="1">
      <c r="A246" s="94"/>
      <c r="B246" s="95"/>
      <c r="C246" s="95"/>
      <c r="D246" s="96"/>
      <c r="E246" s="97"/>
      <c r="F246" s="97"/>
      <c r="G246" s="97"/>
      <c r="H246" s="97"/>
      <c r="I246" s="97"/>
      <c r="J246" s="97"/>
      <c r="K246" s="97"/>
      <c r="L246" s="97"/>
      <c r="M246" s="97"/>
      <c r="N246" s="97"/>
      <c r="O246" s="97"/>
      <c r="P246" s="97"/>
      <c r="Q246" s="95"/>
      <c r="R246" s="97"/>
      <c r="S246" s="97"/>
    </row>
    <row r="247" ht="15.75" customHeight="1">
      <c r="A247" s="94"/>
      <c r="B247" s="95"/>
      <c r="C247" s="95"/>
      <c r="D247" s="96"/>
      <c r="E247" s="97"/>
      <c r="F247" s="97"/>
      <c r="G247" s="97"/>
      <c r="H247" s="97"/>
      <c r="I247" s="97"/>
      <c r="J247" s="97"/>
      <c r="K247" s="97"/>
      <c r="L247" s="97"/>
      <c r="M247" s="97"/>
      <c r="N247" s="97"/>
      <c r="O247" s="97"/>
      <c r="P247" s="97"/>
      <c r="Q247" s="95"/>
      <c r="R247" s="97"/>
      <c r="S247" s="97"/>
    </row>
    <row r="248" ht="15.75" customHeight="1">
      <c r="A248" s="94"/>
      <c r="B248" s="95"/>
      <c r="C248" s="95"/>
      <c r="D248" s="96"/>
      <c r="E248" s="97"/>
      <c r="F248" s="97"/>
      <c r="G248" s="97"/>
      <c r="H248" s="97"/>
      <c r="I248" s="97"/>
      <c r="J248" s="97"/>
      <c r="K248" s="97"/>
      <c r="L248" s="97"/>
      <c r="M248" s="97"/>
      <c r="N248" s="97"/>
      <c r="O248" s="97"/>
      <c r="P248" s="97"/>
      <c r="Q248" s="95"/>
      <c r="R248" s="97"/>
      <c r="S248" s="97"/>
    </row>
    <row r="249" ht="15.75" customHeight="1">
      <c r="A249" s="94"/>
      <c r="B249" s="95"/>
      <c r="C249" s="95"/>
      <c r="D249" s="96"/>
      <c r="E249" s="97"/>
      <c r="F249" s="97"/>
      <c r="G249" s="97"/>
      <c r="H249" s="97"/>
      <c r="I249" s="97"/>
      <c r="J249" s="97"/>
      <c r="K249" s="97"/>
      <c r="L249" s="97"/>
      <c r="M249" s="97"/>
      <c r="N249" s="97"/>
      <c r="O249" s="97"/>
      <c r="P249" s="97"/>
      <c r="Q249" s="95"/>
      <c r="R249" s="97"/>
      <c r="S249" s="97"/>
    </row>
    <row r="250" ht="15.75" customHeight="1">
      <c r="A250" s="94"/>
      <c r="B250" s="95"/>
      <c r="C250" s="95"/>
      <c r="D250" s="96"/>
      <c r="E250" s="97"/>
      <c r="F250" s="97"/>
      <c r="G250" s="97"/>
      <c r="H250" s="97"/>
      <c r="I250" s="97"/>
      <c r="J250" s="97"/>
      <c r="K250" s="97"/>
      <c r="L250" s="97"/>
      <c r="M250" s="97"/>
      <c r="N250" s="97"/>
      <c r="O250" s="97"/>
      <c r="P250" s="97"/>
      <c r="Q250" s="95"/>
      <c r="R250" s="97"/>
      <c r="S250" s="97"/>
    </row>
    <row r="251" ht="15.75" customHeight="1">
      <c r="A251" s="94"/>
      <c r="B251" s="95"/>
      <c r="C251" s="95"/>
      <c r="D251" s="96"/>
      <c r="E251" s="97"/>
      <c r="F251" s="97"/>
      <c r="G251" s="97"/>
      <c r="H251" s="97"/>
      <c r="I251" s="97"/>
      <c r="J251" s="97"/>
      <c r="K251" s="97"/>
      <c r="L251" s="97"/>
      <c r="M251" s="97"/>
      <c r="N251" s="97"/>
      <c r="O251" s="97"/>
      <c r="P251" s="97"/>
      <c r="Q251" s="95"/>
      <c r="R251" s="97"/>
      <c r="S251" s="97"/>
    </row>
    <row r="252" ht="15.75" customHeight="1">
      <c r="A252" s="94"/>
      <c r="B252" s="95"/>
      <c r="C252" s="95"/>
      <c r="D252" s="96"/>
      <c r="E252" s="97"/>
      <c r="F252" s="97"/>
      <c r="G252" s="97"/>
      <c r="H252" s="97"/>
      <c r="I252" s="97"/>
      <c r="J252" s="97"/>
      <c r="K252" s="97"/>
      <c r="L252" s="97"/>
      <c r="M252" s="97"/>
      <c r="N252" s="97"/>
      <c r="O252" s="97"/>
      <c r="P252" s="97"/>
      <c r="Q252" s="95"/>
      <c r="R252" s="97"/>
      <c r="S252" s="97"/>
    </row>
    <row r="253" ht="15.75" customHeight="1">
      <c r="A253" s="94"/>
      <c r="B253" s="95"/>
      <c r="C253" s="95"/>
      <c r="D253" s="96"/>
      <c r="E253" s="97"/>
      <c r="F253" s="97"/>
      <c r="G253" s="97"/>
      <c r="H253" s="97"/>
      <c r="I253" s="97"/>
      <c r="J253" s="97"/>
      <c r="K253" s="97"/>
      <c r="L253" s="97"/>
      <c r="M253" s="97"/>
      <c r="N253" s="97"/>
      <c r="O253" s="97"/>
      <c r="P253" s="97"/>
      <c r="Q253" s="95"/>
      <c r="R253" s="97"/>
      <c r="S253" s="97"/>
    </row>
    <row r="254" ht="15.75" customHeight="1">
      <c r="A254" s="94"/>
      <c r="B254" s="95"/>
      <c r="C254" s="95"/>
      <c r="D254" s="96"/>
      <c r="E254" s="97"/>
      <c r="F254" s="97"/>
      <c r="G254" s="97"/>
      <c r="H254" s="97"/>
      <c r="I254" s="97"/>
      <c r="J254" s="97"/>
      <c r="K254" s="97"/>
      <c r="L254" s="97"/>
      <c r="M254" s="97"/>
      <c r="N254" s="97"/>
      <c r="O254" s="97"/>
      <c r="P254" s="97"/>
      <c r="Q254" s="95"/>
      <c r="R254" s="97"/>
      <c r="S254" s="97"/>
    </row>
    <row r="255" ht="15.75" customHeight="1">
      <c r="A255" s="94"/>
      <c r="B255" s="95"/>
      <c r="C255" s="95"/>
      <c r="D255" s="96"/>
      <c r="E255" s="97"/>
      <c r="F255" s="97"/>
      <c r="G255" s="97"/>
      <c r="H255" s="97"/>
      <c r="I255" s="97"/>
      <c r="J255" s="97"/>
      <c r="K255" s="97"/>
      <c r="L255" s="97"/>
      <c r="M255" s="97"/>
      <c r="N255" s="97"/>
      <c r="O255" s="97"/>
      <c r="P255" s="97"/>
      <c r="Q255" s="95"/>
      <c r="R255" s="97"/>
      <c r="S255" s="97"/>
    </row>
    <row r="256" ht="15.75" customHeight="1">
      <c r="A256" s="94"/>
      <c r="B256" s="95"/>
      <c r="C256" s="95"/>
      <c r="D256" s="96"/>
      <c r="E256" s="97"/>
      <c r="F256" s="97"/>
      <c r="G256" s="97"/>
      <c r="H256" s="97"/>
      <c r="I256" s="97"/>
      <c r="J256" s="97"/>
      <c r="K256" s="97"/>
      <c r="L256" s="97"/>
      <c r="M256" s="97"/>
      <c r="N256" s="97"/>
      <c r="O256" s="97"/>
      <c r="P256" s="97"/>
      <c r="Q256" s="95"/>
      <c r="R256" s="97"/>
      <c r="S256" s="97"/>
    </row>
    <row r="257" ht="15.75" customHeight="1">
      <c r="A257" s="94"/>
      <c r="B257" s="95"/>
      <c r="C257" s="95"/>
      <c r="D257" s="96"/>
      <c r="E257" s="97"/>
      <c r="F257" s="97"/>
      <c r="G257" s="97"/>
      <c r="H257" s="97"/>
      <c r="I257" s="97"/>
      <c r="J257" s="97"/>
      <c r="K257" s="97"/>
      <c r="L257" s="97"/>
      <c r="M257" s="97"/>
      <c r="N257" s="97"/>
      <c r="O257" s="97"/>
      <c r="P257" s="97"/>
      <c r="Q257" s="95"/>
      <c r="R257" s="97"/>
      <c r="S257" s="97"/>
    </row>
    <row r="258" ht="15.75" customHeight="1">
      <c r="A258" s="94"/>
      <c r="B258" s="95"/>
      <c r="C258" s="95"/>
      <c r="D258" s="96"/>
      <c r="E258" s="97"/>
      <c r="F258" s="97"/>
      <c r="G258" s="97"/>
      <c r="H258" s="97"/>
      <c r="I258" s="97"/>
      <c r="J258" s="97"/>
      <c r="K258" s="97"/>
      <c r="L258" s="97"/>
      <c r="M258" s="97"/>
      <c r="N258" s="97"/>
      <c r="O258" s="97"/>
      <c r="P258" s="97"/>
      <c r="Q258" s="95"/>
      <c r="R258" s="97"/>
      <c r="S258" s="97"/>
    </row>
    <row r="259" ht="15.75" customHeight="1">
      <c r="A259" s="94"/>
      <c r="B259" s="95"/>
      <c r="C259" s="95"/>
      <c r="D259" s="96"/>
      <c r="E259" s="97"/>
      <c r="F259" s="97"/>
      <c r="G259" s="97"/>
      <c r="H259" s="97"/>
      <c r="I259" s="97"/>
      <c r="J259" s="97"/>
      <c r="K259" s="97"/>
      <c r="L259" s="97"/>
      <c r="M259" s="97"/>
      <c r="N259" s="97"/>
      <c r="O259" s="97"/>
      <c r="P259" s="97"/>
      <c r="Q259" s="95"/>
      <c r="R259" s="97"/>
      <c r="S259" s="97"/>
    </row>
    <row r="260" ht="15.75" customHeight="1">
      <c r="A260" s="94"/>
      <c r="B260" s="95"/>
      <c r="C260" s="95"/>
      <c r="D260" s="96"/>
      <c r="E260" s="97"/>
      <c r="F260" s="97"/>
      <c r="G260" s="97"/>
      <c r="H260" s="97"/>
      <c r="I260" s="97"/>
      <c r="J260" s="97"/>
      <c r="K260" s="97"/>
      <c r="L260" s="97"/>
      <c r="M260" s="97"/>
      <c r="N260" s="97"/>
      <c r="O260" s="97"/>
      <c r="P260" s="97"/>
      <c r="Q260" s="95"/>
      <c r="R260" s="97"/>
      <c r="S260" s="97"/>
    </row>
    <row r="261" ht="15.75" customHeight="1">
      <c r="A261" s="94"/>
      <c r="B261" s="95"/>
      <c r="C261" s="95"/>
      <c r="D261" s="96"/>
      <c r="E261" s="97"/>
      <c r="F261" s="97"/>
      <c r="G261" s="97"/>
      <c r="H261" s="97"/>
      <c r="I261" s="97"/>
      <c r="J261" s="97"/>
      <c r="K261" s="97"/>
      <c r="L261" s="97"/>
      <c r="M261" s="97"/>
      <c r="N261" s="97"/>
      <c r="O261" s="97"/>
      <c r="P261" s="97"/>
      <c r="Q261" s="95"/>
      <c r="R261" s="97"/>
      <c r="S261" s="97"/>
    </row>
    <row r="262" ht="15.75" customHeight="1">
      <c r="A262" s="94"/>
      <c r="B262" s="95"/>
      <c r="C262" s="95"/>
      <c r="D262" s="96"/>
      <c r="E262" s="97"/>
      <c r="F262" s="97"/>
      <c r="G262" s="97"/>
      <c r="H262" s="97"/>
      <c r="I262" s="97"/>
      <c r="J262" s="97"/>
      <c r="K262" s="97"/>
      <c r="L262" s="97"/>
      <c r="M262" s="97"/>
      <c r="N262" s="97"/>
      <c r="O262" s="97"/>
      <c r="P262" s="97"/>
      <c r="Q262" s="95"/>
      <c r="R262" s="97"/>
      <c r="S262" s="97"/>
    </row>
    <row r="263" ht="15.75" customHeight="1">
      <c r="A263" s="94"/>
      <c r="B263" s="95"/>
      <c r="C263" s="95"/>
      <c r="D263" s="96"/>
      <c r="E263" s="97"/>
      <c r="F263" s="97"/>
      <c r="G263" s="97"/>
      <c r="H263" s="97"/>
      <c r="I263" s="97"/>
      <c r="J263" s="97"/>
      <c r="K263" s="97"/>
      <c r="L263" s="97"/>
      <c r="M263" s="97"/>
      <c r="N263" s="97"/>
      <c r="O263" s="97"/>
      <c r="P263" s="97"/>
      <c r="Q263" s="95"/>
      <c r="R263" s="97"/>
      <c r="S263" s="97"/>
    </row>
    <row r="264" ht="15.75" customHeight="1">
      <c r="A264" s="94"/>
      <c r="B264" s="95"/>
      <c r="C264" s="95"/>
      <c r="D264" s="96"/>
      <c r="E264" s="97"/>
      <c r="F264" s="97"/>
      <c r="G264" s="97"/>
      <c r="H264" s="97"/>
      <c r="I264" s="97"/>
      <c r="J264" s="97"/>
      <c r="K264" s="97"/>
      <c r="L264" s="97"/>
      <c r="M264" s="97"/>
      <c r="N264" s="97"/>
      <c r="O264" s="97"/>
      <c r="P264" s="97"/>
      <c r="Q264" s="95"/>
      <c r="R264" s="97"/>
      <c r="S264" s="97"/>
    </row>
    <row r="265" ht="15.75" customHeight="1">
      <c r="A265" s="94"/>
      <c r="B265" s="95"/>
      <c r="C265" s="95"/>
      <c r="D265" s="96"/>
      <c r="E265" s="97"/>
      <c r="F265" s="97"/>
      <c r="G265" s="97"/>
      <c r="H265" s="97"/>
      <c r="I265" s="97"/>
      <c r="J265" s="97"/>
      <c r="K265" s="97"/>
      <c r="L265" s="97"/>
      <c r="M265" s="97"/>
      <c r="N265" s="97"/>
      <c r="O265" s="97"/>
      <c r="P265" s="97"/>
      <c r="Q265" s="95"/>
      <c r="R265" s="97"/>
      <c r="S265" s="97"/>
    </row>
    <row r="266" ht="15.75" customHeight="1">
      <c r="A266" s="94"/>
      <c r="B266" s="95"/>
      <c r="C266" s="95"/>
      <c r="D266" s="96"/>
      <c r="E266" s="97"/>
      <c r="F266" s="97"/>
      <c r="G266" s="97"/>
      <c r="H266" s="97"/>
      <c r="I266" s="97"/>
      <c r="J266" s="97"/>
      <c r="K266" s="97"/>
      <c r="L266" s="97"/>
      <c r="M266" s="97"/>
      <c r="N266" s="97"/>
      <c r="O266" s="97"/>
      <c r="P266" s="97"/>
      <c r="Q266" s="95"/>
      <c r="R266" s="97"/>
      <c r="S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Vorschlag aus dem Vorjahr, überschreibbar." sqref="C9:C66">
      <formula1>1</formula1>
    </dataValidation>
    <dataValidation type="custom" allowBlank="1" showInputMessage="1" prompt="Verkaufspreis - Verkaufspreis je Stück INKL. Umsatzsteuer (Endpreis für Privatkunden). Vorschlag aus dem Vorjahr, überschreibbar." sqref="D9:D66">
      <formula1>1</formula1>
    </dataValidation>
    <dataValidation type="custom" allowBlank="1" showInputMessage="1" prompt="Menge - Geplante Anzahl verkaufter Stück oder Stunden in diesem Monat. Monate vor der Gründung leer lassen." sqref="E9:P66">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c r="T1" s="18"/>
    </row>
    <row r="2" ht="22.5" customHeight="1">
      <c r="A2" s="19" t="s">
        <v>195</v>
      </c>
      <c r="B2" s="5"/>
      <c r="C2" s="5"/>
      <c r="D2" s="8"/>
      <c r="E2" s="10"/>
      <c r="F2" s="10"/>
      <c r="G2" s="10"/>
      <c r="H2" s="10"/>
      <c r="I2" s="10"/>
      <c r="J2" s="10"/>
      <c r="K2" s="10"/>
      <c r="L2" s="10"/>
      <c r="M2" s="10"/>
      <c r="N2" s="10"/>
      <c r="O2" s="10"/>
      <c r="P2" s="10"/>
      <c r="Q2" s="10"/>
      <c r="R2" s="10"/>
      <c r="S2" s="15"/>
      <c r="T2" s="18"/>
    </row>
    <row r="3" ht="13.5" customHeight="1">
      <c r="A3" s="23" t="s">
        <v>193</v>
      </c>
      <c r="B3" s="5"/>
      <c r="C3" s="5"/>
      <c r="D3" s="8"/>
      <c r="E3" s="10"/>
      <c r="F3" s="10"/>
      <c r="G3" s="10"/>
      <c r="H3" s="10"/>
      <c r="I3" s="10"/>
      <c r="J3" s="10"/>
      <c r="K3" s="10"/>
      <c r="L3" s="10"/>
      <c r="M3" s="10"/>
      <c r="N3" s="10"/>
      <c r="O3" s="10"/>
      <c r="P3" s="10"/>
      <c r="Q3" s="10"/>
      <c r="R3" s="10"/>
      <c r="S3" s="15"/>
      <c r="T3" s="18"/>
    </row>
    <row r="4" ht="15.75" customHeight="1">
      <c r="A4" s="26" t="s">
        <v>194</v>
      </c>
      <c r="B4" s="27"/>
      <c r="C4" s="27"/>
      <c r="D4" s="28"/>
      <c r="E4" s="30"/>
      <c r="F4" s="30"/>
      <c r="G4" s="30"/>
      <c r="H4" s="30"/>
      <c r="I4" s="30"/>
      <c r="J4" s="30"/>
      <c r="K4" s="30"/>
      <c r="L4" s="30"/>
      <c r="M4" s="30"/>
      <c r="N4" s="30"/>
      <c r="O4" s="30"/>
      <c r="P4" s="30"/>
      <c r="Q4" s="30"/>
      <c r="R4" s="30"/>
      <c r="S4" s="15"/>
      <c r="T4" s="18"/>
    </row>
    <row r="5" ht="21.75" customHeight="1">
      <c r="A5" s="33" t="str">
        <f>YEAR('LIQ Jahr2'!A5)&amp;" B2B"</f>
        <v>2028 B2B</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c r="T5" s="18"/>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c r="T6" s="63"/>
    </row>
    <row r="7" ht="18.0" customHeight="1">
      <c r="A7" s="57"/>
      <c r="B7" s="57"/>
      <c r="C7" s="57"/>
      <c r="D7" s="57"/>
      <c r="E7" s="57"/>
      <c r="F7" s="57"/>
      <c r="G7" s="57"/>
      <c r="H7" s="57"/>
      <c r="I7" s="57"/>
      <c r="J7" s="57"/>
      <c r="K7" s="57"/>
      <c r="L7" s="57"/>
      <c r="M7" s="57"/>
      <c r="N7" s="57"/>
      <c r="O7" s="57"/>
      <c r="P7" s="57"/>
      <c r="Q7" s="57"/>
      <c r="R7" s="59"/>
      <c r="S7" s="59"/>
      <c r="T7" s="69"/>
    </row>
    <row r="8" ht="18.0" customHeight="1">
      <c r="A8" s="88" t="str">
        <f>'Jahr1 B2B'!A8&amp;""</f>
        <v>Produktgruppe 1</v>
      </c>
      <c r="B8" s="62"/>
      <c r="C8" s="64" t="s">
        <v>148</v>
      </c>
      <c r="D8" s="64" t="s">
        <v>165</v>
      </c>
      <c r="E8" s="66"/>
      <c r="F8" s="66"/>
      <c r="G8" s="66"/>
      <c r="H8" s="66"/>
      <c r="I8" s="66"/>
      <c r="J8" s="66"/>
      <c r="K8" s="66"/>
      <c r="L8" s="66"/>
      <c r="M8" s="66"/>
      <c r="N8" s="66"/>
      <c r="O8" s="66"/>
      <c r="P8" s="66"/>
      <c r="Q8" s="67"/>
      <c r="R8" s="68"/>
      <c r="S8" s="59"/>
      <c r="T8" s="69"/>
    </row>
    <row r="9" ht="18.0" customHeight="1">
      <c r="A9" s="79" t="str">
        <f>'Jahr1 B2B'!A9&amp;""</f>
        <v>Artikel 1</v>
      </c>
      <c r="B9" s="72"/>
      <c r="C9" s="73">
        <f>'Jahr1 B2B'!C9</f>
        <v>0</v>
      </c>
      <c r="D9" s="73">
        <f>'Jahr1 B2B'!D9</f>
        <v>0</v>
      </c>
      <c r="E9" s="74">
        <v>0.0</v>
      </c>
      <c r="F9" s="74">
        <v>0.0</v>
      </c>
      <c r="G9" s="74">
        <v>0.0</v>
      </c>
      <c r="H9" s="74">
        <v>0.0</v>
      </c>
      <c r="I9" s="74">
        <v>0.0</v>
      </c>
      <c r="J9" s="74">
        <v>0.0</v>
      </c>
      <c r="K9" s="74">
        <v>0.0</v>
      </c>
      <c r="L9" s="74">
        <v>0.0</v>
      </c>
      <c r="M9" s="74">
        <v>0.0</v>
      </c>
      <c r="N9" s="74">
        <v>0.0</v>
      </c>
      <c r="O9" s="74">
        <v>0.0</v>
      </c>
      <c r="P9" s="74">
        <v>0.0</v>
      </c>
      <c r="Q9" s="77">
        <f t="shared" ref="Q9:Q18" si="1">SUM(E9+F9+G9+H9+I9+J9+K9+L9+M9+N9+O9+P9)</f>
        <v>0</v>
      </c>
      <c r="R9" s="78">
        <f t="shared" ref="R9:R18" si="2">SUM(E9+F9+G9+H9+I9+J9+K9+L9+M9+N9+O9+P9)/12</f>
        <v>0</v>
      </c>
      <c r="S9" s="59"/>
      <c r="T9" s="69"/>
    </row>
    <row r="10" ht="18.0" customHeight="1">
      <c r="A10" s="79" t="str">
        <f>'Jahr1 B2B'!A10&amp;""</f>
        <v>Artikel 2</v>
      </c>
      <c r="B10" s="79"/>
      <c r="C10" s="80">
        <f>'Jahr1 B2B'!C10</f>
        <v>0</v>
      </c>
      <c r="D10" s="80">
        <f>'Jahr1 B2B'!D10</f>
        <v>0</v>
      </c>
      <c r="E10" s="81">
        <v>0.0</v>
      </c>
      <c r="F10" s="81">
        <v>0.0</v>
      </c>
      <c r="G10" s="81">
        <v>0.0</v>
      </c>
      <c r="H10" s="81">
        <v>0.0</v>
      </c>
      <c r="I10" s="81">
        <v>0.0</v>
      </c>
      <c r="J10" s="81">
        <v>0.0</v>
      </c>
      <c r="K10" s="81">
        <v>0.0</v>
      </c>
      <c r="L10" s="81">
        <v>0.0</v>
      </c>
      <c r="M10" s="81">
        <v>0.0</v>
      </c>
      <c r="N10" s="81">
        <v>0.0</v>
      </c>
      <c r="O10" s="81">
        <v>0.0</v>
      </c>
      <c r="P10" s="81">
        <v>0.0</v>
      </c>
      <c r="Q10" s="77">
        <f t="shared" si="1"/>
        <v>0</v>
      </c>
      <c r="R10" s="78">
        <f t="shared" si="2"/>
        <v>0</v>
      </c>
      <c r="S10" s="82"/>
      <c r="T10" s="83"/>
    </row>
    <row r="11" ht="18.0" customHeight="1">
      <c r="A11" s="79" t="str">
        <f>'Jahr1 B2B'!A11&amp;""</f>
        <v>Artikel 3</v>
      </c>
      <c r="B11" s="79"/>
      <c r="C11" s="80">
        <f>'Jahr1 B2B'!C11</f>
        <v>0</v>
      </c>
      <c r="D11" s="80">
        <f>'Jahr1 B2B'!D11</f>
        <v>0</v>
      </c>
      <c r="E11" s="74">
        <v>0.0</v>
      </c>
      <c r="F11" s="74">
        <v>0.0</v>
      </c>
      <c r="G11" s="74">
        <v>0.0</v>
      </c>
      <c r="H11" s="74">
        <v>0.0</v>
      </c>
      <c r="I11" s="74">
        <v>0.0</v>
      </c>
      <c r="J11" s="74">
        <v>0.0</v>
      </c>
      <c r="K11" s="74">
        <v>0.0</v>
      </c>
      <c r="L11" s="74">
        <v>0.0</v>
      </c>
      <c r="M11" s="74">
        <v>0.0</v>
      </c>
      <c r="N11" s="74">
        <v>0.0</v>
      </c>
      <c r="O11" s="74">
        <v>0.0</v>
      </c>
      <c r="P11" s="74">
        <v>0.0</v>
      </c>
      <c r="Q11" s="77">
        <f t="shared" si="1"/>
        <v>0</v>
      </c>
      <c r="R11" s="78">
        <f t="shared" si="2"/>
        <v>0</v>
      </c>
      <c r="S11" s="82"/>
      <c r="T11" s="83"/>
    </row>
    <row r="12" ht="18.0" customHeight="1">
      <c r="A12" s="79" t="str">
        <f>'Jahr1 B2B'!A12&amp;""</f>
        <v>Artikel 4</v>
      </c>
      <c r="B12" s="79"/>
      <c r="C12" s="80">
        <f>'Jahr1 B2B'!C12</f>
        <v>0</v>
      </c>
      <c r="D12" s="80">
        <f>'Jahr1 B2B'!D12</f>
        <v>0</v>
      </c>
      <c r="E12" s="81">
        <v>0.0</v>
      </c>
      <c r="F12" s="81">
        <v>0.0</v>
      </c>
      <c r="G12" s="81">
        <v>0.0</v>
      </c>
      <c r="H12" s="81">
        <v>0.0</v>
      </c>
      <c r="I12" s="81">
        <v>0.0</v>
      </c>
      <c r="J12" s="81">
        <v>0.0</v>
      </c>
      <c r="K12" s="81">
        <v>0.0</v>
      </c>
      <c r="L12" s="81">
        <v>0.0</v>
      </c>
      <c r="M12" s="81">
        <v>0.0</v>
      </c>
      <c r="N12" s="81">
        <v>0.0</v>
      </c>
      <c r="O12" s="81">
        <v>0.0</v>
      </c>
      <c r="P12" s="81">
        <v>0.0</v>
      </c>
      <c r="Q12" s="77">
        <f t="shared" si="1"/>
        <v>0</v>
      </c>
      <c r="R12" s="78">
        <f t="shared" si="2"/>
        <v>0</v>
      </c>
      <c r="S12" s="82"/>
      <c r="T12" s="83"/>
    </row>
    <row r="13" ht="18.0" customHeight="1">
      <c r="A13" s="79" t="str">
        <f>'Jahr1 B2B'!A13&amp;""</f>
        <v>Artikel 5</v>
      </c>
      <c r="B13" s="79"/>
      <c r="C13" s="80">
        <f>'Jahr1 B2B'!C13</f>
        <v>0</v>
      </c>
      <c r="D13" s="80">
        <f>'Jahr1 B2B'!D13</f>
        <v>0</v>
      </c>
      <c r="E13" s="81">
        <v>0.0</v>
      </c>
      <c r="F13" s="81">
        <v>0.0</v>
      </c>
      <c r="G13" s="81">
        <v>0.0</v>
      </c>
      <c r="H13" s="81">
        <v>0.0</v>
      </c>
      <c r="I13" s="81">
        <v>0.0</v>
      </c>
      <c r="J13" s="81">
        <v>0.0</v>
      </c>
      <c r="K13" s="81">
        <v>0.0</v>
      </c>
      <c r="L13" s="81">
        <v>0.0</v>
      </c>
      <c r="M13" s="81">
        <v>0.0</v>
      </c>
      <c r="N13" s="81">
        <v>0.0</v>
      </c>
      <c r="O13" s="81">
        <v>0.0</v>
      </c>
      <c r="P13" s="81">
        <v>0.0</v>
      </c>
      <c r="Q13" s="77">
        <f t="shared" si="1"/>
        <v>0</v>
      </c>
      <c r="R13" s="78">
        <f t="shared" si="2"/>
        <v>0</v>
      </c>
      <c r="S13" s="82"/>
      <c r="T13" s="83"/>
    </row>
    <row r="14" ht="18.0" customHeight="1">
      <c r="A14" s="79" t="str">
        <f>'Jahr1 B2B'!A14&amp;""</f>
        <v>Artikel 6</v>
      </c>
      <c r="B14" s="79"/>
      <c r="C14" s="80">
        <f>'Jahr1 B2B'!C14</f>
        <v>0</v>
      </c>
      <c r="D14" s="80">
        <f>'Jahr1 B2B'!D14</f>
        <v>0</v>
      </c>
      <c r="E14" s="81">
        <v>0.0</v>
      </c>
      <c r="F14" s="81">
        <v>0.0</v>
      </c>
      <c r="G14" s="81">
        <v>0.0</v>
      </c>
      <c r="H14" s="81">
        <v>0.0</v>
      </c>
      <c r="I14" s="81">
        <v>0.0</v>
      </c>
      <c r="J14" s="81">
        <v>0.0</v>
      </c>
      <c r="K14" s="81">
        <v>0.0</v>
      </c>
      <c r="L14" s="81">
        <v>0.0</v>
      </c>
      <c r="M14" s="81">
        <v>0.0</v>
      </c>
      <c r="N14" s="81">
        <v>0.0</v>
      </c>
      <c r="O14" s="81">
        <v>0.0</v>
      </c>
      <c r="P14" s="81">
        <v>0.0</v>
      </c>
      <c r="Q14" s="77">
        <f t="shared" si="1"/>
        <v>0</v>
      </c>
      <c r="R14" s="78">
        <f t="shared" si="2"/>
        <v>0</v>
      </c>
      <c r="S14" s="82"/>
      <c r="T14" s="83"/>
    </row>
    <row r="15" ht="18.0" customHeight="1">
      <c r="A15" s="79" t="str">
        <f>'Jahr1 B2B'!A15&amp;""</f>
        <v/>
      </c>
      <c r="B15" s="79"/>
      <c r="C15" s="80" t="str">
        <f>'Jahr1 B2B'!C15</f>
        <v/>
      </c>
      <c r="D15" s="80" t="str">
        <f>'Jahr1 B2B'!D15</f>
        <v/>
      </c>
      <c r="E15" s="74">
        <v>0.0</v>
      </c>
      <c r="F15" s="74">
        <v>0.0</v>
      </c>
      <c r="G15" s="74">
        <v>0.0</v>
      </c>
      <c r="H15" s="74">
        <v>0.0</v>
      </c>
      <c r="I15" s="74">
        <v>0.0</v>
      </c>
      <c r="J15" s="74">
        <v>0.0</v>
      </c>
      <c r="K15" s="74">
        <v>0.0</v>
      </c>
      <c r="L15" s="74">
        <v>0.0</v>
      </c>
      <c r="M15" s="74">
        <v>0.0</v>
      </c>
      <c r="N15" s="74">
        <v>0.0</v>
      </c>
      <c r="O15" s="74">
        <v>0.0</v>
      </c>
      <c r="P15" s="74">
        <v>0.0</v>
      </c>
      <c r="Q15" s="77">
        <f t="shared" si="1"/>
        <v>0</v>
      </c>
      <c r="R15" s="78">
        <f t="shared" si="2"/>
        <v>0</v>
      </c>
      <c r="S15" s="82"/>
      <c r="T15" s="83"/>
    </row>
    <row r="16" ht="18.0" customHeight="1">
      <c r="A16" s="79" t="str">
        <f>'Jahr1 B2B'!A16&amp;""</f>
        <v/>
      </c>
      <c r="B16" s="79"/>
      <c r="C16" s="80" t="str">
        <f>'Jahr1 B2B'!C16</f>
        <v/>
      </c>
      <c r="D16" s="80" t="str">
        <f>'Jahr1 B2B'!D16</f>
        <v/>
      </c>
      <c r="E16" s="81">
        <v>0.0</v>
      </c>
      <c r="F16" s="81">
        <v>0.0</v>
      </c>
      <c r="G16" s="81">
        <v>0.0</v>
      </c>
      <c r="H16" s="81">
        <v>0.0</v>
      </c>
      <c r="I16" s="81">
        <v>0.0</v>
      </c>
      <c r="J16" s="81">
        <v>0.0</v>
      </c>
      <c r="K16" s="81">
        <v>0.0</v>
      </c>
      <c r="L16" s="81">
        <v>0.0</v>
      </c>
      <c r="M16" s="81">
        <v>0.0</v>
      </c>
      <c r="N16" s="81">
        <v>0.0</v>
      </c>
      <c r="O16" s="81">
        <v>0.0</v>
      </c>
      <c r="P16" s="81">
        <v>0.0</v>
      </c>
      <c r="Q16" s="77">
        <f t="shared" si="1"/>
        <v>0</v>
      </c>
      <c r="R16" s="78">
        <f t="shared" si="2"/>
        <v>0</v>
      </c>
      <c r="S16" s="82"/>
      <c r="T16" s="83"/>
    </row>
    <row r="17" ht="18.0" customHeight="1">
      <c r="A17" s="79" t="str">
        <f>'Jahr1 B2B'!A17&amp;""</f>
        <v/>
      </c>
      <c r="B17" s="79"/>
      <c r="C17" s="80" t="str">
        <f>'Jahr1 B2B'!C17</f>
        <v/>
      </c>
      <c r="D17" s="80" t="str">
        <f>'Jahr1 B2B'!D17</f>
        <v/>
      </c>
      <c r="E17" s="74">
        <v>0.0</v>
      </c>
      <c r="F17" s="74">
        <v>0.0</v>
      </c>
      <c r="G17" s="74">
        <v>0.0</v>
      </c>
      <c r="H17" s="74">
        <v>0.0</v>
      </c>
      <c r="I17" s="74">
        <v>0.0</v>
      </c>
      <c r="J17" s="74">
        <v>0.0</v>
      </c>
      <c r="K17" s="74">
        <v>0.0</v>
      </c>
      <c r="L17" s="74">
        <v>0.0</v>
      </c>
      <c r="M17" s="74">
        <v>0.0</v>
      </c>
      <c r="N17" s="74">
        <v>0.0</v>
      </c>
      <c r="O17" s="74">
        <v>0.0</v>
      </c>
      <c r="P17" s="74">
        <v>0.0</v>
      </c>
      <c r="Q17" s="77">
        <f t="shared" si="1"/>
        <v>0</v>
      </c>
      <c r="R17" s="78">
        <f t="shared" si="2"/>
        <v>0</v>
      </c>
      <c r="S17" s="82"/>
      <c r="T17" s="83"/>
    </row>
    <row r="18" ht="18.0" customHeight="1">
      <c r="A18" s="79" t="str">
        <f>'Jahr1 B2B'!A18&amp;""</f>
        <v/>
      </c>
      <c r="B18" s="79"/>
      <c r="C18" s="80" t="str">
        <f>'Jahr1 B2B'!C18</f>
        <v/>
      </c>
      <c r="D18" s="80" t="str">
        <f>'Jahr1 B2B'!D18</f>
        <v/>
      </c>
      <c r="E18" s="81">
        <v>0.0</v>
      </c>
      <c r="F18" s="81">
        <v>0.0</v>
      </c>
      <c r="G18" s="81">
        <v>0.0</v>
      </c>
      <c r="H18" s="81">
        <v>0.0</v>
      </c>
      <c r="I18" s="81">
        <v>0.0</v>
      </c>
      <c r="J18" s="81">
        <v>0.0</v>
      </c>
      <c r="K18" s="81">
        <v>0.0</v>
      </c>
      <c r="L18" s="81">
        <v>0.0</v>
      </c>
      <c r="M18" s="81">
        <v>0.0</v>
      </c>
      <c r="N18" s="81">
        <v>0.0</v>
      </c>
      <c r="O18" s="81">
        <v>0.0</v>
      </c>
      <c r="P18" s="81">
        <v>0.0</v>
      </c>
      <c r="Q18" s="77">
        <f t="shared" si="1"/>
        <v>0</v>
      </c>
      <c r="R18" s="78">
        <f t="shared" si="2"/>
        <v>0</v>
      </c>
      <c r="S18" s="82"/>
      <c r="T18" s="83"/>
    </row>
    <row r="19" ht="18.0" customHeight="1">
      <c r="A19" s="57"/>
      <c r="B19" s="57"/>
      <c r="C19" s="57"/>
      <c r="D19" s="57"/>
      <c r="E19" s="84"/>
      <c r="F19" s="84"/>
      <c r="G19" s="84"/>
      <c r="H19" s="84"/>
      <c r="I19" s="84"/>
      <c r="J19" s="84"/>
      <c r="K19" s="84"/>
      <c r="L19" s="84"/>
      <c r="M19" s="84"/>
      <c r="N19" s="84"/>
      <c r="O19" s="84"/>
      <c r="P19" s="84"/>
      <c r="Q19" s="85"/>
      <c r="R19" s="86"/>
      <c r="S19" s="82"/>
      <c r="T19" s="83"/>
    </row>
    <row r="20" ht="18.0" customHeight="1">
      <c r="A20" s="88" t="str">
        <f>'Jahr1 B2B'!A20&amp;""</f>
        <v>Produktgruppe 2</v>
      </c>
      <c r="B20" s="62"/>
      <c r="C20" s="64" t="s">
        <v>148</v>
      </c>
      <c r="D20" s="64" t="s">
        <v>165</v>
      </c>
      <c r="E20" s="66"/>
      <c r="F20" s="66"/>
      <c r="G20" s="66"/>
      <c r="H20" s="66"/>
      <c r="I20" s="66"/>
      <c r="J20" s="66"/>
      <c r="K20" s="66"/>
      <c r="L20" s="66"/>
      <c r="M20" s="66"/>
      <c r="N20" s="66"/>
      <c r="O20" s="66"/>
      <c r="P20" s="66"/>
      <c r="Q20" s="67"/>
      <c r="R20" s="68"/>
      <c r="S20" s="59"/>
      <c r="T20" s="69"/>
    </row>
    <row r="21" ht="18.0" customHeight="1">
      <c r="A21" s="79" t="str">
        <f>'Jahr1 B2B'!A21&amp;""</f>
        <v>Artikel 1</v>
      </c>
      <c r="B21" s="72"/>
      <c r="C21" s="73">
        <f>'Jahr1 B2B'!C21</f>
        <v>0</v>
      </c>
      <c r="D21" s="73">
        <f>'Jahr1 B2B'!D21</f>
        <v>0</v>
      </c>
      <c r="E21" s="74">
        <v>0.0</v>
      </c>
      <c r="F21" s="74">
        <v>0.0</v>
      </c>
      <c r="G21" s="74">
        <v>0.0</v>
      </c>
      <c r="H21" s="74">
        <v>0.0</v>
      </c>
      <c r="I21" s="74">
        <v>0.0</v>
      </c>
      <c r="J21" s="74">
        <v>0.0</v>
      </c>
      <c r="K21" s="74">
        <v>0.0</v>
      </c>
      <c r="L21" s="74">
        <v>0.0</v>
      </c>
      <c r="M21" s="74">
        <v>0.0</v>
      </c>
      <c r="N21" s="74">
        <v>0.0</v>
      </c>
      <c r="O21" s="74">
        <v>0.0</v>
      </c>
      <c r="P21" s="74">
        <v>0.0</v>
      </c>
      <c r="Q21" s="77">
        <f t="shared" ref="Q21:Q30" si="3">SUM(E21+F21+G21+H21+I21+J21+K21+L21+M21+N21+O21+P21)</f>
        <v>0</v>
      </c>
      <c r="R21" s="78">
        <f t="shared" ref="R21:R30" si="4">SUM(E21+F21+G21+H21+I21+J21+K21+L21+M21+N21+O21+P21)/12</f>
        <v>0</v>
      </c>
      <c r="S21" s="59"/>
      <c r="T21" s="69"/>
    </row>
    <row r="22" ht="18.0" customHeight="1">
      <c r="A22" s="79" t="str">
        <f>'Jahr1 B2B'!A22&amp;""</f>
        <v>Artikel 2</v>
      </c>
      <c r="B22" s="79"/>
      <c r="C22" s="80">
        <f>'Jahr1 B2B'!C22</f>
        <v>0</v>
      </c>
      <c r="D22" s="80">
        <f>'Jahr1 B2B'!D22</f>
        <v>0</v>
      </c>
      <c r="E22" s="81">
        <v>0.0</v>
      </c>
      <c r="F22" s="81">
        <v>0.0</v>
      </c>
      <c r="G22" s="81">
        <v>0.0</v>
      </c>
      <c r="H22" s="81">
        <v>0.0</v>
      </c>
      <c r="I22" s="81">
        <v>0.0</v>
      </c>
      <c r="J22" s="81">
        <v>0.0</v>
      </c>
      <c r="K22" s="81">
        <v>0.0</v>
      </c>
      <c r="L22" s="81">
        <v>0.0</v>
      </c>
      <c r="M22" s="81">
        <v>0.0</v>
      </c>
      <c r="N22" s="81">
        <v>0.0</v>
      </c>
      <c r="O22" s="81">
        <v>0.0</v>
      </c>
      <c r="P22" s="81">
        <v>0.0</v>
      </c>
      <c r="Q22" s="77">
        <f t="shared" si="3"/>
        <v>0</v>
      </c>
      <c r="R22" s="78">
        <f t="shared" si="4"/>
        <v>0</v>
      </c>
      <c r="S22" s="82"/>
      <c r="T22" s="83"/>
    </row>
    <row r="23" ht="18.0" customHeight="1">
      <c r="A23" s="79" t="str">
        <f>'Jahr1 B2B'!A23&amp;""</f>
        <v>Artikel 3</v>
      </c>
      <c r="B23" s="79"/>
      <c r="C23" s="80">
        <f>'Jahr1 B2B'!C23</f>
        <v>0</v>
      </c>
      <c r="D23" s="80">
        <f>'Jahr1 B2B'!D23</f>
        <v>0</v>
      </c>
      <c r="E23" s="74">
        <v>0.0</v>
      </c>
      <c r="F23" s="74">
        <v>0.0</v>
      </c>
      <c r="G23" s="74">
        <v>0.0</v>
      </c>
      <c r="H23" s="74">
        <v>0.0</v>
      </c>
      <c r="I23" s="74">
        <v>0.0</v>
      </c>
      <c r="J23" s="74">
        <v>0.0</v>
      </c>
      <c r="K23" s="74">
        <v>0.0</v>
      </c>
      <c r="L23" s="74">
        <v>0.0</v>
      </c>
      <c r="M23" s="74">
        <v>0.0</v>
      </c>
      <c r="N23" s="74">
        <v>0.0</v>
      </c>
      <c r="O23" s="74">
        <v>0.0</v>
      </c>
      <c r="P23" s="74">
        <v>0.0</v>
      </c>
      <c r="Q23" s="77">
        <f t="shared" si="3"/>
        <v>0</v>
      </c>
      <c r="R23" s="78">
        <f t="shared" si="4"/>
        <v>0</v>
      </c>
      <c r="S23" s="82"/>
      <c r="T23" s="83"/>
    </row>
    <row r="24" ht="18.0" customHeight="1">
      <c r="A24" s="79" t="str">
        <f>'Jahr1 B2B'!A24&amp;""</f>
        <v>Artikel 4</v>
      </c>
      <c r="B24" s="79"/>
      <c r="C24" s="80">
        <f>'Jahr1 B2B'!C24</f>
        <v>0</v>
      </c>
      <c r="D24" s="80">
        <f>'Jahr1 B2B'!D24</f>
        <v>0</v>
      </c>
      <c r="E24" s="81">
        <v>0.0</v>
      </c>
      <c r="F24" s="81">
        <v>0.0</v>
      </c>
      <c r="G24" s="81">
        <v>0.0</v>
      </c>
      <c r="H24" s="81">
        <v>0.0</v>
      </c>
      <c r="I24" s="81">
        <v>0.0</v>
      </c>
      <c r="J24" s="81">
        <v>0.0</v>
      </c>
      <c r="K24" s="81">
        <v>0.0</v>
      </c>
      <c r="L24" s="81">
        <v>0.0</v>
      </c>
      <c r="M24" s="81">
        <v>0.0</v>
      </c>
      <c r="N24" s="81">
        <v>0.0</v>
      </c>
      <c r="O24" s="81">
        <v>0.0</v>
      </c>
      <c r="P24" s="81">
        <v>0.0</v>
      </c>
      <c r="Q24" s="77">
        <f t="shared" si="3"/>
        <v>0</v>
      </c>
      <c r="R24" s="78">
        <f t="shared" si="4"/>
        <v>0</v>
      </c>
      <c r="S24" s="82"/>
      <c r="T24" s="83"/>
    </row>
    <row r="25" ht="18.0" customHeight="1">
      <c r="A25" s="79" t="str">
        <f>'Jahr1 B2B'!A25&amp;""</f>
        <v>Artikel 5</v>
      </c>
      <c r="B25" s="79"/>
      <c r="C25" s="80">
        <f>'Jahr1 B2B'!C25</f>
        <v>0</v>
      </c>
      <c r="D25" s="80">
        <f>'Jahr1 B2B'!D25</f>
        <v>0</v>
      </c>
      <c r="E25" s="81">
        <v>0.0</v>
      </c>
      <c r="F25" s="81">
        <v>0.0</v>
      </c>
      <c r="G25" s="81">
        <v>0.0</v>
      </c>
      <c r="H25" s="81">
        <v>0.0</v>
      </c>
      <c r="I25" s="81">
        <v>0.0</v>
      </c>
      <c r="J25" s="81">
        <v>0.0</v>
      </c>
      <c r="K25" s="81">
        <v>0.0</v>
      </c>
      <c r="L25" s="81">
        <v>0.0</v>
      </c>
      <c r="M25" s="81">
        <v>0.0</v>
      </c>
      <c r="N25" s="81">
        <v>0.0</v>
      </c>
      <c r="O25" s="81">
        <v>0.0</v>
      </c>
      <c r="P25" s="81">
        <v>0.0</v>
      </c>
      <c r="Q25" s="77">
        <f t="shared" si="3"/>
        <v>0</v>
      </c>
      <c r="R25" s="78">
        <f t="shared" si="4"/>
        <v>0</v>
      </c>
      <c r="S25" s="82"/>
      <c r="T25" s="83"/>
    </row>
    <row r="26" ht="18.0" customHeight="1">
      <c r="A26" s="79" t="str">
        <f>'Jahr1 B2B'!A26&amp;""</f>
        <v>Artikel 6</v>
      </c>
      <c r="B26" s="79"/>
      <c r="C26" s="80">
        <f>'Jahr1 B2B'!C26</f>
        <v>0</v>
      </c>
      <c r="D26" s="80">
        <f>'Jahr1 B2B'!D26</f>
        <v>0</v>
      </c>
      <c r="E26" s="81">
        <v>0.0</v>
      </c>
      <c r="F26" s="81">
        <v>0.0</v>
      </c>
      <c r="G26" s="81">
        <v>0.0</v>
      </c>
      <c r="H26" s="81">
        <v>0.0</v>
      </c>
      <c r="I26" s="81">
        <v>0.0</v>
      </c>
      <c r="J26" s="81">
        <v>0.0</v>
      </c>
      <c r="K26" s="81">
        <v>0.0</v>
      </c>
      <c r="L26" s="81">
        <v>0.0</v>
      </c>
      <c r="M26" s="81">
        <v>0.0</v>
      </c>
      <c r="N26" s="81">
        <v>0.0</v>
      </c>
      <c r="O26" s="81">
        <v>0.0</v>
      </c>
      <c r="P26" s="81">
        <v>0.0</v>
      </c>
      <c r="Q26" s="77">
        <f t="shared" si="3"/>
        <v>0</v>
      </c>
      <c r="R26" s="78">
        <f t="shared" si="4"/>
        <v>0</v>
      </c>
      <c r="S26" s="82"/>
      <c r="T26" s="83"/>
    </row>
    <row r="27" ht="18.0" customHeight="1">
      <c r="A27" s="79" t="str">
        <f>'Jahr1 B2B'!A27&amp;""</f>
        <v/>
      </c>
      <c r="B27" s="79"/>
      <c r="C27" s="80" t="str">
        <f>'Jahr1 B2B'!C27</f>
        <v/>
      </c>
      <c r="D27" s="80" t="str">
        <f>'Jahr1 B2B'!D27</f>
        <v/>
      </c>
      <c r="E27" s="74">
        <v>0.0</v>
      </c>
      <c r="F27" s="74">
        <v>0.0</v>
      </c>
      <c r="G27" s="74">
        <v>0.0</v>
      </c>
      <c r="H27" s="74">
        <v>0.0</v>
      </c>
      <c r="I27" s="74">
        <v>0.0</v>
      </c>
      <c r="J27" s="74">
        <v>0.0</v>
      </c>
      <c r="K27" s="74">
        <v>0.0</v>
      </c>
      <c r="L27" s="74">
        <v>0.0</v>
      </c>
      <c r="M27" s="74">
        <v>0.0</v>
      </c>
      <c r="N27" s="74">
        <v>0.0</v>
      </c>
      <c r="O27" s="74">
        <v>0.0</v>
      </c>
      <c r="P27" s="74">
        <v>0.0</v>
      </c>
      <c r="Q27" s="77">
        <f t="shared" si="3"/>
        <v>0</v>
      </c>
      <c r="R27" s="78">
        <f t="shared" si="4"/>
        <v>0</v>
      </c>
      <c r="S27" s="82"/>
      <c r="T27" s="83"/>
    </row>
    <row r="28" ht="18.0" customHeight="1">
      <c r="A28" s="79" t="str">
        <f>'Jahr1 B2B'!A28&amp;""</f>
        <v/>
      </c>
      <c r="B28" s="79"/>
      <c r="C28" s="80" t="str">
        <f>'Jahr1 B2B'!C28</f>
        <v/>
      </c>
      <c r="D28" s="80" t="str">
        <f>'Jahr1 B2B'!D28</f>
        <v/>
      </c>
      <c r="E28" s="81">
        <v>0.0</v>
      </c>
      <c r="F28" s="81">
        <v>0.0</v>
      </c>
      <c r="G28" s="81">
        <v>0.0</v>
      </c>
      <c r="H28" s="81">
        <v>0.0</v>
      </c>
      <c r="I28" s="81">
        <v>0.0</v>
      </c>
      <c r="J28" s="81">
        <v>0.0</v>
      </c>
      <c r="K28" s="81">
        <v>0.0</v>
      </c>
      <c r="L28" s="81">
        <v>0.0</v>
      </c>
      <c r="M28" s="81">
        <v>0.0</v>
      </c>
      <c r="N28" s="81">
        <v>0.0</v>
      </c>
      <c r="O28" s="81">
        <v>0.0</v>
      </c>
      <c r="P28" s="81">
        <v>0.0</v>
      </c>
      <c r="Q28" s="77">
        <f t="shared" si="3"/>
        <v>0</v>
      </c>
      <c r="R28" s="78">
        <f t="shared" si="4"/>
        <v>0</v>
      </c>
      <c r="S28" s="82"/>
      <c r="T28" s="83"/>
    </row>
    <row r="29" ht="18.0" customHeight="1">
      <c r="A29" s="79" t="str">
        <f>'Jahr1 B2B'!A29&amp;""</f>
        <v/>
      </c>
      <c r="B29" s="79"/>
      <c r="C29" s="80" t="str">
        <f>'Jahr1 B2B'!C29</f>
        <v/>
      </c>
      <c r="D29" s="80" t="str">
        <f>'Jahr1 B2B'!D29</f>
        <v/>
      </c>
      <c r="E29" s="74">
        <v>0.0</v>
      </c>
      <c r="F29" s="74">
        <v>0.0</v>
      </c>
      <c r="G29" s="74">
        <v>0.0</v>
      </c>
      <c r="H29" s="74">
        <v>0.0</v>
      </c>
      <c r="I29" s="74">
        <v>0.0</v>
      </c>
      <c r="J29" s="74">
        <v>0.0</v>
      </c>
      <c r="K29" s="74">
        <v>0.0</v>
      </c>
      <c r="L29" s="74">
        <v>0.0</v>
      </c>
      <c r="M29" s="74">
        <v>0.0</v>
      </c>
      <c r="N29" s="74">
        <v>0.0</v>
      </c>
      <c r="O29" s="74">
        <v>0.0</v>
      </c>
      <c r="P29" s="74">
        <v>0.0</v>
      </c>
      <c r="Q29" s="77">
        <f t="shared" si="3"/>
        <v>0</v>
      </c>
      <c r="R29" s="78">
        <f t="shared" si="4"/>
        <v>0</v>
      </c>
      <c r="S29" s="82"/>
      <c r="T29" s="83"/>
    </row>
    <row r="30" ht="18.0" customHeight="1">
      <c r="A30" s="79" t="str">
        <f>'Jahr1 B2B'!A30&amp;""</f>
        <v/>
      </c>
      <c r="B30" s="79"/>
      <c r="C30" s="80" t="str">
        <f>'Jahr1 B2B'!C30</f>
        <v/>
      </c>
      <c r="D30" s="80" t="str">
        <f>'Jahr1 B2B'!D30</f>
        <v/>
      </c>
      <c r="E30" s="81">
        <v>0.0</v>
      </c>
      <c r="F30" s="81">
        <v>0.0</v>
      </c>
      <c r="G30" s="81">
        <v>0.0</v>
      </c>
      <c r="H30" s="81">
        <v>0.0</v>
      </c>
      <c r="I30" s="81">
        <v>0.0</v>
      </c>
      <c r="J30" s="81">
        <v>0.0</v>
      </c>
      <c r="K30" s="81">
        <v>0.0</v>
      </c>
      <c r="L30" s="81">
        <v>0.0</v>
      </c>
      <c r="M30" s="81">
        <v>0.0</v>
      </c>
      <c r="N30" s="81">
        <v>0.0</v>
      </c>
      <c r="O30" s="81">
        <v>0.0</v>
      </c>
      <c r="P30" s="81">
        <v>0.0</v>
      </c>
      <c r="Q30" s="77">
        <f t="shared" si="3"/>
        <v>0</v>
      </c>
      <c r="R30" s="78">
        <f t="shared" si="4"/>
        <v>0</v>
      </c>
      <c r="S30" s="82"/>
      <c r="T30" s="83"/>
    </row>
    <row r="31" ht="18.0" customHeight="1">
      <c r="A31" s="57"/>
      <c r="B31" s="57"/>
      <c r="C31" s="57"/>
      <c r="D31" s="57"/>
      <c r="E31" s="84"/>
      <c r="F31" s="84"/>
      <c r="G31" s="84"/>
      <c r="H31" s="84"/>
      <c r="I31" s="84"/>
      <c r="J31" s="84"/>
      <c r="K31" s="84"/>
      <c r="L31" s="84"/>
      <c r="M31" s="84"/>
      <c r="N31" s="84"/>
      <c r="O31" s="84"/>
      <c r="P31" s="84"/>
      <c r="Q31" s="85"/>
      <c r="R31" s="86"/>
      <c r="S31" s="59"/>
      <c r="T31" s="69"/>
    </row>
    <row r="32" ht="18.0" customHeight="1">
      <c r="A32" s="88" t="str">
        <f>'Jahr1 B2B'!A32&amp;""</f>
        <v>Produktgruppe 3</v>
      </c>
      <c r="B32" s="62"/>
      <c r="C32" s="64" t="s">
        <v>148</v>
      </c>
      <c r="D32" s="64" t="s">
        <v>165</v>
      </c>
      <c r="E32" s="66"/>
      <c r="F32" s="66"/>
      <c r="G32" s="66"/>
      <c r="H32" s="66"/>
      <c r="I32" s="66"/>
      <c r="J32" s="66"/>
      <c r="K32" s="66"/>
      <c r="L32" s="66"/>
      <c r="M32" s="66"/>
      <c r="N32" s="66"/>
      <c r="O32" s="66"/>
      <c r="P32" s="66"/>
      <c r="Q32" s="67"/>
      <c r="R32" s="68"/>
      <c r="S32" s="59"/>
      <c r="T32" s="69"/>
    </row>
    <row r="33" ht="18.0" customHeight="1">
      <c r="A33" s="79" t="str">
        <f>'Jahr1 B2B'!A33&amp;""</f>
        <v>Artikel 1</v>
      </c>
      <c r="B33" s="72"/>
      <c r="C33" s="73">
        <f>'Jahr1 B2B'!C33</f>
        <v>0</v>
      </c>
      <c r="D33" s="73">
        <f>'Jahr1 B2B'!D33</f>
        <v>0</v>
      </c>
      <c r="E33" s="74">
        <v>0.0</v>
      </c>
      <c r="F33" s="74">
        <v>0.0</v>
      </c>
      <c r="G33" s="74">
        <v>0.0</v>
      </c>
      <c r="H33" s="74">
        <v>0.0</v>
      </c>
      <c r="I33" s="74">
        <v>0.0</v>
      </c>
      <c r="J33" s="74">
        <v>0.0</v>
      </c>
      <c r="K33" s="74">
        <v>0.0</v>
      </c>
      <c r="L33" s="74">
        <v>0.0</v>
      </c>
      <c r="M33" s="74">
        <v>0.0</v>
      </c>
      <c r="N33" s="74">
        <v>0.0</v>
      </c>
      <c r="O33" s="74">
        <v>0.0</v>
      </c>
      <c r="P33" s="74">
        <v>0.0</v>
      </c>
      <c r="Q33" s="77">
        <f t="shared" ref="Q33:Q42" si="5">SUM(E33+F33+G33+H33+I33+J33+K33+L33+M33+N33+O33+P33)</f>
        <v>0</v>
      </c>
      <c r="R33" s="78">
        <f t="shared" ref="R33:R42" si="6">SUM(E33+F33+G33+H33+I33+J33+K33+L33+M33+N33+O33+P33)/12</f>
        <v>0</v>
      </c>
      <c r="S33" s="59"/>
      <c r="T33" s="69"/>
    </row>
    <row r="34" ht="18.0" customHeight="1">
      <c r="A34" s="79" t="str">
        <f>'Jahr1 B2B'!A34&amp;""</f>
        <v>Artikel 2</v>
      </c>
      <c r="B34" s="79"/>
      <c r="C34" s="80">
        <f>'Jahr1 B2B'!C34</f>
        <v>0</v>
      </c>
      <c r="D34" s="80">
        <f>'Jahr1 B2B'!D34</f>
        <v>0</v>
      </c>
      <c r="E34" s="81">
        <v>0.0</v>
      </c>
      <c r="F34" s="81">
        <v>0.0</v>
      </c>
      <c r="G34" s="81">
        <v>0.0</v>
      </c>
      <c r="H34" s="81">
        <v>0.0</v>
      </c>
      <c r="I34" s="81">
        <v>0.0</v>
      </c>
      <c r="J34" s="81">
        <v>0.0</v>
      </c>
      <c r="K34" s="81">
        <v>0.0</v>
      </c>
      <c r="L34" s="81">
        <v>0.0</v>
      </c>
      <c r="M34" s="81">
        <v>0.0</v>
      </c>
      <c r="N34" s="81">
        <v>0.0</v>
      </c>
      <c r="O34" s="81">
        <v>0.0</v>
      </c>
      <c r="P34" s="81">
        <v>0.0</v>
      </c>
      <c r="Q34" s="77">
        <f t="shared" si="5"/>
        <v>0</v>
      </c>
      <c r="R34" s="78">
        <f t="shared" si="6"/>
        <v>0</v>
      </c>
      <c r="S34" s="82"/>
      <c r="T34" s="83"/>
    </row>
    <row r="35" ht="18.0" customHeight="1">
      <c r="A35" s="79" t="str">
        <f>'Jahr1 B2B'!A35&amp;""</f>
        <v>Artikel 3</v>
      </c>
      <c r="B35" s="79"/>
      <c r="C35" s="80">
        <f>'Jahr1 B2B'!C35</f>
        <v>0</v>
      </c>
      <c r="D35" s="80">
        <f>'Jahr1 B2B'!D35</f>
        <v>0</v>
      </c>
      <c r="E35" s="74">
        <v>0.0</v>
      </c>
      <c r="F35" s="74">
        <v>0.0</v>
      </c>
      <c r="G35" s="74">
        <v>0.0</v>
      </c>
      <c r="H35" s="74">
        <v>0.0</v>
      </c>
      <c r="I35" s="74">
        <v>0.0</v>
      </c>
      <c r="J35" s="74">
        <v>0.0</v>
      </c>
      <c r="K35" s="74">
        <v>0.0</v>
      </c>
      <c r="L35" s="74">
        <v>0.0</v>
      </c>
      <c r="M35" s="74">
        <v>0.0</v>
      </c>
      <c r="N35" s="74">
        <v>0.0</v>
      </c>
      <c r="O35" s="74">
        <v>0.0</v>
      </c>
      <c r="P35" s="74">
        <v>0.0</v>
      </c>
      <c r="Q35" s="77">
        <f t="shared" si="5"/>
        <v>0</v>
      </c>
      <c r="R35" s="78">
        <f t="shared" si="6"/>
        <v>0</v>
      </c>
      <c r="S35" s="82"/>
      <c r="T35" s="83"/>
    </row>
    <row r="36" ht="18.0" customHeight="1">
      <c r="A36" s="79" t="str">
        <f>'Jahr1 B2B'!A36&amp;""</f>
        <v>Artikel 4</v>
      </c>
      <c r="B36" s="79"/>
      <c r="C36" s="80">
        <f>'Jahr1 B2B'!C36</f>
        <v>0</v>
      </c>
      <c r="D36" s="80">
        <f>'Jahr1 B2B'!D36</f>
        <v>0</v>
      </c>
      <c r="E36" s="81">
        <v>0.0</v>
      </c>
      <c r="F36" s="81">
        <v>0.0</v>
      </c>
      <c r="G36" s="81">
        <v>0.0</v>
      </c>
      <c r="H36" s="81">
        <v>0.0</v>
      </c>
      <c r="I36" s="81">
        <v>0.0</v>
      </c>
      <c r="J36" s="81">
        <v>0.0</v>
      </c>
      <c r="K36" s="81">
        <v>0.0</v>
      </c>
      <c r="L36" s="81">
        <v>0.0</v>
      </c>
      <c r="M36" s="81">
        <v>0.0</v>
      </c>
      <c r="N36" s="81">
        <v>0.0</v>
      </c>
      <c r="O36" s="81">
        <v>0.0</v>
      </c>
      <c r="P36" s="81">
        <v>0.0</v>
      </c>
      <c r="Q36" s="77">
        <f t="shared" si="5"/>
        <v>0</v>
      </c>
      <c r="R36" s="78">
        <f t="shared" si="6"/>
        <v>0</v>
      </c>
      <c r="S36" s="82"/>
      <c r="T36" s="83"/>
    </row>
    <row r="37" ht="18.0" customHeight="1">
      <c r="A37" s="79" t="str">
        <f>'Jahr1 B2B'!A37&amp;""</f>
        <v>Artikel 5</v>
      </c>
      <c r="B37" s="79"/>
      <c r="C37" s="80">
        <f>'Jahr1 B2B'!C37</f>
        <v>0</v>
      </c>
      <c r="D37" s="80">
        <f>'Jahr1 B2B'!D37</f>
        <v>0</v>
      </c>
      <c r="E37" s="81">
        <v>0.0</v>
      </c>
      <c r="F37" s="81">
        <v>0.0</v>
      </c>
      <c r="G37" s="81">
        <v>0.0</v>
      </c>
      <c r="H37" s="81">
        <v>0.0</v>
      </c>
      <c r="I37" s="81">
        <v>0.0</v>
      </c>
      <c r="J37" s="81">
        <v>0.0</v>
      </c>
      <c r="K37" s="81">
        <v>0.0</v>
      </c>
      <c r="L37" s="81">
        <v>0.0</v>
      </c>
      <c r="M37" s="81">
        <v>0.0</v>
      </c>
      <c r="N37" s="81">
        <v>0.0</v>
      </c>
      <c r="O37" s="81">
        <v>0.0</v>
      </c>
      <c r="P37" s="81">
        <v>0.0</v>
      </c>
      <c r="Q37" s="77">
        <f t="shared" si="5"/>
        <v>0</v>
      </c>
      <c r="R37" s="78">
        <f t="shared" si="6"/>
        <v>0</v>
      </c>
      <c r="S37" s="82"/>
      <c r="T37" s="83"/>
    </row>
    <row r="38" ht="18.0" customHeight="1">
      <c r="A38" s="79" t="str">
        <f>'Jahr1 B2B'!A38&amp;""</f>
        <v>Artikel 6</v>
      </c>
      <c r="B38" s="79"/>
      <c r="C38" s="80">
        <f>'Jahr1 B2B'!C38</f>
        <v>0</v>
      </c>
      <c r="D38" s="80">
        <f>'Jahr1 B2B'!D38</f>
        <v>0</v>
      </c>
      <c r="E38" s="81">
        <v>0.0</v>
      </c>
      <c r="F38" s="81">
        <v>0.0</v>
      </c>
      <c r="G38" s="81">
        <v>0.0</v>
      </c>
      <c r="H38" s="81">
        <v>0.0</v>
      </c>
      <c r="I38" s="81">
        <v>0.0</v>
      </c>
      <c r="J38" s="81">
        <v>0.0</v>
      </c>
      <c r="K38" s="81">
        <v>0.0</v>
      </c>
      <c r="L38" s="81">
        <v>0.0</v>
      </c>
      <c r="M38" s="81">
        <v>0.0</v>
      </c>
      <c r="N38" s="81">
        <v>0.0</v>
      </c>
      <c r="O38" s="81">
        <v>0.0</v>
      </c>
      <c r="P38" s="81">
        <v>0.0</v>
      </c>
      <c r="Q38" s="77">
        <f t="shared" si="5"/>
        <v>0</v>
      </c>
      <c r="R38" s="78">
        <f t="shared" si="6"/>
        <v>0</v>
      </c>
      <c r="S38" s="82"/>
      <c r="T38" s="83"/>
    </row>
    <row r="39" ht="18.0" customHeight="1">
      <c r="A39" s="79" t="str">
        <f>'Jahr1 B2B'!A39&amp;""</f>
        <v/>
      </c>
      <c r="B39" s="79"/>
      <c r="C39" s="80" t="str">
        <f>'Jahr1 B2B'!C39</f>
        <v/>
      </c>
      <c r="D39" s="80" t="str">
        <f>'Jahr1 B2B'!D39</f>
        <v/>
      </c>
      <c r="E39" s="74">
        <v>0.0</v>
      </c>
      <c r="F39" s="74">
        <v>0.0</v>
      </c>
      <c r="G39" s="74">
        <v>0.0</v>
      </c>
      <c r="H39" s="74">
        <v>0.0</v>
      </c>
      <c r="I39" s="74">
        <v>0.0</v>
      </c>
      <c r="J39" s="74">
        <v>0.0</v>
      </c>
      <c r="K39" s="74">
        <v>0.0</v>
      </c>
      <c r="L39" s="74">
        <v>0.0</v>
      </c>
      <c r="M39" s="74">
        <v>0.0</v>
      </c>
      <c r="N39" s="74">
        <v>0.0</v>
      </c>
      <c r="O39" s="74">
        <v>0.0</v>
      </c>
      <c r="P39" s="74">
        <v>0.0</v>
      </c>
      <c r="Q39" s="77">
        <f t="shared" si="5"/>
        <v>0</v>
      </c>
      <c r="R39" s="78">
        <f t="shared" si="6"/>
        <v>0</v>
      </c>
      <c r="S39" s="82"/>
      <c r="T39" s="83"/>
    </row>
    <row r="40" ht="18.0" customHeight="1">
      <c r="A40" s="79" t="str">
        <f>'Jahr1 B2B'!A40&amp;""</f>
        <v/>
      </c>
      <c r="B40" s="79"/>
      <c r="C40" s="80" t="str">
        <f>'Jahr1 B2B'!C40</f>
        <v/>
      </c>
      <c r="D40" s="80" t="str">
        <f>'Jahr1 B2B'!D40</f>
        <v/>
      </c>
      <c r="E40" s="81">
        <v>0.0</v>
      </c>
      <c r="F40" s="81">
        <v>0.0</v>
      </c>
      <c r="G40" s="81">
        <v>0.0</v>
      </c>
      <c r="H40" s="81">
        <v>0.0</v>
      </c>
      <c r="I40" s="81">
        <v>0.0</v>
      </c>
      <c r="J40" s="81">
        <v>0.0</v>
      </c>
      <c r="K40" s="81">
        <v>0.0</v>
      </c>
      <c r="L40" s="81">
        <v>0.0</v>
      </c>
      <c r="M40" s="81">
        <v>0.0</v>
      </c>
      <c r="N40" s="81">
        <v>0.0</v>
      </c>
      <c r="O40" s="81">
        <v>0.0</v>
      </c>
      <c r="P40" s="81">
        <v>0.0</v>
      </c>
      <c r="Q40" s="77">
        <f t="shared" si="5"/>
        <v>0</v>
      </c>
      <c r="R40" s="78">
        <f t="shared" si="6"/>
        <v>0</v>
      </c>
      <c r="S40" s="82"/>
      <c r="T40" s="83"/>
    </row>
    <row r="41" ht="18.0" customHeight="1">
      <c r="A41" s="79" t="str">
        <f>'Jahr1 B2B'!A41&amp;""</f>
        <v/>
      </c>
      <c r="B41" s="79"/>
      <c r="C41" s="80" t="str">
        <f>'Jahr1 B2B'!C41</f>
        <v/>
      </c>
      <c r="D41" s="80" t="str">
        <f>'Jahr1 B2B'!D41</f>
        <v/>
      </c>
      <c r="E41" s="74">
        <v>0.0</v>
      </c>
      <c r="F41" s="74">
        <v>0.0</v>
      </c>
      <c r="G41" s="74">
        <v>0.0</v>
      </c>
      <c r="H41" s="74">
        <v>0.0</v>
      </c>
      <c r="I41" s="74">
        <v>0.0</v>
      </c>
      <c r="J41" s="74">
        <v>0.0</v>
      </c>
      <c r="K41" s="74">
        <v>0.0</v>
      </c>
      <c r="L41" s="74">
        <v>0.0</v>
      </c>
      <c r="M41" s="74">
        <v>0.0</v>
      </c>
      <c r="N41" s="74">
        <v>0.0</v>
      </c>
      <c r="O41" s="74">
        <v>0.0</v>
      </c>
      <c r="P41" s="74">
        <v>0.0</v>
      </c>
      <c r="Q41" s="77">
        <f t="shared" si="5"/>
        <v>0</v>
      </c>
      <c r="R41" s="78">
        <f t="shared" si="6"/>
        <v>0</v>
      </c>
      <c r="S41" s="82"/>
      <c r="T41" s="83"/>
    </row>
    <row r="42" ht="18.0" customHeight="1">
      <c r="A42" s="79" t="str">
        <f>'Jahr1 B2B'!A42&amp;""</f>
        <v/>
      </c>
      <c r="B42" s="79"/>
      <c r="C42" s="80" t="str">
        <f>'Jahr1 B2B'!C42</f>
        <v/>
      </c>
      <c r="D42" s="80" t="str">
        <f>'Jahr1 B2B'!D42</f>
        <v/>
      </c>
      <c r="E42" s="81">
        <v>0.0</v>
      </c>
      <c r="F42" s="81">
        <v>0.0</v>
      </c>
      <c r="G42" s="81">
        <v>0.0</v>
      </c>
      <c r="H42" s="81">
        <v>0.0</v>
      </c>
      <c r="I42" s="81">
        <v>0.0</v>
      </c>
      <c r="J42" s="81">
        <v>0.0</v>
      </c>
      <c r="K42" s="81">
        <v>0.0</v>
      </c>
      <c r="L42" s="81">
        <v>0.0</v>
      </c>
      <c r="M42" s="81">
        <v>0.0</v>
      </c>
      <c r="N42" s="81">
        <v>0.0</v>
      </c>
      <c r="O42" s="81">
        <v>0.0</v>
      </c>
      <c r="P42" s="81">
        <v>0.0</v>
      </c>
      <c r="Q42" s="77">
        <f t="shared" si="5"/>
        <v>0</v>
      </c>
      <c r="R42" s="78">
        <f t="shared" si="6"/>
        <v>0</v>
      </c>
      <c r="S42" s="82"/>
      <c r="T42" s="83"/>
    </row>
    <row r="43" ht="18.0" customHeight="1">
      <c r="A43" s="57"/>
      <c r="B43" s="57"/>
      <c r="C43" s="57"/>
      <c r="D43" s="57"/>
      <c r="E43" s="84"/>
      <c r="F43" s="84"/>
      <c r="G43" s="84"/>
      <c r="H43" s="84"/>
      <c r="I43" s="84"/>
      <c r="J43" s="84"/>
      <c r="K43" s="84"/>
      <c r="L43" s="84"/>
      <c r="M43" s="84"/>
      <c r="N43" s="84"/>
      <c r="O43" s="84"/>
      <c r="P43" s="84"/>
      <c r="Q43" s="85"/>
      <c r="R43" s="86"/>
      <c r="S43" s="59"/>
      <c r="T43" s="69"/>
    </row>
    <row r="44" ht="18.0" customHeight="1">
      <c r="A44" s="88" t="str">
        <f>'Jahr1 B2B'!A44&amp;""</f>
        <v>Produktgruppe 4</v>
      </c>
      <c r="B44" s="62"/>
      <c r="C44" s="64" t="s">
        <v>148</v>
      </c>
      <c r="D44" s="64" t="s">
        <v>165</v>
      </c>
      <c r="E44" s="66"/>
      <c r="F44" s="66"/>
      <c r="G44" s="66"/>
      <c r="H44" s="66"/>
      <c r="I44" s="66"/>
      <c r="J44" s="66"/>
      <c r="K44" s="66"/>
      <c r="L44" s="66"/>
      <c r="M44" s="66"/>
      <c r="N44" s="66"/>
      <c r="O44" s="66"/>
      <c r="P44" s="66"/>
      <c r="Q44" s="67"/>
      <c r="R44" s="68"/>
      <c r="S44" s="59"/>
      <c r="T44" s="69"/>
    </row>
    <row r="45" ht="18.0" customHeight="1">
      <c r="A45" s="79" t="str">
        <f>'Jahr1 B2B'!A45&amp;""</f>
        <v>Artikel 1</v>
      </c>
      <c r="B45" s="72"/>
      <c r="C45" s="73">
        <f>'Jahr1 B2B'!C45</f>
        <v>0</v>
      </c>
      <c r="D45" s="73">
        <f>'Jahr1 B2B'!D45</f>
        <v>0</v>
      </c>
      <c r="E45" s="74">
        <v>0.0</v>
      </c>
      <c r="F45" s="74">
        <v>0.0</v>
      </c>
      <c r="G45" s="74">
        <v>0.0</v>
      </c>
      <c r="H45" s="74">
        <v>0.0</v>
      </c>
      <c r="I45" s="74">
        <v>0.0</v>
      </c>
      <c r="J45" s="74">
        <v>0.0</v>
      </c>
      <c r="K45" s="74">
        <v>0.0</v>
      </c>
      <c r="L45" s="74">
        <v>0.0</v>
      </c>
      <c r="M45" s="74">
        <v>0.0</v>
      </c>
      <c r="N45" s="74">
        <v>0.0</v>
      </c>
      <c r="O45" s="74">
        <v>0.0</v>
      </c>
      <c r="P45" s="74">
        <v>0.0</v>
      </c>
      <c r="Q45" s="77">
        <f t="shared" ref="Q45:Q54" si="7">SUM(E45+F45+G45+H45+I45+J45+K45+L45+M45+N45+O45+P45)</f>
        <v>0</v>
      </c>
      <c r="R45" s="78">
        <f t="shared" ref="R45:R54" si="8">SUM(E45+F45+G45+H45+I45+J45+K45+L45+M45+N45+O45+P45)/12</f>
        <v>0</v>
      </c>
      <c r="S45" s="59"/>
      <c r="T45" s="69"/>
    </row>
    <row r="46" ht="18.0" customHeight="1">
      <c r="A46" s="79" t="str">
        <f>'Jahr1 B2B'!A46&amp;""</f>
        <v>Artikel 2</v>
      </c>
      <c r="B46" s="79"/>
      <c r="C46" s="80">
        <f>'Jahr1 B2B'!C46</f>
        <v>0</v>
      </c>
      <c r="D46" s="80">
        <f>'Jahr1 B2B'!D46</f>
        <v>0</v>
      </c>
      <c r="E46" s="81">
        <v>0.0</v>
      </c>
      <c r="F46" s="81">
        <v>0.0</v>
      </c>
      <c r="G46" s="81">
        <v>0.0</v>
      </c>
      <c r="H46" s="81">
        <v>0.0</v>
      </c>
      <c r="I46" s="81">
        <v>0.0</v>
      </c>
      <c r="J46" s="81">
        <v>0.0</v>
      </c>
      <c r="K46" s="81">
        <v>0.0</v>
      </c>
      <c r="L46" s="81">
        <v>0.0</v>
      </c>
      <c r="M46" s="81">
        <v>0.0</v>
      </c>
      <c r="N46" s="81">
        <v>0.0</v>
      </c>
      <c r="O46" s="81">
        <v>0.0</v>
      </c>
      <c r="P46" s="81">
        <v>0.0</v>
      </c>
      <c r="Q46" s="77">
        <f t="shared" si="7"/>
        <v>0</v>
      </c>
      <c r="R46" s="78">
        <f t="shared" si="8"/>
        <v>0</v>
      </c>
      <c r="S46" s="82"/>
      <c r="T46" s="83"/>
    </row>
    <row r="47" ht="18.0" customHeight="1">
      <c r="A47" s="79" t="str">
        <f>'Jahr1 B2B'!A47&amp;""</f>
        <v>Artikel 3</v>
      </c>
      <c r="B47" s="79"/>
      <c r="C47" s="80">
        <f>'Jahr1 B2B'!C47</f>
        <v>0</v>
      </c>
      <c r="D47" s="80">
        <f>'Jahr1 B2B'!D47</f>
        <v>0</v>
      </c>
      <c r="E47" s="74">
        <v>0.0</v>
      </c>
      <c r="F47" s="74">
        <v>0.0</v>
      </c>
      <c r="G47" s="74">
        <v>0.0</v>
      </c>
      <c r="H47" s="74">
        <v>0.0</v>
      </c>
      <c r="I47" s="74">
        <v>0.0</v>
      </c>
      <c r="J47" s="74">
        <v>0.0</v>
      </c>
      <c r="K47" s="74">
        <v>0.0</v>
      </c>
      <c r="L47" s="74">
        <v>0.0</v>
      </c>
      <c r="M47" s="74">
        <v>0.0</v>
      </c>
      <c r="N47" s="74">
        <v>0.0</v>
      </c>
      <c r="O47" s="74">
        <v>0.0</v>
      </c>
      <c r="P47" s="74">
        <v>0.0</v>
      </c>
      <c r="Q47" s="77">
        <f t="shared" si="7"/>
        <v>0</v>
      </c>
      <c r="R47" s="78">
        <f t="shared" si="8"/>
        <v>0</v>
      </c>
      <c r="S47" s="82"/>
      <c r="T47" s="83"/>
    </row>
    <row r="48" ht="18.0" customHeight="1">
      <c r="A48" s="79" t="str">
        <f>'Jahr1 B2B'!A48&amp;""</f>
        <v>Artikel 4</v>
      </c>
      <c r="B48" s="79"/>
      <c r="C48" s="80">
        <f>'Jahr1 B2B'!C48</f>
        <v>0</v>
      </c>
      <c r="D48" s="80">
        <f>'Jahr1 B2B'!D48</f>
        <v>0</v>
      </c>
      <c r="E48" s="81">
        <v>0.0</v>
      </c>
      <c r="F48" s="81">
        <v>0.0</v>
      </c>
      <c r="G48" s="81">
        <v>0.0</v>
      </c>
      <c r="H48" s="81">
        <v>0.0</v>
      </c>
      <c r="I48" s="81">
        <v>0.0</v>
      </c>
      <c r="J48" s="81">
        <v>0.0</v>
      </c>
      <c r="K48" s="81">
        <v>0.0</v>
      </c>
      <c r="L48" s="81">
        <v>0.0</v>
      </c>
      <c r="M48" s="81">
        <v>0.0</v>
      </c>
      <c r="N48" s="81">
        <v>0.0</v>
      </c>
      <c r="O48" s="81">
        <v>0.0</v>
      </c>
      <c r="P48" s="81">
        <v>0.0</v>
      </c>
      <c r="Q48" s="77">
        <f t="shared" si="7"/>
        <v>0</v>
      </c>
      <c r="R48" s="78">
        <f t="shared" si="8"/>
        <v>0</v>
      </c>
      <c r="S48" s="82"/>
      <c r="T48" s="83"/>
    </row>
    <row r="49" ht="18.0" customHeight="1">
      <c r="A49" s="79" t="str">
        <f>'Jahr1 B2B'!A49&amp;""</f>
        <v>Artikel 5</v>
      </c>
      <c r="B49" s="79"/>
      <c r="C49" s="80">
        <f>'Jahr1 B2B'!C49</f>
        <v>0</v>
      </c>
      <c r="D49" s="80">
        <f>'Jahr1 B2B'!D49</f>
        <v>0</v>
      </c>
      <c r="E49" s="81">
        <v>0.0</v>
      </c>
      <c r="F49" s="81">
        <v>0.0</v>
      </c>
      <c r="G49" s="81">
        <v>0.0</v>
      </c>
      <c r="H49" s="81">
        <v>0.0</v>
      </c>
      <c r="I49" s="81">
        <v>0.0</v>
      </c>
      <c r="J49" s="81">
        <v>0.0</v>
      </c>
      <c r="K49" s="81">
        <v>0.0</v>
      </c>
      <c r="L49" s="81">
        <v>0.0</v>
      </c>
      <c r="M49" s="81">
        <v>0.0</v>
      </c>
      <c r="N49" s="81">
        <v>0.0</v>
      </c>
      <c r="O49" s="81">
        <v>0.0</v>
      </c>
      <c r="P49" s="81">
        <v>0.0</v>
      </c>
      <c r="Q49" s="77">
        <f t="shared" si="7"/>
        <v>0</v>
      </c>
      <c r="R49" s="78">
        <f t="shared" si="8"/>
        <v>0</v>
      </c>
      <c r="S49" s="82"/>
      <c r="T49" s="83"/>
    </row>
    <row r="50" ht="18.0" customHeight="1">
      <c r="A50" s="79" t="str">
        <f>'Jahr1 B2B'!A50&amp;""</f>
        <v>Artikel 6</v>
      </c>
      <c r="B50" s="79"/>
      <c r="C50" s="80">
        <f>'Jahr1 B2B'!C50</f>
        <v>0</v>
      </c>
      <c r="D50" s="80">
        <f>'Jahr1 B2B'!D50</f>
        <v>0</v>
      </c>
      <c r="E50" s="81">
        <v>0.0</v>
      </c>
      <c r="F50" s="81">
        <v>0.0</v>
      </c>
      <c r="G50" s="81">
        <v>0.0</v>
      </c>
      <c r="H50" s="81">
        <v>0.0</v>
      </c>
      <c r="I50" s="81">
        <v>0.0</v>
      </c>
      <c r="J50" s="81">
        <v>0.0</v>
      </c>
      <c r="K50" s="81">
        <v>0.0</v>
      </c>
      <c r="L50" s="81">
        <v>0.0</v>
      </c>
      <c r="M50" s="81">
        <v>0.0</v>
      </c>
      <c r="N50" s="81">
        <v>0.0</v>
      </c>
      <c r="O50" s="81">
        <v>0.0</v>
      </c>
      <c r="P50" s="81">
        <v>0.0</v>
      </c>
      <c r="Q50" s="77">
        <f t="shared" si="7"/>
        <v>0</v>
      </c>
      <c r="R50" s="78">
        <f t="shared" si="8"/>
        <v>0</v>
      </c>
      <c r="S50" s="82"/>
      <c r="T50" s="83"/>
    </row>
    <row r="51" ht="18.0" customHeight="1">
      <c r="A51" s="79" t="str">
        <f>'Jahr1 B2B'!A51&amp;""</f>
        <v/>
      </c>
      <c r="B51" s="79"/>
      <c r="C51" s="80" t="str">
        <f>'Jahr1 B2B'!C51</f>
        <v/>
      </c>
      <c r="D51" s="80" t="str">
        <f>'Jahr1 B2B'!D51</f>
        <v/>
      </c>
      <c r="E51" s="74">
        <v>0.0</v>
      </c>
      <c r="F51" s="74">
        <v>0.0</v>
      </c>
      <c r="G51" s="74">
        <v>0.0</v>
      </c>
      <c r="H51" s="74">
        <v>0.0</v>
      </c>
      <c r="I51" s="74">
        <v>0.0</v>
      </c>
      <c r="J51" s="74">
        <v>0.0</v>
      </c>
      <c r="K51" s="74">
        <v>0.0</v>
      </c>
      <c r="L51" s="74">
        <v>0.0</v>
      </c>
      <c r="M51" s="74">
        <v>0.0</v>
      </c>
      <c r="N51" s="74">
        <v>0.0</v>
      </c>
      <c r="O51" s="74">
        <v>0.0</v>
      </c>
      <c r="P51" s="74">
        <v>0.0</v>
      </c>
      <c r="Q51" s="77">
        <f t="shared" si="7"/>
        <v>0</v>
      </c>
      <c r="R51" s="78">
        <f t="shared" si="8"/>
        <v>0</v>
      </c>
      <c r="S51" s="82"/>
      <c r="T51" s="83"/>
    </row>
    <row r="52" ht="18.0" customHeight="1">
      <c r="A52" s="79" t="str">
        <f>'Jahr1 B2B'!A52&amp;""</f>
        <v/>
      </c>
      <c r="B52" s="79"/>
      <c r="C52" s="80" t="str">
        <f>'Jahr1 B2B'!C52</f>
        <v/>
      </c>
      <c r="D52" s="80" t="str">
        <f>'Jahr1 B2B'!D52</f>
        <v/>
      </c>
      <c r="E52" s="81">
        <v>0.0</v>
      </c>
      <c r="F52" s="81">
        <v>0.0</v>
      </c>
      <c r="G52" s="81">
        <v>0.0</v>
      </c>
      <c r="H52" s="81">
        <v>0.0</v>
      </c>
      <c r="I52" s="81">
        <v>0.0</v>
      </c>
      <c r="J52" s="81">
        <v>0.0</v>
      </c>
      <c r="K52" s="81">
        <v>0.0</v>
      </c>
      <c r="L52" s="81">
        <v>0.0</v>
      </c>
      <c r="M52" s="81">
        <v>0.0</v>
      </c>
      <c r="N52" s="81">
        <v>0.0</v>
      </c>
      <c r="O52" s="81">
        <v>0.0</v>
      </c>
      <c r="P52" s="81">
        <v>0.0</v>
      </c>
      <c r="Q52" s="77">
        <f t="shared" si="7"/>
        <v>0</v>
      </c>
      <c r="R52" s="78">
        <f t="shared" si="8"/>
        <v>0</v>
      </c>
      <c r="S52" s="82"/>
      <c r="T52" s="83"/>
    </row>
    <row r="53" ht="18.0" customHeight="1">
      <c r="A53" s="79" t="str">
        <f>'Jahr1 B2B'!A53&amp;""</f>
        <v/>
      </c>
      <c r="B53" s="79"/>
      <c r="C53" s="80" t="str">
        <f>'Jahr1 B2B'!C53</f>
        <v/>
      </c>
      <c r="D53" s="80" t="str">
        <f>'Jahr1 B2B'!D53</f>
        <v/>
      </c>
      <c r="E53" s="74">
        <v>0.0</v>
      </c>
      <c r="F53" s="74">
        <v>0.0</v>
      </c>
      <c r="G53" s="74">
        <v>0.0</v>
      </c>
      <c r="H53" s="74">
        <v>0.0</v>
      </c>
      <c r="I53" s="74">
        <v>0.0</v>
      </c>
      <c r="J53" s="74">
        <v>0.0</v>
      </c>
      <c r="K53" s="74">
        <v>0.0</v>
      </c>
      <c r="L53" s="74">
        <v>0.0</v>
      </c>
      <c r="M53" s="74">
        <v>0.0</v>
      </c>
      <c r="N53" s="74">
        <v>0.0</v>
      </c>
      <c r="O53" s="74">
        <v>0.0</v>
      </c>
      <c r="P53" s="74">
        <v>0.0</v>
      </c>
      <c r="Q53" s="77">
        <f t="shared" si="7"/>
        <v>0</v>
      </c>
      <c r="R53" s="78">
        <f t="shared" si="8"/>
        <v>0</v>
      </c>
      <c r="S53" s="82"/>
      <c r="T53" s="83"/>
    </row>
    <row r="54" ht="18.0" customHeight="1">
      <c r="A54" s="79" t="str">
        <f>'Jahr1 B2B'!A54&amp;""</f>
        <v/>
      </c>
      <c r="B54" s="79"/>
      <c r="C54" s="80" t="str">
        <f>'Jahr1 B2B'!C54</f>
        <v/>
      </c>
      <c r="D54" s="80" t="str">
        <f>'Jahr1 B2B'!D54</f>
        <v/>
      </c>
      <c r="E54" s="81">
        <v>0.0</v>
      </c>
      <c r="F54" s="81">
        <v>0.0</v>
      </c>
      <c r="G54" s="81">
        <v>0.0</v>
      </c>
      <c r="H54" s="81">
        <v>0.0</v>
      </c>
      <c r="I54" s="81">
        <v>0.0</v>
      </c>
      <c r="J54" s="81">
        <v>0.0</v>
      </c>
      <c r="K54" s="81">
        <v>0.0</v>
      </c>
      <c r="L54" s="81">
        <v>0.0</v>
      </c>
      <c r="M54" s="81">
        <v>0.0</v>
      </c>
      <c r="N54" s="81">
        <v>0.0</v>
      </c>
      <c r="O54" s="81">
        <v>0.0</v>
      </c>
      <c r="P54" s="81">
        <v>0.0</v>
      </c>
      <c r="Q54" s="77">
        <f t="shared" si="7"/>
        <v>0</v>
      </c>
      <c r="R54" s="78">
        <f t="shared" si="8"/>
        <v>0</v>
      </c>
      <c r="S54" s="82"/>
      <c r="T54" s="83"/>
    </row>
    <row r="55" ht="18.0" customHeight="1">
      <c r="A55" s="40"/>
      <c r="B55" s="92"/>
      <c r="C55" s="92"/>
      <c r="D55" s="93"/>
      <c r="E55" s="84"/>
      <c r="F55" s="84"/>
      <c r="G55" s="84"/>
      <c r="H55" s="84"/>
      <c r="I55" s="84"/>
      <c r="J55" s="84"/>
      <c r="K55" s="84"/>
      <c r="L55" s="84"/>
      <c r="M55" s="84"/>
      <c r="N55" s="84"/>
      <c r="O55" s="84"/>
      <c r="P55" s="84"/>
      <c r="Q55" s="85"/>
      <c r="R55" s="86"/>
      <c r="S55" s="59"/>
      <c r="T55" s="69"/>
    </row>
    <row r="56" ht="18.0" customHeight="1">
      <c r="A56" s="88" t="str">
        <f>'Jahr1 B2B'!A56&amp;""</f>
        <v>Produktgruppe 5</v>
      </c>
      <c r="B56" s="62"/>
      <c r="C56" s="64" t="s">
        <v>148</v>
      </c>
      <c r="D56" s="64" t="s">
        <v>165</v>
      </c>
      <c r="E56" s="66"/>
      <c r="F56" s="66"/>
      <c r="G56" s="66"/>
      <c r="H56" s="66"/>
      <c r="I56" s="66"/>
      <c r="J56" s="66"/>
      <c r="K56" s="66"/>
      <c r="L56" s="66"/>
      <c r="M56" s="66"/>
      <c r="N56" s="66"/>
      <c r="O56" s="66"/>
      <c r="P56" s="66"/>
      <c r="Q56" s="67"/>
      <c r="R56" s="68"/>
      <c r="S56" s="59"/>
      <c r="T56" s="69"/>
    </row>
    <row r="57" ht="18.0" customHeight="1">
      <c r="A57" s="79" t="str">
        <f>'Jahr1 B2B'!A57&amp;""</f>
        <v>Artikel 1</v>
      </c>
      <c r="B57" s="72"/>
      <c r="C57" s="73">
        <f>'Jahr1 B2B'!C57</f>
        <v>0</v>
      </c>
      <c r="D57" s="73">
        <f>'Jahr1 B2B'!D57</f>
        <v>0</v>
      </c>
      <c r="E57" s="74">
        <v>0.0</v>
      </c>
      <c r="F57" s="74">
        <v>0.0</v>
      </c>
      <c r="G57" s="74">
        <v>0.0</v>
      </c>
      <c r="H57" s="74">
        <v>0.0</v>
      </c>
      <c r="I57" s="74">
        <v>0.0</v>
      </c>
      <c r="J57" s="74">
        <v>0.0</v>
      </c>
      <c r="K57" s="74">
        <v>0.0</v>
      </c>
      <c r="L57" s="74">
        <v>0.0</v>
      </c>
      <c r="M57" s="74">
        <v>0.0</v>
      </c>
      <c r="N57" s="74">
        <v>0.0</v>
      </c>
      <c r="O57" s="74">
        <v>0.0</v>
      </c>
      <c r="P57" s="74">
        <v>0.0</v>
      </c>
      <c r="Q57" s="77">
        <f t="shared" ref="Q57:Q66" si="9">SUM(E57+F57+G57+H57+I57+J57+K57+L57+M57+N57+O57+P57)</f>
        <v>0</v>
      </c>
      <c r="R57" s="78">
        <f t="shared" ref="R57:R66" si="10">SUM(E57+F57+G57+H57+I57+J57+K57+L57+M57+N57+O57+P57)/12</f>
        <v>0</v>
      </c>
      <c r="S57" s="59"/>
      <c r="T57" s="69"/>
    </row>
    <row r="58" ht="18.0" customHeight="1">
      <c r="A58" s="79" t="str">
        <f>'Jahr1 B2B'!A58&amp;""</f>
        <v>Artikel 2</v>
      </c>
      <c r="B58" s="79"/>
      <c r="C58" s="80">
        <f>'Jahr1 B2B'!C58</f>
        <v>0</v>
      </c>
      <c r="D58" s="80">
        <f>'Jahr1 B2B'!D58</f>
        <v>0</v>
      </c>
      <c r="E58" s="81">
        <v>0.0</v>
      </c>
      <c r="F58" s="81">
        <v>0.0</v>
      </c>
      <c r="G58" s="81">
        <v>0.0</v>
      </c>
      <c r="H58" s="81">
        <v>0.0</v>
      </c>
      <c r="I58" s="81">
        <v>0.0</v>
      </c>
      <c r="J58" s="81">
        <v>0.0</v>
      </c>
      <c r="K58" s="81">
        <v>0.0</v>
      </c>
      <c r="L58" s="81">
        <v>0.0</v>
      </c>
      <c r="M58" s="81">
        <v>0.0</v>
      </c>
      <c r="N58" s="81">
        <v>0.0</v>
      </c>
      <c r="O58" s="81">
        <v>0.0</v>
      </c>
      <c r="P58" s="81">
        <v>0.0</v>
      </c>
      <c r="Q58" s="77">
        <f t="shared" si="9"/>
        <v>0</v>
      </c>
      <c r="R58" s="78">
        <f t="shared" si="10"/>
        <v>0</v>
      </c>
      <c r="S58" s="82"/>
      <c r="T58" s="83"/>
    </row>
    <row r="59" ht="18.0" customHeight="1">
      <c r="A59" s="79" t="str">
        <f>'Jahr1 B2B'!A59&amp;""</f>
        <v>Artikel 3</v>
      </c>
      <c r="B59" s="79"/>
      <c r="C59" s="80">
        <f>'Jahr1 B2B'!C59</f>
        <v>0</v>
      </c>
      <c r="D59" s="80">
        <f>'Jahr1 B2B'!D59</f>
        <v>0</v>
      </c>
      <c r="E59" s="74">
        <v>0.0</v>
      </c>
      <c r="F59" s="74">
        <v>0.0</v>
      </c>
      <c r="G59" s="74">
        <v>0.0</v>
      </c>
      <c r="H59" s="74">
        <v>0.0</v>
      </c>
      <c r="I59" s="74">
        <v>0.0</v>
      </c>
      <c r="J59" s="74">
        <v>0.0</v>
      </c>
      <c r="K59" s="74">
        <v>0.0</v>
      </c>
      <c r="L59" s="74">
        <v>0.0</v>
      </c>
      <c r="M59" s="74">
        <v>0.0</v>
      </c>
      <c r="N59" s="74">
        <v>0.0</v>
      </c>
      <c r="O59" s="74">
        <v>0.0</v>
      </c>
      <c r="P59" s="74">
        <v>0.0</v>
      </c>
      <c r="Q59" s="77">
        <f t="shared" si="9"/>
        <v>0</v>
      </c>
      <c r="R59" s="78">
        <f t="shared" si="10"/>
        <v>0</v>
      </c>
      <c r="S59" s="82"/>
      <c r="T59" s="83"/>
    </row>
    <row r="60" ht="18.0" customHeight="1">
      <c r="A60" s="79" t="str">
        <f>'Jahr1 B2B'!A60&amp;""</f>
        <v>Artikel 4</v>
      </c>
      <c r="B60" s="79"/>
      <c r="C60" s="80">
        <f>'Jahr1 B2B'!C60</f>
        <v>0</v>
      </c>
      <c r="D60" s="80">
        <f>'Jahr1 B2B'!D60</f>
        <v>0</v>
      </c>
      <c r="E60" s="81">
        <v>0.0</v>
      </c>
      <c r="F60" s="81">
        <v>0.0</v>
      </c>
      <c r="G60" s="81">
        <v>0.0</v>
      </c>
      <c r="H60" s="81">
        <v>0.0</v>
      </c>
      <c r="I60" s="81">
        <v>0.0</v>
      </c>
      <c r="J60" s="81">
        <v>0.0</v>
      </c>
      <c r="K60" s="81">
        <v>0.0</v>
      </c>
      <c r="L60" s="81">
        <v>0.0</v>
      </c>
      <c r="M60" s="81">
        <v>0.0</v>
      </c>
      <c r="N60" s="81">
        <v>0.0</v>
      </c>
      <c r="O60" s="81">
        <v>0.0</v>
      </c>
      <c r="P60" s="81">
        <v>0.0</v>
      </c>
      <c r="Q60" s="77">
        <f t="shared" si="9"/>
        <v>0</v>
      </c>
      <c r="R60" s="78">
        <f t="shared" si="10"/>
        <v>0</v>
      </c>
      <c r="S60" s="82"/>
      <c r="T60" s="83"/>
    </row>
    <row r="61" ht="15.75" customHeight="1">
      <c r="A61" s="79" t="str">
        <f>'Jahr1 B2B'!A61&amp;""</f>
        <v>Artikel 5</v>
      </c>
      <c r="B61" s="79"/>
      <c r="C61" s="80">
        <f>'Jahr1 B2B'!C61</f>
        <v>0</v>
      </c>
      <c r="D61" s="80">
        <f>'Jahr1 B2B'!D61</f>
        <v>0</v>
      </c>
      <c r="E61" s="81">
        <v>0.0</v>
      </c>
      <c r="F61" s="81">
        <v>0.0</v>
      </c>
      <c r="G61" s="81">
        <v>0.0</v>
      </c>
      <c r="H61" s="81">
        <v>0.0</v>
      </c>
      <c r="I61" s="81">
        <v>0.0</v>
      </c>
      <c r="J61" s="81">
        <v>0.0</v>
      </c>
      <c r="K61" s="81">
        <v>0.0</v>
      </c>
      <c r="L61" s="81">
        <v>0.0</v>
      </c>
      <c r="M61" s="81">
        <v>0.0</v>
      </c>
      <c r="N61" s="81">
        <v>0.0</v>
      </c>
      <c r="O61" s="81">
        <v>0.0</v>
      </c>
      <c r="P61" s="81">
        <v>0.0</v>
      </c>
      <c r="Q61" s="77">
        <f t="shared" si="9"/>
        <v>0</v>
      </c>
      <c r="R61" s="78">
        <f t="shared" si="10"/>
        <v>0</v>
      </c>
      <c r="S61" s="91"/>
      <c r="T61" s="97"/>
    </row>
    <row r="62" ht="18.0" customHeight="1">
      <c r="A62" s="79" t="str">
        <f>'Jahr1 B2B'!A62&amp;""</f>
        <v>Artikel 6</v>
      </c>
      <c r="B62" s="79"/>
      <c r="C62" s="80">
        <f>'Jahr1 B2B'!C62</f>
        <v>0</v>
      </c>
      <c r="D62" s="80">
        <f>'Jahr1 B2B'!D62</f>
        <v>0</v>
      </c>
      <c r="E62" s="81">
        <v>0.0</v>
      </c>
      <c r="F62" s="81">
        <v>0.0</v>
      </c>
      <c r="G62" s="81">
        <v>0.0</v>
      </c>
      <c r="H62" s="81">
        <v>0.0</v>
      </c>
      <c r="I62" s="81">
        <v>0.0</v>
      </c>
      <c r="J62" s="81">
        <v>0.0</v>
      </c>
      <c r="K62" s="81">
        <v>0.0</v>
      </c>
      <c r="L62" s="81">
        <v>0.0</v>
      </c>
      <c r="M62" s="81">
        <v>0.0</v>
      </c>
      <c r="N62" s="81">
        <v>0.0</v>
      </c>
      <c r="O62" s="81">
        <v>0.0</v>
      </c>
      <c r="P62" s="81">
        <v>0.0</v>
      </c>
      <c r="Q62" s="77">
        <f t="shared" si="9"/>
        <v>0</v>
      </c>
      <c r="R62" s="78">
        <f t="shared" si="10"/>
        <v>0</v>
      </c>
      <c r="S62" s="82"/>
      <c r="T62" s="83"/>
    </row>
    <row r="63" ht="18.0" customHeight="1">
      <c r="A63" s="79" t="str">
        <f>'Jahr1 B2B'!A63&amp;""</f>
        <v/>
      </c>
      <c r="B63" s="79"/>
      <c r="C63" s="80" t="str">
        <f>'Jahr1 B2B'!C63</f>
        <v/>
      </c>
      <c r="D63" s="80" t="str">
        <f>'Jahr1 B2B'!D63</f>
        <v/>
      </c>
      <c r="E63" s="74">
        <v>0.0</v>
      </c>
      <c r="F63" s="74">
        <v>0.0</v>
      </c>
      <c r="G63" s="74">
        <v>0.0</v>
      </c>
      <c r="H63" s="74">
        <v>0.0</v>
      </c>
      <c r="I63" s="74">
        <v>0.0</v>
      </c>
      <c r="J63" s="74">
        <v>0.0</v>
      </c>
      <c r="K63" s="74">
        <v>0.0</v>
      </c>
      <c r="L63" s="74">
        <v>0.0</v>
      </c>
      <c r="M63" s="74">
        <v>0.0</v>
      </c>
      <c r="N63" s="74">
        <v>0.0</v>
      </c>
      <c r="O63" s="74">
        <v>0.0</v>
      </c>
      <c r="P63" s="74">
        <v>0.0</v>
      </c>
      <c r="Q63" s="77">
        <f t="shared" si="9"/>
        <v>0</v>
      </c>
      <c r="R63" s="78">
        <f t="shared" si="10"/>
        <v>0</v>
      </c>
      <c r="S63" s="82"/>
      <c r="T63" s="83"/>
    </row>
    <row r="64" ht="18.0" customHeight="1">
      <c r="A64" s="79" t="str">
        <f>'Jahr1 B2B'!A64&amp;""</f>
        <v/>
      </c>
      <c r="B64" s="79"/>
      <c r="C64" s="80" t="str">
        <f>'Jahr1 B2B'!C64</f>
        <v/>
      </c>
      <c r="D64" s="80" t="str">
        <f>'Jahr1 B2B'!D64</f>
        <v/>
      </c>
      <c r="E64" s="81">
        <v>0.0</v>
      </c>
      <c r="F64" s="81">
        <v>0.0</v>
      </c>
      <c r="G64" s="81">
        <v>0.0</v>
      </c>
      <c r="H64" s="81">
        <v>0.0</v>
      </c>
      <c r="I64" s="81">
        <v>0.0</v>
      </c>
      <c r="J64" s="81">
        <v>0.0</v>
      </c>
      <c r="K64" s="81">
        <v>0.0</v>
      </c>
      <c r="L64" s="81">
        <v>0.0</v>
      </c>
      <c r="M64" s="81">
        <v>0.0</v>
      </c>
      <c r="N64" s="81">
        <v>0.0</v>
      </c>
      <c r="O64" s="81">
        <v>0.0</v>
      </c>
      <c r="P64" s="81">
        <v>0.0</v>
      </c>
      <c r="Q64" s="77">
        <f t="shared" si="9"/>
        <v>0</v>
      </c>
      <c r="R64" s="78">
        <f t="shared" si="10"/>
        <v>0</v>
      </c>
      <c r="S64" s="82"/>
      <c r="T64" s="83"/>
    </row>
    <row r="65" ht="18.0" customHeight="1">
      <c r="A65" s="79" t="str">
        <f>'Jahr1 B2B'!A65&amp;""</f>
        <v/>
      </c>
      <c r="B65" s="79"/>
      <c r="C65" s="80" t="str">
        <f>'Jahr1 B2B'!C65</f>
        <v/>
      </c>
      <c r="D65" s="80" t="str">
        <f>'Jahr1 B2B'!D65</f>
        <v/>
      </c>
      <c r="E65" s="74">
        <v>0.0</v>
      </c>
      <c r="F65" s="74">
        <v>0.0</v>
      </c>
      <c r="G65" s="74">
        <v>0.0</v>
      </c>
      <c r="H65" s="74">
        <v>0.0</v>
      </c>
      <c r="I65" s="74">
        <v>0.0</v>
      </c>
      <c r="J65" s="74">
        <v>0.0</v>
      </c>
      <c r="K65" s="74">
        <v>0.0</v>
      </c>
      <c r="L65" s="74">
        <v>0.0</v>
      </c>
      <c r="M65" s="74">
        <v>0.0</v>
      </c>
      <c r="N65" s="74">
        <v>0.0</v>
      </c>
      <c r="O65" s="74">
        <v>0.0</v>
      </c>
      <c r="P65" s="74">
        <v>0.0</v>
      </c>
      <c r="Q65" s="77">
        <f t="shared" si="9"/>
        <v>0</v>
      </c>
      <c r="R65" s="78">
        <f t="shared" si="10"/>
        <v>0</v>
      </c>
      <c r="S65" s="82"/>
      <c r="T65" s="83"/>
    </row>
    <row r="66" ht="18.0" customHeight="1">
      <c r="A66" s="79" t="str">
        <f>'Jahr1 B2B'!A66&amp;""</f>
        <v/>
      </c>
      <c r="B66" s="79"/>
      <c r="C66" s="80" t="str">
        <f>'Jahr1 B2B'!C66</f>
        <v/>
      </c>
      <c r="D66" s="80" t="str">
        <f>'Jahr1 B2B'!D66</f>
        <v/>
      </c>
      <c r="E66" s="81">
        <v>0.0</v>
      </c>
      <c r="F66" s="81">
        <v>0.0</v>
      </c>
      <c r="G66" s="81">
        <v>0.0</v>
      </c>
      <c r="H66" s="81">
        <v>0.0</v>
      </c>
      <c r="I66" s="81">
        <v>0.0</v>
      </c>
      <c r="J66" s="81">
        <v>0.0</v>
      </c>
      <c r="K66" s="81">
        <v>0.0</v>
      </c>
      <c r="L66" s="81">
        <v>0.0</v>
      </c>
      <c r="M66" s="81">
        <v>0.0</v>
      </c>
      <c r="N66" s="81">
        <v>0.0</v>
      </c>
      <c r="O66" s="81">
        <v>0.0</v>
      </c>
      <c r="P66" s="81">
        <v>0.0</v>
      </c>
      <c r="Q66" s="77">
        <f t="shared" si="9"/>
        <v>0</v>
      </c>
      <c r="R66" s="78">
        <f t="shared" si="10"/>
        <v>0</v>
      </c>
      <c r="S66" s="82"/>
      <c r="T66" s="83"/>
    </row>
    <row r="67" ht="15.75" customHeight="1">
      <c r="A67" s="40"/>
      <c r="B67" s="92"/>
      <c r="C67" s="92"/>
      <c r="D67" s="93"/>
      <c r="E67" s="91"/>
      <c r="F67" s="91"/>
      <c r="G67" s="91"/>
      <c r="H67" s="91"/>
      <c r="I67" s="91"/>
      <c r="J67" s="91"/>
      <c r="K67" s="91"/>
      <c r="L67" s="91"/>
      <c r="M67" s="91"/>
      <c r="N67" s="91"/>
      <c r="O67" s="91"/>
      <c r="P67" s="91"/>
      <c r="Q67" s="92"/>
      <c r="R67" s="91"/>
      <c r="S67" s="91"/>
      <c r="T67" s="97"/>
    </row>
    <row r="68" ht="15.75" customHeight="1">
      <c r="A68" s="40"/>
      <c r="B68" s="92"/>
      <c r="C68" s="92"/>
      <c r="D68" s="93"/>
      <c r="E68" s="91"/>
      <c r="F68" s="91"/>
      <c r="G68" s="91"/>
      <c r="H68" s="91"/>
      <c r="I68" s="91"/>
      <c r="J68" s="91"/>
      <c r="K68" s="91"/>
      <c r="L68" s="91"/>
      <c r="M68" s="91"/>
      <c r="N68" s="91"/>
      <c r="O68" s="91"/>
      <c r="P68" s="91"/>
      <c r="Q68" s="92"/>
      <c r="R68" s="91"/>
      <c r="S68" s="91"/>
      <c r="T68" s="97"/>
    </row>
    <row r="69" ht="15.75" customHeight="1">
      <c r="A69" s="94"/>
      <c r="B69" s="95"/>
      <c r="C69" s="95"/>
      <c r="D69" s="96"/>
      <c r="E69" s="97"/>
      <c r="F69" s="97"/>
      <c r="G69" s="97"/>
      <c r="H69" s="97"/>
      <c r="I69" s="97"/>
      <c r="J69" s="97"/>
      <c r="K69" s="97"/>
      <c r="L69" s="97"/>
      <c r="M69" s="97"/>
      <c r="N69" s="97"/>
      <c r="O69" s="97"/>
      <c r="P69" s="97"/>
      <c r="Q69" s="95"/>
      <c r="R69" s="97"/>
      <c r="S69" s="97"/>
      <c r="T69" s="97"/>
    </row>
    <row r="70" ht="15.75" customHeight="1">
      <c r="A70" s="94"/>
      <c r="B70" s="95"/>
      <c r="C70" s="95"/>
      <c r="D70" s="96"/>
      <c r="E70" s="97"/>
      <c r="F70" s="97"/>
      <c r="G70" s="97"/>
      <c r="H70" s="97"/>
      <c r="I70" s="97"/>
      <c r="J70" s="97"/>
      <c r="K70" s="97"/>
      <c r="L70" s="97"/>
      <c r="M70" s="97"/>
      <c r="N70" s="97"/>
      <c r="O70" s="97"/>
      <c r="P70" s="97"/>
      <c r="Q70" s="95"/>
      <c r="R70" s="97"/>
      <c r="S70" s="97"/>
      <c r="T70" s="97"/>
    </row>
    <row r="71" ht="15.75" customHeight="1">
      <c r="A71" s="94"/>
      <c r="B71" s="95"/>
      <c r="C71" s="95"/>
      <c r="D71" s="96"/>
      <c r="E71" s="97"/>
      <c r="F71" s="97"/>
      <c r="G71" s="97"/>
      <c r="H71" s="97"/>
      <c r="I71" s="97"/>
      <c r="J71" s="97"/>
      <c r="K71" s="97"/>
      <c r="L71" s="97"/>
      <c r="M71" s="97"/>
      <c r="N71" s="97"/>
      <c r="O71" s="97"/>
      <c r="P71" s="97"/>
      <c r="Q71" s="95"/>
      <c r="R71" s="97"/>
      <c r="S71" s="97"/>
      <c r="T71" s="97"/>
    </row>
    <row r="72" ht="15.75" customHeight="1">
      <c r="A72" s="94"/>
      <c r="B72" s="95"/>
      <c r="C72" s="95"/>
      <c r="D72" s="96"/>
      <c r="E72" s="97"/>
      <c r="F72" s="97"/>
      <c r="G72" s="97"/>
      <c r="H72" s="97"/>
      <c r="I72" s="97"/>
      <c r="J72" s="97"/>
      <c r="K72" s="97"/>
      <c r="L72" s="97"/>
      <c r="M72" s="97"/>
      <c r="N72" s="97"/>
      <c r="O72" s="97"/>
      <c r="P72" s="97"/>
      <c r="Q72" s="95"/>
      <c r="R72" s="97"/>
      <c r="S72" s="97"/>
      <c r="T72" s="97"/>
    </row>
    <row r="73" ht="15.75" customHeight="1">
      <c r="A73" s="94"/>
      <c r="B73" s="95"/>
      <c r="C73" s="95"/>
      <c r="D73" s="96"/>
      <c r="E73" s="97"/>
      <c r="F73" s="97"/>
      <c r="G73" s="97"/>
      <c r="H73" s="97"/>
      <c r="I73" s="97"/>
      <c r="J73" s="97"/>
      <c r="K73" s="97"/>
      <c r="L73" s="97"/>
      <c r="M73" s="97"/>
      <c r="N73" s="97"/>
      <c r="O73" s="97"/>
      <c r="P73" s="97"/>
      <c r="Q73" s="95"/>
      <c r="R73" s="97"/>
      <c r="S73" s="97"/>
      <c r="T73" s="97"/>
    </row>
    <row r="74" ht="15.75" customHeight="1">
      <c r="A74" s="94"/>
      <c r="B74" s="95"/>
      <c r="C74" s="95"/>
      <c r="D74" s="96"/>
      <c r="E74" s="97"/>
      <c r="F74" s="97"/>
      <c r="G74" s="97"/>
      <c r="H74" s="97"/>
      <c r="I74" s="97"/>
      <c r="J74" s="97"/>
      <c r="K74" s="97"/>
      <c r="L74" s="97"/>
      <c r="M74" s="97"/>
      <c r="N74" s="97"/>
      <c r="O74" s="97"/>
      <c r="P74" s="97"/>
      <c r="Q74" s="95"/>
      <c r="R74" s="97"/>
      <c r="S74" s="97"/>
      <c r="T74" s="97"/>
    </row>
    <row r="75" ht="15.75" customHeight="1">
      <c r="A75" s="94"/>
      <c r="B75" s="95"/>
      <c r="C75" s="95"/>
      <c r="D75" s="96"/>
      <c r="E75" s="97"/>
      <c r="F75" s="97"/>
      <c r="G75" s="97"/>
      <c r="H75" s="97"/>
      <c r="I75" s="97"/>
      <c r="J75" s="97"/>
      <c r="K75" s="97"/>
      <c r="L75" s="97"/>
      <c r="M75" s="97"/>
      <c r="N75" s="97"/>
      <c r="O75" s="97"/>
      <c r="P75" s="97"/>
      <c r="Q75" s="95"/>
      <c r="R75" s="97"/>
      <c r="S75" s="97"/>
      <c r="T75" s="97"/>
    </row>
    <row r="76" ht="15.75" customHeight="1">
      <c r="A76" s="94"/>
      <c r="B76" s="95"/>
      <c r="C76" s="95"/>
      <c r="D76" s="96"/>
      <c r="E76" s="97"/>
      <c r="F76" s="97"/>
      <c r="G76" s="97"/>
      <c r="H76" s="97"/>
      <c r="I76" s="97"/>
      <c r="J76" s="97"/>
      <c r="K76" s="97"/>
      <c r="L76" s="97"/>
      <c r="M76" s="97"/>
      <c r="N76" s="97"/>
      <c r="O76" s="97"/>
      <c r="P76" s="97"/>
      <c r="Q76" s="95"/>
      <c r="R76" s="97"/>
      <c r="S76" s="97"/>
      <c r="T76" s="97"/>
    </row>
    <row r="77" ht="15.75" customHeight="1">
      <c r="A77" s="94"/>
      <c r="B77" s="95"/>
      <c r="C77" s="95"/>
      <c r="D77" s="96"/>
      <c r="E77" s="97"/>
      <c r="F77" s="97"/>
      <c r="G77" s="97"/>
      <c r="H77" s="97"/>
      <c r="I77" s="97"/>
      <c r="J77" s="97"/>
      <c r="K77" s="97"/>
      <c r="L77" s="97"/>
      <c r="M77" s="97"/>
      <c r="N77" s="97"/>
      <c r="O77" s="97"/>
      <c r="P77" s="97"/>
      <c r="Q77" s="95"/>
      <c r="R77" s="97"/>
      <c r="S77" s="97"/>
      <c r="T77" s="97"/>
    </row>
    <row r="78" ht="15.75" customHeight="1">
      <c r="A78" s="94"/>
      <c r="B78" s="95"/>
      <c r="C78" s="95"/>
      <c r="D78" s="96"/>
      <c r="E78" s="97"/>
      <c r="F78" s="97"/>
      <c r="G78" s="97"/>
      <c r="H78" s="97"/>
      <c r="I78" s="97"/>
      <c r="J78" s="97"/>
      <c r="K78" s="97"/>
      <c r="L78" s="97"/>
      <c r="M78" s="97"/>
      <c r="N78" s="97"/>
      <c r="O78" s="97"/>
      <c r="P78" s="97"/>
      <c r="Q78" s="95"/>
      <c r="R78" s="97"/>
      <c r="S78" s="97"/>
      <c r="T78" s="97"/>
    </row>
    <row r="79" ht="15.75" customHeight="1">
      <c r="A79" s="94"/>
      <c r="B79" s="95"/>
      <c r="C79" s="95"/>
      <c r="D79" s="96"/>
      <c r="E79" s="97"/>
      <c r="F79" s="97"/>
      <c r="G79" s="97"/>
      <c r="H79" s="97"/>
      <c r="I79" s="97"/>
      <c r="J79" s="97"/>
      <c r="K79" s="97"/>
      <c r="L79" s="97"/>
      <c r="M79" s="97"/>
      <c r="N79" s="97"/>
      <c r="O79" s="97"/>
      <c r="P79" s="97"/>
      <c r="Q79" s="95"/>
      <c r="R79" s="97"/>
      <c r="S79" s="97"/>
      <c r="T79" s="97"/>
    </row>
    <row r="80" ht="15.75" customHeight="1">
      <c r="A80" s="94"/>
      <c r="B80" s="95"/>
      <c r="C80" s="95"/>
      <c r="D80" s="96"/>
      <c r="E80" s="97"/>
      <c r="F80" s="97"/>
      <c r="G80" s="97"/>
      <c r="H80" s="97"/>
      <c r="I80" s="97"/>
      <c r="J80" s="97"/>
      <c r="K80" s="97"/>
      <c r="L80" s="97"/>
      <c r="M80" s="97"/>
      <c r="N80" s="97"/>
      <c r="O80" s="97"/>
      <c r="P80" s="97"/>
      <c r="Q80" s="95"/>
      <c r="R80" s="97"/>
      <c r="S80" s="97"/>
      <c r="T80" s="97"/>
    </row>
    <row r="81" ht="15.75" customHeight="1">
      <c r="A81" s="94"/>
      <c r="B81" s="95"/>
      <c r="C81" s="95"/>
      <c r="D81" s="96"/>
      <c r="E81" s="97"/>
      <c r="F81" s="97"/>
      <c r="G81" s="97"/>
      <c r="H81" s="97"/>
      <c r="I81" s="97"/>
      <c r="J81" s="97"/>
      <c r="K81" s="97"/>
      <c r="L81" s="97"/>
      <c r="M81" s="97"/>
      <c r="N81" s="97"/>
      <c r="O81" s="97"/>
      <c r="P81" s="97"/>
      <c r="Q81" s="95"/>
      <c r="R81" s="97"/>
      <c r="S81" s="97"/>
      <c r="T81" s="97"/>
    </row>
    <row r="82" ht="15.75" customHeight="1">
      <c r="A82" s="94"/>
      <c r="B82" s="95"/>
      <c r="C82" s="95"/>
      <c r="D82" s="96"/>
      <c r="E82" s="97"/>
      <c r="F82" s="97"/>
      <c r="G82" s="97"/>
      <c r="H82" s="97"/>
      <c r="I82" s="97"/>
      <c r="J82" s="97"/>
      <c r="K82" s="97"/>
      <c r="L82" s="97"/>
      <c r="M82" s="97"/>
      <c r="N82" s="97"/>
      <c r="O82" s="97"/>
      <c r="P82" s="97"/>
      <c r="Q82" s="95"/>
      <c r="R82" s="97"/>
      <c r="S82" s="97"/>
      <c r="T82" s="97"/>
    </row>
    <row r="83" ht="15.75" customHeight="1">
      <c r="A83" s="94"/>
      <c r="B83" s="95"/>
      <c r="C83" s="95"/>
      <c r="D83" s="96"/>
      <c r="E83" s="97"/>
      <c r="F83" s="97"/>
      <c r="G83" s="97"/>
      <c r="H83" s="97"/>
      <c r="I83" s="97"/>
      <c r="J83" s="97"/>
      <c r="K83" s="97"/>
      <c r="L83" s="97"/>
      <c r="M83" s="97"/>
      <c r="N83" s="97"/>
      <c r="O83" s="97"/>
      <c r="P83" s="97"/>
      <c r="Q83" s="95"/>
      <c r="R83" s="97"/>
      <c r="S83" s="97"/>
      <c r="T83" s="97"/>
    </row>
    <row r="84" ht="15.75" customHeight="1">
      <c r="A84" s="94"/>
      <c r="B84" s="95"/>
      <c r="C84" s="95"/>
      <c r="D84" s="96"/>
      <c r="E84" s="97"/>
      <c r="F84" s="97"/>
      <c r="G84" s="97"/>
      <c r="H84" s="97"/>
      <c r="I84" s="97"/>
      <c r="J84" s="97"/>
      <c r="K84" s="97"/>
      <c r="L84" s="97"/>
      <c r="M84" s="97"/>
      <c r="N84" s="97"/>
      <c r="O84" s="97"/>
      <c r="P84" s="97"/>
      <c r="Q84" s="95"/>
      <c r="R84" s="97"/>
      <c r="S84" s="97"/>
      <c r="T84" s="97"/>
    </row>
    <row r="85" ht="15.75" customHeight="1">
      <c r="A85" s="94"/>
      <c r="B85" s="95"/>
      <c r="C85" s="95"/>
      <c r="D85" s="96"/>
      <c r="E85" s="97"/>
      <c r="F85" s="97"/>
      <c r="G85" s="97"/>
      <c r="H85" s="97"/>
      <c r="I85" s="97"/>
      <c r="J85" s="97"/>
      <c r="K85" s="97"/>
      <c r="L85" s="97"/>
      <c r="M85" s="97"/>
      <c r="N85" s="97"/>
      <c r="O85" s="97"/>
      <c r="P85" s="97"/>
      <c r="Q85" s="95"/>
      <c r="R85" s="97"/>
      <c r="S85" s="97"/>
      <c r="T85" s="97"/>
    </row>
    <row r="86" ht="15.75" customHeight="1">
      <c r="A86" s="94"/>
      <c r="B86" s="95"/>
      <c r="C86" s="95"/>
      <c r="D86" s="96"/>
      <c r="E86" s="97"/>
      <c r="F86" s="97"/>
      <c r="G86" s="97"/>
      <c r="H86" s="97"/>
      <c r="I86" s="97"/>
      <c r="J86" s="97"/>
      <c r="K86" s="97"/>
      <c r="L86" s="97"/>
      <c r="M86" s="97"/>
      <c r="N86" s="97"/>
      <c r="O86" s="97"/>
      <c r="P86" s="97"/>
      <c r="Q86" s="95"/>
      <c r="R86" s="97"/>
      <c r="S86" s="97"/>
      <c r="T86" s="97"/>
    </row>
    <row r="87" ht="15.75" customHeight="1">
      <c r="A87" s="94"/>
      <c r="B87" s="95"/>
      <c r="C87" s="95"/>
      <c r="D87" s="96"/>
      <c r="E87" s="97"/>
      <c r="F87" s="97"/>
      <c r="G87" s="97"/>
      <c r="H87" s="97"/>
      <c r="I87" s="97"/>
      <c r="J87" s="97"/>
      <c r="K87" s="97"/>
      <c r="L87" s="97"/>
      <c r="M87" s="97"/>
      <c r="N87" s="97"/>
      <c r="O87" s="97"/>
      <c r="P87" s="97"/>
      <c r="Q87" s="95"/>
      <c r="R87" s="97"/>
      <c r="S87" s="97"/>
      <c r="T87" s="97"/>
    </row>
    <row r="88" ht="15.75" customHeight="1">
      <c r="A88" s="94"/>
      <c r="B88" s="95"/>
      <c r="C88" s="95"/>
      <c r="D88" s="96"/>
      <c r="E88" s="97"/>
      <c r="F88" s="97"/>
      <c r="G88" s="97"/>
      <c r="H88" s="97"/>
      <c r="I88" s="97"/>
      <c r="J88" s="97"/>
      <c r="K88" s="97"/>
      <c r="L88" s="97"/>
      <c r="M88" s="97"/>
      <c r="N88" s="97"/>
      <c r="O88" s="97"/>
      <c r="P88" s="97"/>
      <c r="Q88" s="95"/>
      <c r="R88" s="97"/>
      <c r="S88" s="97"/>
      <c r="T88" s="97"/>
    </row>
    <row r="89" ht="15.75" customHeight="1">
      <c r="A89" s="94"/>
      <c r="B89" s="95"/>
      <c r="C89" s="95"/>
      <c r="D89" s="96"/>
      <c r="E89" s="97"/>
      <c r="F89" s="97"/>
      <c r="G89" s="97"/>
      <c r="H89" s="97"/>
      <c r="I89" s="97"/>
      <c r="J89" s="97"/>
      <c r="K89" s="97"/>
      <c r="L89" s="97"/>
      <c r="M89" s="97"/>
      <c r="N89" s="97"/>
      <c r="O89" s="97"/>
      <c r="P89" s="97"/>
      <c r="Q89" s="95"/>
      <c r="R89" s="97"/>
      <c r="S89" s="97"/>
      <c r="T89" s="97"/>
    </row>
    <row r="90" ht="15.75" customHeight="1">
      <c r="A90" s="94"/>
      <c r="B90" s="95"/>
      <c r="C90" s="95"/>
      <c r="D90" s="96"/>
      <c r="E90" s="97"/>
      <c r="F90" s="97"/>
      <c r="G90" s="97"/>
      <c r="H90" s="97"/>
      <c r="I90" s="97"/>
      <c r="J90" s="97"/>
      <c r="K90" s="97"/>
      <c r="L90" s="97"/>
      <c r="M90" s="97"/>
      <c r="N90" s="97"/>
      <c r="O90" s="97"/>
      <c r="P90" s="97"/>
      <c r="Q90" s="95"/>
      <c r="R90" s="97"/>
      <c r="S90" s="97"/>
      <c r="T90" s="97"/>
    </row>
    <row r="91" ht="15.75" customHeight="1">
      <c r="A91" s="94"/>
      <c r="B91" s="95"/>
      <c r="C91" s="95"/>
      <c r="D91" s="96"/>
      <c r="E91" s="97"/>
      <c r="F91" s="97"/>
      <c r="G91" s="97"/>
      <c r="H91" s="97"/>
      <c r="I91" s="97"/>
      <c r="J91" s="97"/>
      <c r="K91" s="97"/>
      <c r="L91" s="97"/>
      <c r="M91" s="97"/>
      <c r="N91" s="97"/>
      <c r="O91" s="97"/>
      <c r="P91" s="97"/>
      <c r="Q91" s="95"/>
      <c r="R91" s="97"/>
      <c r="S91" s="97"/>
      <c r="T91" s="97"/>
    </row>
    <row r="92" ht="15.75" customHeight="1">
      <c r="A92" s="94"/>
      <c r="B92" s="95"/>
      <c r="C92" s="95"/>
      <c r="D92" s="96"/>
      <c r="E92" s="97"/>
      <c r="F92" s="97"/>
      <c r="G92" s="97"/>
      <c r="H92" s="97"/>
      <c r="I92" s="97"/>
      <c r="J92" s="97"/>
      <c r="K92" s="97"/>
      <c r="L92" s="97"/>
      <c r="M92" s="97"/>
      <c r="N92" s="97"/>
      <c r="O92" s="97"/>
      <c r="P92" s="97"/>
      <c r="Q92" s="95"/>
      <c r="R92" s="97"/>
      <c r="S92" s="97"/>
      <c r="T92" s="97"/>
    </row>
    <row r="93" ht="15.75" customHeight="1">
      <c r="A93" s="94"/>
      <c r="B93" s="95"/>
      <c r="C93" s="95"/>
      <c r="D93" s="96"/>
      <c r="E93" s="97"/>
      <c r="F93" s="97"/>
      <c r="G93" s="97"/>
      <c r="H93" s="97"/>
      <c r="I93" s="97"/>
      <c r="J93" s="97"/>
      <c r="K93" s="97"/>
      <c r="L93" s="97"/>
      <c r="M93" s="97"/>
      <c r="N93" s="97"/>
      <c r="O93" s="97"/>
      <c r="P93" s="97"/>
      <c r="Q93" s="95"/>
      <c r="R93" s="97"/>
      <c r="S93" s="97"/>
      <c r="T93" s="97"/>
    </row>
    <row r="94" ht="15.75" customHeight="1">
      <c r="A94" s="94"/>
      <c r="B94" s="95"/>
      <c r="C94" s="95"/>
      <c r="D94" s="96"/>
      <c r="E94" s="97"/>
      <c r="F94" s="97"/>
      <c r="G94" s="97"/>
      <c r="H94" s="97"/>
      <c r="I94" s="97"/>
      <c r="J94" s="97"/>
      <c r="K94" s="97"/>
      <c r="L94" s="97"/>
      <c r="M94" s="97"/>
      <c r="N94" s="97"/>
      <c r="O94" s="97"/>
      <c r="P94" s="97"/>
      <c r="Q94" s="95"/>
      <c r="R94" s="97"/>
      <c r="S94" s="97"/>
      <c r="T94" s="97"/>
    </row>
    <row r="95" ht="15.75" customHeight="1">
      <c r="A95" s="94"/>
      <c r="B95" s="95"/>
      <c r="C95" s="95"/>
      <c r="D95" s="96"/>
      <c r="E95" s="97"/>
      <c r="F95" s="97"/>
      <c r="G95" s="97"/>
      <c r="H95" s="97"/>
      <c r="I95" s="97"/>
      <c r="J95" s="97"/>
      <c r="K95" s="97"/>
      <c r="L95" s="97"/>
      <c r="M95" s="97"/>
      <c r="N95" s="97"/>
      <c r="O95" s="97"/>
      <c r="P95" s="97"/>
      <c r="Q95" s="95"/>
      <c r="R95" s="97"/>
      <c r="S95" s="97"/>
      <c r="T95" s="97"/>
    </row>
    <row r="96" ht="15.75" customHeight="1">
      <c r="A96" s="94"/>
      <c r="B96" s="95"/>
      <c r="C96" s="95"/>
      <c r="D96" s="96"/>
      <c r="E96" s="97"/>
      <c r="F96" s="97"/>
      <c r="G96" s="97"/>
      <c r="H96" s="97"/>
      <c r="I96" s="97"/>
      <c r="J96" s="97"/>
      <c r="K96" s="97"/>
      <c r="L96" s="97"/>
      <c r="M96" s="97"/>
      <c r="N96" s="97"/>
      <c r="O96" s="97"/>
      <c r="P96" s="97"/>
      <c r="Q96" s="95"/>
      <c r="R96" s="97"/>
      <c r="S96" s="97"/>
      <c r="T96" s="97"/>
    </row>
    <row r="97" ht="15.75" customHeight="1">
      <c r="A97" s="94"/>
      <c r="B97" s="95"/>
      <c r="C97" s="95"/>
      <c r="D97" s="96"/>
      <c r="E97" s="97"/>
      <c r="F97" s="97"/>
      <c r="G97" s="97"/>
      <c r="H97" s="97"/>
      <c r="I97" s="97"/>
      <c r="J97" s="97"/>
      <c r="K97" s="97"/>
      <c r="L97" s="97"/>
      <c r="M97" s="97"/>
      <c r="N97" s="97"/>
      <c r="O97" s="97"/>
      <c r="P97" s="97"/>
      <c r="Q97" s="95"/>
      <c r="R97" s="97"/>
      <c r="S97" s="97"/>
      <c r="T97" s="97"/>
    </row>
    <row r="98" ht="15.75" customHeight="1">
      <c r="A98" s="94"/>
      <c r="B98" s="95"/>
      <c r="C98" s="95"/>
      <c r="D98" s="96"/>
      <c r="E98" s="97"/>
      <c r="F98" s="97"/>
      <c r="G98" s="97"/>
      <c r="H98" s="97"/>
      <c r="I98" s="97"/>
      <c r="J98" s="97"/>
      <c r="K98" s="97"/>
      <c r="L98" s="97"/>
      <c r="M98" s="97"/>
      <c r="N98" s="97"/>
      <c r="O98" s="97"/>
      <c r="P98" s="97"/>
      <c r="Q98" s="95"/>
      <c r="R98" s="97"/>
      <c r="S98" s="97"/>
      <c r="T98" s="97"/>
    </row>
    <row r="99" ht="15.75" customHeight="1">
      <c r="A99" s="94"/>
      <c r="B99" s="95"/>
      <c r="C99" s="95"/>
      <c r="D99" s="96"/>
      <c r="E99" s="97"/>
      <c r="F99" s="97"/>
      <c r="G99" s="97"/>
      <c r="H99" s="97"/>
      <c r="I99" s="97"/>
      <c r="J99" s="97"/>
      <c r="K99" s="97"/>
      <c r="L99" s="97"/>
      <c r="M99" s="97"/>
      <c r="N99" s="97"/>
      <c r="O99" s="97"/>
      <c r="P99" s="97"/>
      <c r="Q99" s="95"/>
      <c r="R99" s="97"/>
      <c r="S99" s="97"/>
      <c r="T99" s="97"/>
    </row>
    <row r="100" ht="15.75" customHeight="1">
      <c r="A100" s="94"/>
      <c r="B100" s="95"/>
      <c r="C100" s="95"/>
      <c r="D100" s="96"/>
      <c r="E100" s="97"/>
      <c r="F100" s="97"/>
      <c r="G100" s="97"/>
      <c r="H100" s="97"/>
      <c r="I100" s="97"/>
      <c r="J100" s="97"/>
      <c r="K100" s="97"/>
      <c r="L100" s="97"/>
      <c r="M100" s="97"/>
      <c r="N100" s="97"/>
      <c r="O100" s="97"/>
      <c r="P100" s="97"/>
      <c r="Q100" s="95"/>
      <c r="R100" s="97"/>
      <c r="S100" s="97"/>
      <c r="T100" s="97"/>
    </row>
    <row r="101" ht="15.75" customHeight="1">
      <c r="A101" s="94"/>
      <c r="B101" s="95"/>
      <c r="C101" s="95"/>
      <c r="D101" s="96"/>
      <c r="E101" s="97"/>
      <c r="F101" s="97"/>
      <c r="G101" s="97"/>
      <c r="H101" s="97"/>
      <c r="I101" s="97"/>
      <c r="J101" s="97"/>
      <c r="K101" s="97"/>
      <c r="L101" s="97"/>
      <c r="M101" s="97"/>
      <c r="N101" s="97"/>
      <c r="O101" s="97"/>
      <c r="P101" s="97"/>
      <c r="Q101" s="95"/>
      <c r="R101" s="97"/>
      <c r="S101" s="97"/>
      <c r="T101" s="97"/>
    </row>
    <row r="102" ht="15.75" customHeight="1">
      <c r="A102" s="94"/>
      <c r="B102" s="95"/>
      <c r="C102" s="95"/>
      <c r="D102" s="96"/>
      <c r="E102" s="97"/>
      <c r="F102" s="97"/>
      <c r="G102" s="97"/>
      <c r="H102" s="97"/>
      <c r="I102" s="97"/>
      <c r="J102" s="97"/>
      <c r="K102" s="97"/>
      <c r="L102" s="97"/>
      <c r="M102" s="97"/>
      <c r="N102" s="97"/>
      <c r="O102" s="97"/>
      <c r="P102" s="97"/>
      <c r="Q102" s="95"/>
      <c r="R102" s="97"/>
      <c r="S102" s="97"/>
      <c r="T102" s="97"/>
    </row>
    <row r="103" ht="15.75" customHeight="1">
      <c r="A103" s="94"/>
      <c r="B103" s="95"/>
      <c r="C103" s="95"/>
      <c r="D103" s="96"/>
      <c r="E103" s="97"/>
      <c r="F103" s="97"/>
      <c r="G103" s="97"/>
      <c r="H103" s="97"/>
      <c r="I103" s="97"/>
      <c r="J103" s="97"/>
      <c r="K103" s="97"/>
      <c r="L103" s="97"/>
      <c r="M103" s="97"/>
      <c r="N103" s="97"/>
      <c r="O103" s="97"/>
      <c r="P103" s="97"/>
      <c r="Q103" s="95"/>
      <c r="R103" s="97"/>
      <c r="S103" s="97"/>
      <c r="T103" s="97"/>
    </row>
    <row r="104" ht="15.75" customHeight="1">
      <c r="A104" s="94"/>
      <c r="B104" s="95"/>
      <c r="C104" s="95"/>
      <c r="D104" s="96"/>
      <c r="E104" s="97"/>
      <c r="F104" s="97"/>
      <c r="G104" s="97"/>
      <c r="H104" s="97"/>
      <c r="I104" s="97"/>
      <c r="J104" s="97"/>
      <c r="K104" s="97"/>
      <c r="L104" s="97"/>
      <c r="M104" s="97"/>
      <c r="N104" s="97"/>
      <c r="O104" s="97"/>
      <c r="P104" s="97"/>
      <c r="Q104" s="95"/>
      <c r="R104" s="97"/>
      <c r="S104" s="97"/>
      <c r="T104" s="97"/>
    </row>
    <row r="105" ht="15.75" customHeight="1">
      <c r="A105" s="94"/>
      <c r="B105" s="95"/>
      <c r="C105" s="95"/>
      <c r="D105" s="96"/>
      <c r="E105" s="97"/>
      <c r="F105" s="97"/>
      <c r="G105" s="97"/>
      <c r="H105" s="97"/>
      <c r="I105" s="97"/>
      <c r="J105" s="97"/>
      <c r="K105" s="97"/>
      <c r="L105" s="97"/>
      <c r="M105" s="97"/>
      <c r="N105" s="97"/>
      <c r="O105" s="97"/>
      <c r="P105" s="97"/>
      <c r="Q105" s="95"/>
      <c r="R105" s="97"/>
      <c r="S105" s="97"/>
      <c r="T105" s="97"/>
    </row>
    <row r="106" ht="15.75" customHeight="1">
      <c r="A106" s="94"/>
      <c r="B106" s="95"/>
      <c r="C106" s="95"/>
      <c r="D106" s="96"/>
      <c r="E106" s="97"/>
      <c r="F106" s="97"/>
      <c r="G106" s="97"/>
      <c r="H106" s="97"/>
      <c r="I106" s="97"/>
      <c r="J106" s="97"/>
      <c r="K106" s="97"/>
      <c r="L106" s="97"/>
      <c r="M106" s="97"/>
      <c r="N106" s="97"/>
      <c r="O106" s="97"/>
      <c r="P106" s="97"/>
      <c r="Q106" s="95"/>
      <c r="R106" s="97"/>
      <c r="S106" s="97"/>
      <c r="T106" s="97"/>
    </row>
    <row r="107" ht="15.75" customHeight="1">
      <c r="A107" s="94"/>
      <c r="B107" s="95"/>
      <c r="C107" s="95"/>
      <c r="D107" s="96"/>
      <c r="E107" s="97"/>
      <c r="F107" s="97"/>
      <c r="G107" s="97"/>
      <c r="H107" s="97"/>
      <c r="I107" s="97"/>
      <c r="J107" s="97"/>
      <c r="K107" s="97"/>
      <c r="L107" s="97"/>
      <c r="M107" s="97"/>
      <c r="N107" s="97"/>
      <c r="O107" s="97"/>
      <c r="P107" s="97"/>
      <c r="Q107" s="95"/>
      <c r="R107" s="97"/>
      <c r="S107" s="97"/>
      <c r="T107" s="97"/>
    </row>
    <row r="108" ht="15.75" customHeight="1">
      <c r="A108" s="94"/>
      <c r="B108" s="95"/>
      <c r="C108" s="95"/>
      <c r="D108" s="96"/>
      <c r="E108" s="97"/>
      <c r="F108" s="97"/>
      <c r="G108" s="97"/>
      <c r="H108" s="97"/>
      <c r="I108" s="97"/>
      <c r="J108" s="97"/>
      <c r="K108" s="97"/>
      <c r="L108" s="97"/>
      <c r="M108" s="97"/>
      <c r="N108" s="97"/>
      <c r="O108" s="97"/>
      <c r="P108" s="97"/>
      <c r="Q108" s="95"/>
      <c r="R108" s="97"/>
      <c r="S108" s="97"/>
      <c r="T108" s="97"/>
    </row>
    <row r="109" ht="15.75" customHeight="1">
      <c r="A109" s="94"/>
      <c r="B109" s="95"/>
      <c r="C109" s="95"/>
      <c r="D109" s="96"/>
      <c r="E109" s="97"/>
      <c r="F109" s="97"/>
      <c r="G109" s="97"/>
      <c r="H109" s="97"/>
      <c r="I109" s="97"/>
      <c r="J109" s="97"/>
      <c r="K109" s="97"/>
      <c r="L109" s="97"/>
      <c r="M109" s="97"/>
      <c r="N109" s="97"/>
      <c r="O109" s="97"/>
      <c r="P109" s="97"/>
      <c r="Q109" s="95"/>
      <c r="R109" s="97"/>
      <c r="S109" s="97"/>
      <c r="T109" s="97"/>
    </row>
    <row r="110" ht="15.75" customHeight="1">
      <c r="A110" s="94"/>
      <c r="B110" s="95"/>
      <c r="C110" s="95"/>
      <c r="D110" s="96"/>
      <c r="E110" s="97"/>
      <c r="F110" s="97"/>
      <c r="G110" s="97"/>
      <c r="H110" s="97"/>
      <c r="I110" s="97"/>
      <c r="J110" s="97"/>
      <c r="K110" s="97"/>
      <c r="L110" s="97"/>
      <c r="M110" s="97"/>
      <c r="N110" s="97"/>
      <c r="O110" s="97"/>
      <c r="P110" s="97"/>
      <c r="Q110" s="95"/>
      <c r="R110" s="97"/>
      <c r="S110" s="97"/>
      <c r="T110" s="97"/>
    </row>
    <row r="111" ht="15.75" customHeight="1">
      <c r="A111" s="94"/>
      <c r="B111" s="95"/>
      <c r="C111" s="95"/>
      <c r="D111" s="96"/>
      <c r="E111" s="97"/>
      <c r="F111" s="97"/>
      <c r="G111" s="97"/>
      <c r="H111" s="97"/>
      <c r="I111" s="97"/>
      <c r="J111" s="97"/>
      <c r="K111" s="97"/>
      <c r="L111" s="97"/>
      <c r="M111" s="97"/>
      <c r="N111" s="97"/>
      <c r="O111" s="97"/>
      <c r="P111" s="97"/>
      <c r="Q111" s="95"/>
      <c r="R111" s="97"/>
      <c r="S111" s="97"/>
      <c r="T111" s="97"/>
    </row>
    <row r="112" ht="15.75" customHeight="1">
      <c r="A112" s="94"/>
      <c r="B112" s="95"/>
      <c r="C112" s="95"/>
      <c r="D112" s="96"/>
      <c r="E112" s="97"/>
      <c r="F112" s="97"/>
      <c r="G112" s="97"/>
      <c r="H112" s="97"/>
      <c r="I112" s="97"/>
      <c r="J112" s="97"/>
      <c r="K112" s="97"/>
      <c r="L112" s="97"/>
      <c r="M112" s="97"/>
      <c r="N112" s="97"/>
      <c r="O112" s="97"/>
      <c r="P112" s="97"/>
      <c r="Q112" s="95"/>
      <c r="R112" s="97"/>
      <c r="S112" s="97"/>
      <c r="T112" s="97"/>
    </row>
    <row r="113" ht="15.75" customHeight="1">
      <c r="A113" s="94"/>
      <c r="B113" s="95"/>
      <c r="C113" s="95"/>
      <c r="D113" s="96"/>
      <c r="E113" s="97"/>
      <c r="F113" s="97"/>
      <c r="G113" s="97"/>
      <c r="H113" s="97"/>
      <c r="I113" s="97"/>
      <c r="J113" s="97"/>
      <c r="K113" s="97"/>
      <c r="L113" s="97"/>
      <c r="M113" s="97"/>
      <c r="N113" s="97"/>
      <c r="O113" s="97"/>
      <c r="P113" s="97"/>
      <c r="Q113" s="95"/>
      <c r="R113" s="97"/>
      <c r="S113" s="97"/>
      <c r="T113" s="97"/>
    </row>
    <row r="114" ht="15.75" customHeight="1">
      <c r="A114" s="94"/>
      <c r="B114" s="95"/>
      <c r="C114" s="95"/>
      <c r="D114" s="96"/>
      <c r="E114" s="97"/>
      <c r="F114" s="97"/>
      <c r="G114" s="97"/>
      <c r="H114" s="97"/>
      <c r="I114" s="97"/>
      <c r="J114" s="97"/>
      <c r="K114" s="97"/>
      <c r="L114" s="97"/>
      <c r="M114" s="97"/>
      <c r="N114" s="97"/>
      <c r="O114" s="97"/>
      <c r="P114" s="97"/>
      <c r="Q114" s="95"/>
      <c r="R114" s="97"/>
      <c r="S114" s="97"/>
      <c r="T114" s="97"/>
    </row>
    <row r="115" ht="15.75" customHeight="1">
      <c r="A115" s="94"/>
      <c r="B115" s="95"/>
      <c r="C115" s="95"/>
      <c r="D115" s="96"/>
      <c r="E115" s="97"/>
      <c r="F115" s="97"/>
      <c r="G115" s="97"/>
      <c r="H115" s="97"/>
      <c r="I115" s="97"/>
      <c r="J115" s="97"/>
      <c r="K115" s="97"/>
      <c r="L115" s="97"/>
      <c r="M115" s="97"/>
      <c r="N115" s="97"/>
      <c r="O115" s="97"/>
      <c r="P115" s="97"/>
      <c r="Q115" s="95"/>
      <c r="R115" s="97"/>
      <c r="S115" s="97"/>
      <c r="T115" s="97"/>
    </row>
    <row r="116" ht="15.75" customHeight="1">
      <c r="A116" s="94"/>
      <c r="B116" s="95"/>
      <c r="C116" s="95"/>
      <c r="D116" s="96"/>
      <c r="E116" s="97"/>
      <c r="F116" s="97"/>
      <c r="G116" s="97"/>
      <c r="H116" s="97"/>
      <c r="I116" s="97"/>
      <c r="J116" s="97"/>
      <c r="K116" s="97"/>
      <c r="L116" s="97"/>
      <c r="M116" s="97"/>
      <c r="N116" s="97"/>
      <c r="O116" s="97"/>
      <c r="P116" s="97"/>
      <c r="Q116" s="95"/>
      <c r="R116" s="97"/>
      <c r="S116" s="97"/>
      <c r="T116" s="97"/>
    </row>
    <row r="117" ht="15.75" customHeight="1">
      <c r="A117" s="94"/>
      <c r="B117" s="95"/>
      <c r="C117" s="95"/>
      <c r="D117" s="96"/>
      <c r="E117" s="97"/>
      <c r="F117" s="97"/>
      <c r="G117" s="97"/>
      <c r="H117" s="97"/>
      <c r="I117" s="97"/>
      <c r="J117" s="97"/>
      <c r="K117" s="97"/>
      <c r="L117" s="97"/>
      <c r="M117" s="97"/>
      <c r="N117" s="97"/>
      <c r="O117" s="97"/>
      <c r="P117" s="97"/>
      <c r="Q117" s="95"/>
      <c r="R117" s="97"/>
      <c r="S117" s="97"/>
      <c r="T117" s="97"/>
    </row>
    <row r="118" ht="15.75" customHeight="1">
      <c r="A118" s="94"/>
      <c r="B118" s="95"/>
      <c r="C118" s="95"/>
      <c r="D118" s="96"/>
      <c r="E118" s="97"/>
      <c r="F118" s="97"/>
      <c r="G118" s="97"/>
      <c r="H118" s="97"/>
      <c r="I118" s="97"/>
      <c r="J118" s="97"/>
      <c r="K118" s="97"/>
      <c r="L118" s="97"/>
      <c r="M118" s="97"/>
      <c r="N118" s="97"/>
      <c r="O118" s="97"/>
      <c r="P118" s="97"/>
      <c r="Q118" s="95"/>
      <c r="R118" s="97"/>
      <c r="S118" s="97"/>
      <c r="T118" s="97"/>
    </row>
    <row r="119" ht="15.75" customHeight="1">
      <c r="A119" s="94"/>
      <c r="B119" s="95"/>
      <c r="C119" s="95"/>
      <c r="D119" s="96"/>
      <c r="E119" s="97"/>
      <c r="F119" s="97"/>
      <c r="G119" s="97"/>
      <c r="H119" s="97"/>
      <c r="I119" s="97"/>
      <c r="J119" s="97"/>
      <c r="K119" s="97"/>
      <c r="L119" s="97"/>
      <c r="M119" s="97"/>
      <c r="N119" s="97"/>
      <c r="O119" s="97"/>
      <c r="P119" s="97"/>
      <c r="Q119" s="95"/>
      <c r="R119" s="97"/>
      <c r="S119" s="97"/>
      <c r="T119" s="97"/>
    </row>
    <row r="120" ht="15.75" customHeight="1">
      <c r="A120" s="94"/>
      <c r="B120" s="95"/>
      <c r="C120" s="95"/>
      <c r="D120" s="96"/>
      <c r="E120" s="97"/>
      <c r="F120" s="97"/>
      <c r="G120" s="97"/>
      <c r="H120" s="97"/>
      <c r="I120" s="97"/>
      <c r="J120" s="97"/>
      <c r="K120" s="97"/>
      <c r="L120" s="97"/>
      <c r="M120" s="97"/>
      <c r="N120" s="97"/>
      <c r="O120" s="97"/>
      <c r="P120" s="97"/>
      <c r="Q120" s="95"/>
      <c r="R120" s="97"/>
      <c r="S120" s="97"/>
      <c r="T120" s="97"/>
    </row>
    <row r="121" ht="15.75" customHeight="1">
      <c r="A121" s="94"/>
      <c r="B121" s="95"/>
      <c r="C121" s="95"/>
      <c r="D121" s="96"/>
      <c r="E121" s="97"/>
      <c r="F121" s="97"/>
      <c r="G121" s="97"/>
      <c r="H121" s="97"/>
      <c r="I121" s="97"/>
      <c r="J121" s="97"/>
      <c r="K121" s="97"/>
      <c r="L121" s="97"/>
      <c r="M121" s="97"/>
      <c r="N121" s="97"/>
      <c r="O121" s="97"/>
      <c r="P121" s="97"/>
      <c r="Q121" s="95"/>
      <c r="R121" s="97"/>
      <c r="S121" s="97"/>
      <c r="T121" s="97"/>
    </row>
    <row r="122" ht="15.75" customHeight="1">
      <c r="A122" s="94"/>
      <c r="B122" s="95"/>
      <c r="C122" s="95"/>
      <c r="D122" s="96"/>
      <c r="E122" s="97"/>
      <c r="F122" s="97"/>
      <c r="G122" s="97"/>
      <c r="H122" s="97"/>
      <c r="I122" s="97"/>
      <c r="J122" s="97"/>
      <c r="K122" s="97"/>
      <c r="L122" s="97"/>
      <c r="M122" s="97"/>
      <c r="N122" s="97"/>
      <c r="O122" s="97"/>
      <c r="P122" s="97"/>
      <c r="Q122" s="95"/>
      <c r="R122" s="97"/>
      <c r="S122" s="97"/>
      <c r="T122" s="97"/>
    </row>
    <row r="123" ht="15.75" customHeight="1">
      <c r="A123" s="94"/>
      <c r="B123" s="95"/>
      <c r="C123" s="95"/>
      <c r="D123" s="96"/>
      <c r="E123" s="97"/>
      <c r="F123" s="97"/>
      <c r="G123" s="97"/>
      <c r="H123" s="97"/>
      <c r="I123" s="97"/>
      <c r="J123" s="97"/>
      <c r="K123" s="97"/>
      <c r="L123" s="97"/>
      <c r="M123" s="97"/>
      <c r="N123" s="97"/>
      <c r="O123" s="97"/>
      <c r="P123" s="97"/>
      <c r="Q123" s="95"/>
      <c r="R123" s="97"/>
      <c r="S123" s="97"/>
      <c r="T123" s="97"/>
    </row>
    <row r="124" ht="15.75" customHeight="1">
      <c r="A124" s="94"/>
      <c r="B124" s="95"/>
      <c r="C124" s="95"/>
      <c r="D124" s="96"/>
      <c r="E124" s="97"/>
      <c r="F124" s="97"/>
      <c r="G124" s="97"/>
      <c r="H124" s="97"/>
      <c r="I124" s="97"/>
      <c r="J124" s="97"/>
      <c r="K124" s="97"/>
      <c r="L124" s="97"/>
      <c r="M124" s="97"/>
      <c r="N124" s="97"/>
      <c r="O124" s="97"/>
      <c r="P124" s="97"/>
      <c r="Q124" s="95"/>
      <c r="R124" s="97"/>
      <c r="S124" s="97"/>
      <c r="T124" s="97"/>
    </row>
    <row r="125" ht="15.75" customHeight="1">
      <c r="A125" s="94"/>
      <c r="B125" s="95"/>
      <c r="C125" s="95"/>
      <c r="D125" s="96"/>
      <c r="E125" s="97"/>
      <c r="F125" s="97"/>
      <c r="G125" s="97"/>
      <c r="H125" s="97"/>
      <c r="I125" s="97"/>
      <c r="J125" s="97"/>
      <c r="K125" s="97"/>
      <c r="L125" s="97"/>
      <c r="M125" s="97"/>
      <c r="N125" s="97"/>
      <c r="O125" s="97"/>
      <c r="P125" s="97"/>
      <c r="Q125" s="95"/>
      <c r="R125" s="97"/>
      <c r="S125" s="97"/>
      <c r="T125" s="97"/>
    </row>
    <row r="126" ht="15.75" customHeight="1">
      <c r="A126" s="94"/>
      <c r="B126" s="95"/>
      <c r="C126" s="95"/>
      <c r="D126" s="96"/>
      <c r="E126" s="97"/>
      <c r="F126" s="97"/>
      <c r="G126" s="97"/>
      <c r="H126" s="97"/>
      <c r="I126" s="97"/>
      <c r="J126" s="97"/>
      <c r="K126" s="97"/>
      <c r="L126" s="97"/>
      <c r="M126" s="97"/>
      <c r="N126" s="97"/>
      <c r="O126" s="97"/>
      <c r="P126" s="97"/>
      <c r="Q126" s="95"/>
      <c r="R126" s="97"/>
      <c r="S126" s="97"/>
      <c r="T126" s="97"/>
    </row>
    <row r="127" ht="15.75" customHeight="1">
      <c r="A127" s="94"/>
      <c r="B127" s="95"/>
      <c r="C127" s="95"/>
      <c r="D127" s="96"/>
      <c r="E127" s="97"/>
      <c r="F127" s="97"/>
      <c r="G127" s="97"/>
      <c r="H127" s="97"/>
      <c r="I127" s="97"/>
      <c r="J127" s="97"/>
      <c r="K127" s="97"/>
      <c r="L127" s="97"/>
      <c r="M127" s="97"/>
      <c r="N127" s="97"/>
      <c r="O127" s="97"/>
      <c r="P127" s="97"/>
      <c r="Q127" s="95"/>
      <c r="R127" s="97"/>
      <c r="S127" s="97"/>
      <c r="T127" s="97"/>
    </row>
    <row r="128" ht="15.75" customHeight="1">
      <c r="A128" s="94"/>
      <c r="B128" s="95"/>
      <c r="C128" s="95"/>
      <c r="D128" s="96"/>
      <c r="E128" s="97"/>
      <c r="F128" s="97"/>
      <c r="G128" s="97"/>
      <c r="H128" s="97"/>
      <c r="I128" s="97"/>
      <c r="J128" s="97"/>
      <c r="K128" s="97"/>
      <c r="L128" s="97"/>
      <c r="M128" s="97"/>
      <c r="N128" s="97"/>
      <c r="O128" s="97"/>
      <c r="P128" s="97"/>
      <c r="Q128" s="95"/>
      <c r="R128" s="97"/>
      <c r="S128" s="97"/>
      <c r="T128" s="97"/>
    </row>
    <row r="129" ht="15.75" customHeight="1">
      <c r="A129" s="94"/>
      <c r="B129" s="95"/>
      <c r="C129" s="95"/>
      <c r="D129" s="96"/>
      <c r="E129" s="97"/>
      <c r="F129" s="97"/>
      <c r="G129" s="97"/>
      <c r="H129" s="97"/>
      <c r="I129" s="97"/>
      <c r="J129" s="97"/>
      <c r="K129" s="97"/>
      <c r="L129" s="97"/>
      <c r="M129" s="97"/>
      <c r="N129" s="97"/>
      <c r="O129" s="97"/>
      <c r="P129" s="97"/>
      <c r="Q129" s="95"/>
      <c r="R129" s="97"/>
      <c r="S129" s="97"/>
      <c r="T129" s="97"/>
    </row>
    <row r="130" ht="15.75" customHeight="1">
      <c r="A130" s="94"/>
      <c r="B130" s="95"/>
      <c r="C130" s="95"/>
      <c r="D130" s="96"/>
      <c r="E130" s="97"/>
      <c r="F130" s="97"/>
      <c r="G130" s="97"/>
      <c r="H130" s="97"/>
      <c r="I130" s="97"/>
      <c r="J130" s="97"/>
      <c r="K130" s="97"/>
      <c r="L130" s="97"/>
      <c r="M130" s="97"/>
      <c r="N130" s="97"/>
      <c r="O130" s="97"/>
      <c r="P130" s="97"/>
      <c r="Q130" s="95"/>
      <c r="R130" s="97"/>
      <c r="S130" s="97"/>
      <c r="T130" s="97"/>
    </row>
    <row r="131" ht="15.75" customHeight="1">
      <c r="A131" s="94"/>
      <c r="B131" s="95"/>
      <c r="C131" s="95"/>
      <c r="D131" s="96"/>
      <c r="E131" s="97"/>
      <c r="F131" s="97"/>
      <c r="G131" s="97"/>
      <c r="H131" s="97"/>
      <c r="I131" s="97"/>
      <c r="J131" s="97"/>
      <c r="K131" s="97"/>
      <c r="L131" s="97"/>
      <c r="M131" s="97"/>
      <c r="N131" s="97"/>
      <c r="O131" s="97"/>
      <c r="P131" s="97"/>
      <c r="Q131" s="95"/>
      <c r="R131" s="97"/>
      <c r="S131" s="97"/>
      <c r="T131" s="97"/>
    </row>
    <row r="132" ht="15.75" customHeight="1">
      <c r="A132" s="94"/>
      <c r="B132" s="95"/>
      <c r="C132" s="95"/>
      <c r="D132" s="96"/>
      <c r="E132" s="97"/>
      <c r="F132" s="97"/>
      <c r="G132" s="97"/>
      <c r="H132" s="97"/>
      <c r="I132" s="97"/>
      <c r="J132" s="97"/>
      <c r="K132" s="97"/>
      <c r="L132" s="97"/>
      <c r="M132" s="97"/>
      <c r="N132" s="97"/>
      <c r="O132" s="97"/>
      <c r="P132" s="97"/>
      <c r="Q132" s="95"/>
      <c r="R132" s="97"/>
      <c r="S132" s="97"/>
      <c r="T132" s="97"/>
    </row>
    <row r="133" ht="15.75" customHeight="1">
      <c r="A133" s="94"/>
      <c r="B133" s="95"/>
      <c r="C133" s="95"/>
      <c r="D133" s="96"/>
      <c r="E133" s="97"/>
      <c r="F133" s="97"/>
      <c r="G133" s="97"/>
      <c r="H133" s="97"/>
      <c r="I133" s="97"/>
      <c r="J133" s="97"/>
      <c r="K133" s="97"/>
      <c r="L133" s="97"/>
      <c r="M133" s="97"/>
      <c r="N133" s="97"/>
      <c r="O133" s="97"/>
      <c r="P133" s="97"/>
      <c r="Q133" s="95"/>
      <c r="R133" s="97"/>
      <c r="S133" s="97"/>
      <c r="T133" s="97"/>
    </row>
    <row r="134" ht="15.75" customHeight="1">
      <c r="A134" s="94"/>
      <c r="B134" s="95"/>
      <c r="C134" s="95"/>
      <c r="D134" s="96"/>
      <c r="E134" s="97"/>
      <c r="F134" s="97"/>
      <c r="G134" s="97"/>
      <c r="H134" s="97"/>
      <c r="I134" s="97"/>
      <c r="J134" s="97"/>
      <c r="K134" s="97"/>
      <c r="L134" s="97"/>
      <c r="M134" s="97"/>
      <c r="N134" s="97"/>
      <c r="O134" s="97"/>
      <c r="P134" s="97"/>
      <c r="Q134" s="95"/>
      <c r="R134" s="97"/>
      <c r="S134" s="97"/>
      <c r="T134" s="97"/>
    </row>
    <row r="135" ht="15.75" customHeight="1">
      <c r="A135" s="94"/>
      <c r="B135" s="95"/>
      <c r="C135" s="95"/>
      <c r="D135" s="96"/>
      <c r="E135" s="97"/>
      <c r="F135" s="97"/>
      <c r="G135" s="97"/>
      <c r="H135" s="97"/>
      <c r="I135" s="97"/>
      <c r="J135" s="97"/>
      <c r="K135" s="97"/>
      <c r="L135" s="97"/>
      <c r="M135" s="97"/>
      <c r="N135" s="97"/>
      <c r="O135" s="97"/>
      <c r="P135" s="97"/>
      <c r="Q135" s="95"/>
      <c r="R135" s="97"/>
      <c r="S135" s="97"/>
      <c r="T135" s="97"/>
    </row>
    <row r="136" ht="15.75" customHeight="1">
      <c r="A136" s="94"/>
      <c r="B136" s="95"/>
      <c r="C136" s="95"/>
      <c r="D136" s="96"/>
      <c r="E136" s="97"/>
      <c r="F136" s="97"/>
      <c r="G136" s="97"/>
      <c r="H136" s="97"/>
      <c r="I136" s="97"/>
      <c r="J136" s="97"/>
      <c r="K136" s="97"/>
      <c r="L136" s="97"/>
      <c r="M136" s="97"/>
      <c r="N136" s="97"/>
      <c r="O136" s="97"/>
      <c r="P136" s="97"/>
      <c r="Q136" s="95"/>
      <c r="R136" s="97"/>
      <c r="S136" s="97"/>
      <c r="T136" s="97"/>
    </row>
    <row r="137" ht="15.75" customHeight="1">
      <c r="A137" s="94"/>
      <c r="B137" s="95"/>
      <c r="C137" s="95"/>
      <c r="D137" s="96"/>
      <c r="E137" s="97"/>
      <c r="F137" s="97"/>
      <c r="G137" s="97"/>
      <c r="H137" s="97"/>
      <c r="I137" s="97"/>
      <c r="J137" s="97"/>
      <c r="K137" s="97"/>
      <c r="L137" s="97"/>
      <c r="M137" s="97"/>
      <c r="N137" s="97"/>
      <c r="O137" s="97"/>
      <c r="P137" s="97"/>
      <c r="Q137" s="95"/>
      <c r="R137" s="97"/>
      <c r="S137" s="97"/>
      <c r="T137" s="97"/>
    </row>
    <row r="138" ht="15.75" customHeight="1">
      <c r="A138" s="94"/>
      <c r="B138" s="95"/>
      <c r="C138" s="95"/>
      <c r="D138" s="96"/>
      <c r="E138" s="97"/>
      <c r="F138" s="97"/>
      <c r="G138" s="97"/>
      <c r="H138" s="97"/>
      <c r="I138" s="97"/>
      <c r="J138" s="97"/>
      <c r="K138" s="97"/>
      <c r="L138" s="97"/>
      <c r="M138" s="97"/>
      <c r="N138" s="97"/>
      <c r="O138" s="97"/>
      <c r="P138" s="97"/>
      <c r="Q138" s="95"/>
      <c r="R138" s="97"/>
      <c r="S138" s="97"/>
      <c r="T138" s="97"/>
    </row>
    <row r="139" ht="15.75" customHeight="1">
      <c r="A139" s="94"/>
      <c r="B139" s="95"/>
      <c r="C139" s="95"/>
      <c r="D139" s="96"/>
      <c r="E139" s="97"/>
      <c r="F139" s="97"/>
      <c r="G139" s="97"/>
      <c r="H139" s="97"/>
      <c r="I139" s="97"/>
      <c r="J139" s="97"/>
      <c r="K139" s="97"/>
      <c r="L139" s="97"/>
      <c r="M139" s="97"/>
      <c r="N139" s="97"/>
      <c r="O139" s="97"/>
      <c r="P139" s="97"/>
      <c r="Q139" s="95"/>
      <c r="R139" s="97"/>
      <c r="S139" s="97"/>
      <c r="T139" s="97"/>
    </row>
    <row r="140" ht="15.75" customHeight="1">
      <c r="A140" s="94"/>
      <c r="B140" s="95"/>
      <c r="C140" s="95"/>
      <c r="D140" s="96"/>
      <c r="E140" s="97"/>
      <c r="F140" s="97"/>
      <c r="G140" s="97"/>
      <c r="H140" s="97"/>
      <c r="I140" s="97"/>
      <c r="J140" s="97"/>
      <c r="K140" s="97"/>
      <c r="L140" s="97"/>
      <c r="M140" s="97"/>
      <c r="N140" s="97"/>
      <c r="O140" s="97"/>
      <c r="P140" s="97"/>
      <c r="Q140" s="95"/>
      <c r="R140" s="97"/>
      <c r="S140" s="97"/>
      <c r="T140" s="97"/>
    </row>
    <row r="141" ht="15.75" customHeight="1">
      <c r="A141" s="94"/>
      <c r="B141" s="95"/>
      <c r="C141" s="95"/>
      <c r="D141" s="96"/>
      <c r="E141" s="97"/>
      <c r="F141" s="97"/>
      <c r="G141" s="97"/>
      <c r="H141" s="97"/>
      <c r="I141" s="97"/>
      <c r="J141" s="97"/>
      <c r="K141" s="97"/>
      <c r="L141" s="97"/>
      <c r="M141" s="97"/>
      <c r="N141" s="97"/>
      <c r="O141" s="97"/>
      <c r="P141" s="97"/>
      <c r="Q141" s="95"/>
      <c r="R141" s="97"/>
      <c r="S141" s="97"/>
      <c r="T141" s="97"/>
    </row>
    <row r="142" ht="15.75" customHeight="1">
      <c r="A142" s="94"/>
      <c r="B142" s="95"/>
      <c r="C142" s="95"/>
      <c r="D142" s="96"/>
      <c r="E142" s="97"/>
      <c r="F142" s="97"/>
      <c r="G142" s="97"/>
      <c r="H142" s="97"/>
      <c r="I142" s="97"/>
      <c r="J142" s="97"/>
      <c r="K142" s="97"/>
      <c r="L142" s="97"/>
      <c r="M142" s="97"/>
      <c r="N142" s="97"/>
      <c r="O142" s="97"/>
      <c r="P142" s="97"/>
      <c r="Q142" s="95"/>
      <c r="R142" s="97"/>
      <c r="S142" s="97"/>
      <c r="T142" s="97"/>
    </row>
    <row r="143" ht="15.75" customHeight="1">
      <c r="A143" s="94"/>
      <c r="B143" s="95"/>
      <c r="C143" s="95"/>
      <c r="D143" s="96"/>
      <c r="E143" s="97"/>
      <c r="F143" s="97"/>
      <c r="G143" s="97"/>
      <c r="H143" s="97"/>
      <c r="I143" s="97"/>
      <c r="J143" s="97"/>
      <c r="K143" s="97"/>
      <c r="L143" s="97"/>
      <c r="M143" s="97"/>
      <c r="N143" s="97"/>
      <c r="O143" s="97"/>
      <c r="P143" s="97"/>
      <c r="Q143" s="95"/>
      <c r="R143" s="97"/>
      <c r="S143" s="97"/>
      <c r="T143" s="97"/>
    </row>
    <row r="144" ht="15.75" customHeight="1">
      <c r="A144" s="94"/>
      <c r="B144" s="95"/>
      <c r="C144" s="95"/>
      <c r="D144" s="96"/>
      <c r="E144" s="97"/>
      <c r="F144" s="97"/>
      <c r="G144" s="97"/>
      <c r="H144" s="97"/>
      <c r="I144" s="97"/>
      <c r="J144" s="97"/>
      <c r="K144" s="97"/>
      <c r="L144" s="97"/>
      <c r="M144" s="97"/>
      <c r="N144" s="97"/>
      <c r="O144" s="97"/>
      <c r="P144" s="97"/>
      <c r="Q144" s="95"/>
      <c r="R144" s="97"/>
      <c r="S144" s="97"/>
      <c r="T144" s="97"/>
    </row>
    <row r="145" ht="15.75" customHeight="1">
      <c r="A145" s="94"/>
      <c r="B145" s="95"/>
      <c r="C145" s="95"/>
      <c r="D145" s="96"/>
      <c r="E145" s="97"/>
      <c r="F145" s="97"/>
      <c r="G145" s="97"/>
      <c r="H145" s="97"/>
      <c r="I145" s="97"/>
      <c r="J145" s="97"/>
      <c r="K145" s="97"/>
      <c r="L145" s="97"/>
      <c r="M145" s="97"/>
      <c r="N145" s="97"/>
      <c r="O145" s="97"/>
      <c r="P145" s="97"/>
      <c r="Q145" s="95"/>
      <c r="R145" s="97"/>
      <c r="S145" s="97"/>
      <c r="T145" s="97"/>
    </row>
    <row r="146" ht="15.75" customHeight="1">
      <c r="A146" s="94"/>
      <c r="B146" s="95"/>
      <c r="C146" s="95"/>
      <c r="D146" s="96"/>
      <c r="E146" s="97"/>
      <c r="F146" s="97"/>
      <c r="G146" s="97"/>
      <c r="H146" s="97"/>
      <c r="I146" s="97"/>
      <c r="J146" s="97"/>
      <c r="K146" s="97"/>
      <c r="L146" s="97"/>
      <c r="M146" s="97"/>
      <c r="N146" s="97"/>
      <c r="O146" s="97"/>
      <c r="P146" s="97"/>
      <c r="Q146" s="95"/>
      <c r="R146" s="97"/>
      <c r="S146" s="97"/>
      <c r="T146" s="97"/>
    </row>
    <row r="147" ht="15.75" customHeight="1">
      <c r="A147" s="94"/>
      <c r="B147" s="95"/>
      <c r="C147" s="95"/>
      <c r="D147" s="96"/>
      <c r="E147" s="97"/>
      <c r="F147" s="97"/>
      <c r="G147" s="97"/>
      <c r="H147" s="97"/>
      <c r="I147" s="97"/>
      <c r="J147" s="97"/>
      <c r="K147" s="97"/>
      <c r="L147" s="97"/>
      <c r="M147" s="97"/>
      <c r="N147" s="97"/>
      <c r="O147" s="97"/>
      <c r="P147" s="97"/>
      <c r="Q147" s="95"/>
      <c r="R147" s="97"/>
      <c r="S147" s="97"/>
      <c r="T147" s="97"/>
    </row>
    <row r="148" ht="15.75" customHeight="1">
      <c r="A148" s="94"/>
      <c r="B148" s="95"/>
      <c r="C148" s="95"/>
      <c r="D148" s="96"/>
      <c r="E148" s="97"/>
      <c r="F148" s="97"/>
      <c r="G148" s="97"/>
      <c r="H148" s="97"/>
      <c r="I148" s="97"/>
      <c r="J148" s="97"/>
      <c r="K148" s="97"/>
      <c r="L148" s="97"/>
      <c r="M148" s="97"/>
      <c r="N148" s="97"/>
      <c r="O148" s="97"/>
      <c r="P148" s="97"/>
      <c r="Q148" s="95"/>
      <c r="R148" s="97"/>
      <c r="S148" s="97"/>
      <c r="T148" s="97"/>
    </row>
    <row r="149" ht="15.75" customHeight="1">
      <c r="A149" s="94"/>
      <c r="B149" s="95"/>
      <c r="C149" s="95"/>
      <c r="D149" s="96"/>
      <c r="E149" s="97"/>
      <c r="F149" s="97"/>
      <c r="G149" s="97"/>
      <c r="H149" s="97"/>
      <c r="I149" s="97"/>
      <c r="J149" s="97"/>
      <c r="K149" s="97"/>
      <c r="L149" s="97"/>
      <c r="M149" s="97"/>
      <c r="N149" s="97"/>
      <c r="O149" s="97"/>
      <c r="P149" s="97"/>
      <c r="Q149" s="95"/>
      <c r="R149" s="97"/>
      <c r="S149" s="97"/>
      <c r="T149" s="97"/>
    </row>
    <row r="150" ht="15.75" customHeight="1">
      <c r="A150" s="94"/>
      <c r="B150" s="95"/>
      <c r="C150" s="95"/>
      <c r="D150" s="96"/>
      <c r="E150" s="97"/>
      <c r="F150" s="97"/>
      <c r="G150" s="97"/>
      <c r="H150" s="97"/>
      <c r="I150" s="97"/>
      <c r="J150" s="97"/>
      <c r="K150" s="97"/>
      <c r="L150" s="97"/>
      <c r="M150" s="97"/>
      <c r="N150" s="97"/>
      <c r="O150" s="97"/>
      <c r="P150" s="97"/>
      <c r="Q150" s="95"/>
      <c r="R150" s="97"/>
      <c r="S150" s="97"/>
      <c r="T150" s="97"/>
    </row>
    <row r="151" ht="15.75" customHeight="1">
      <c r="A151" s="94"/>
      <c r="B151" s="95"/>
      <c r="C151" s="95"/>
      <c r="D151" s="96"/>
      <c r="E151" s="97"/>
      <c r="F151" s="97"/>
      <c r="G151" s="97"/>
      <c r="H151" s="97"/>
      <c r="I151" s="97"/>
      <c r="J151" s="97"/>
      <c r="K151" s="97"/>
      <c r="L151" s="97"/>
      <c r="M151" s="97"/>
      <c r="N151" s="97"/>
      <c r="O151" s="97"/>
      <c r="P151" s="97"/>
      <c r="Q151" s="95"/>
      <c r="R151" s="97"/>
      <c r="S151" s="97"/>
      <c r="T151" s="97"/>
    </row>
    <row r="152" ht="15.75" customHeight="1">
      <c r="A152" s="94"/>
      <c r="B152" s="95"/>
      <c r="C152" s="95"/>
      <c r="D152" s="96"/>
      <c r="E152" s="97"/>
      <c r="F152" s="97"/>
      <c r="G152" s="97"/>
      <c r="H152" s="97"/>
      <c r="I152" s="97"/>
      <c r="J152" s="97"/>
      <c r="K152" s="97"/>
      <c r="L152" s="97"/>
      <c r="M152" s="97"/>
      <c r="N152" s="97"/>
      <c r="O152" s="97"/>
      <c r="P152" s="97"/>
      <c r="Q152" s="95"/>
      <c r="R152" s="97"/>
      <c r="S152" s="97"/>
      <c r="T152" s="97"/>
    </row>
    <row r="153" ht="15.75" customHeight="1">
      <c r="A153" s="94"/>
      <c r="B153" s="95"/>
      <c r="C153" s="95"/>
      <c r="D153" s="96"/>
      <c r="E153" s="97"/>
      <c r="F153" s="97"/>
      <c r="G153" s="97"/>
      <c r="H153" s="97"/>
      <c r="I153" s="97"/>
      <c r="J153" s="97"/>
      <c r="K153" s="97"/>
      <c r="L153" s="97"/>
      <c r="M153" s="97"/>
      <c r="N153" s="97"/>
      <c r="O153" s="97"/>
      <c r="P153" s="97"/>
      <c r="Q153" s="95"/>
      <c r="R153" s="97"/>
      <c r="S153" s="97"/>
      <c r="T153" s="97"/>
    </row>
    <row r="154" ht="15.75" customHeight="1">
      <c r="A154" s="94"/>
      <c r="B154" s="95"/>
      <c r="C154" s="95"/>
      <c r="D154" s="96"/>
      <c r="E154" s="97"/>
      <c r="F154" s="97"/>
      <c r="G154" s="97"/>
      <c r="H154" s="97"/>
      <c r="I154" s="97"/>
      <c r="J154" s="97"/>
      <c r="K154" s="97"/>
      <c r="L154" s="97"/>
      <c r="M154" s="97"/>
      <c r="N154" s="97"/>
      <c r="O154" s="97"/>
      <c r="P154" s="97"/>
      <c r="Q154" s="95"/>
      <c r="R154" s="97"/>
      <c r="S154" s="97"/>
      <c r="T154" s="97"/>
    </row>
    <row r="155" ht="15.75" customHeight="1">
      <c r="A155" s="94"/>
      <c r="B155" s="95"/>
      <c r="C155" s="95"/>
      <c r="D155" s="96"/>
      <c r="E155" s="97"/>
      <c r="F155" s="97"/>
      <c r="G155" s="97"/>
      <c r="H155" s="97"/>
      <c r="I155" s="97"/>
      <c r="J155" s="97"/>
      <c r="K155" s="97"/>
      <c r="L155" s="97"/>
      <c r="M155" s="97"/>
      <c r="N155" s="97"/>
      <c r="O155" s="97"/>
      <c r="P155" s="97"/>
      <c r="Q155" s="95"/>
      <c r="R155" s="97"/>
      <c r="S155" s="97"/>
      <c r="T155" s="97"/>
    </row>
    <row r="156" ht="15.75" customHeight="1">
      <c r="A156" s="94"/>
      <c r="B156" s="95"/>
      <c r="C156" s="95"/>
      <c r="D156" s="96"/>
      <c r="E156" s="97"/>
      <c r="F156" s="97"/>
      <c r="G156" s="97"/>
      <c r="H156" s="97"/>
      <c r="I156" s="97"/>
      <c r="J156" s="97"/>
      <c r="K156" s="97"/>
      <c r="L156" s="97"/>
      <c r="M156" s="97"/>
      <c r="N156" s="97"/>
      <c r="O156" s="97"/>
      <c r="P156" s="97"/>
      <c r="Q156" s="95"/>
      <c r="R156" s="97"/>
      <c r="S156" s="97"/>
      <c r="T156" s="97"/>
    </row>
    <row r="157" ht="15.75" customHeight="1">
      <c r="A157" s="94"/>
      <c r="B157" s="95"/>
      <c r="C157" s="95"/>
      <c r="D157" s="96"/>
      <c r="E157" s="97"/>
      <c r="F157" s="97"/>
      <c r="G157" s="97"/>
      <c r="H157" s="97"/>
      <c r="I157" s="97"/>
      <c r="J157" s="97"/>
      <c r="K157" s="97"/>
      <c r="L157" s="97"/>
      <c r="M157" s="97"/>
      <c r="N157" s="97"/>
      <c r="O157" s="97"/>
      <c r="P157" s="97"/>
      <c r="Q157" s="95"/>
      <c r="R157" s="97"/>
      <c r="S157" s="97"/>
      <c r="T157" s="97"/>
    </row>
    <row r="158" ht="15.75" customHeight="1">
      <c r="A158" s="94"/>
      <c r="B158" s="95"/>
      <c r="C158" s="95"/>
      <c r="D158" s="96"/>
      <c r="E158" s="97"/>
      <c r="F158" s="97"/>
      <c r="G158" s="97"/>
      <c r="H158" s="97"/>
      <c r="I158" s="97"/>
      <c r="J158" s="97"/>
      <c r="K158" s="97"/>
      <c r="L158" s="97"/>
      <c r="M158" s="97"/>
      <c r="N158" s="97"/>
      <c r="O158" s="97"/>
      <c r="P158" s="97"/>
      <c r="Q158" s="95"/>
      <c r="R158" s="97"/>
      <c r="S158" s="97"/>
      <c r="T158" s="97"/>
    </row>
    <row r="159" ht="15.75" customHeight="1">
      <c r="A159" s="94"/>
      <c r="B159" s="95"/>
      <c r="C159" s="95"/>
      <c r="D159" s="96"/>
      <c r="E159" s="97"/>
      <c r="F159" s="97"/>
      <c r="G159" s="97"/>
      <c r="H159" s="97"/>
      <c r="I159" s="97"/>
      <c r="J159" s="97"/>
      <c r="K159" s="97"/>
      <c r="L159" s="97"/>
      <c r="M159" s="97"/>
      <c r="N159" s="97"/>
      <c r="O159" s="97"/>
      <c r="P159" s="97"/>
      <c r="Q159" s="95"/>
      <c r="R159" s="97"/>
      <c r="S159" s="97"/>
      <c r="T159" s="97"/>
    </row>
    <row r="160" ht="15.75" customHeight="1">
      <c r="A160" s="94"/>
      <c r="B160" s="95"/>
      <c r="C160" s="95"/>
      <c r="D160" s="96"/>
      <c r="E160" s="97"/>
      <c r="F160" s="97"/>
      <c r="G160" s="97"/>
      <c r="H160" s="97"/>
      <c r="I160" s="97"/>
      <c r="J160" s="97"/>
      <c r="K160" s="97"/>
      <c r="L160" s="97"/>
      <c r="M160" s="97"/>
      <c r="N160" s="97"/>
      <c r="O160" s="97"/>
      <c r="P160" s="97"/>
      <c r="Q160" s="95"/>
      <c r="R160" s="97"/>
      <c r="S160" s="97"/>
      <c r="T160" s="97"/>
    </row>
    <row r="161" ht="15.75" customHeight="1">
      <c r="A161" s="94"/>
      <c r="B161" s="95"/>
      <c r="C161" s="95"/>
      <c r="D161" s="96"/>
      <c r="E161" s="97"/>
      <c r="F161" s="97"/>
      <c r="G161" s="97"/>
      <c r="H161" s="97"/>
      <c r="I161" s="97"/>
      <c r="J161" s="97"/>
      <c r="K161" s="97"/>
      <c r="L161" s="97"/>
      <c r="M161" s="97"/>
      <c r="N161" s="97"/>
      <c r="O161" s="97"/>
      <c r="P161" s="97"/>
      <c r="Q161" s="95"/>
      <c r="R161" s="97"/>
      <c r="S161" s="97"/>
      <c r="T161" s="97"/>
    </row>
    <row r="162" ht="15.75" customHeight="1">
      <c r="A162" s="94"/>
      <c r="B162" s="95"/>
      <c r="C162" s="95"/>
      <c r="D162" s="96"/>
      <c r="E162" s="97"/>
      <c r="F162" s="97"/>
      <c r="G162" s="97"/>
      <c r="H162" s="97"/>
      <c r="I162" s="97"/>
      <c r="J162" s="97"/>
      <c r="K162" s="97"/>
      <c r="L162" s="97"/>
      <c r="M162" s="97"/>
      <c r="N162" s="97"/>
      <c r="O162" s="97"/>
      <c r="P162" s="97"/>
      <c r="Q162" s="95"/>
      <c r="R162" s="97"/>
      <c r="S162" s="97"/>
      <c r="T162" s="97"/>
    </row>
    <row r="163" ht="15.75" customHeight="1">
      <c r="A163" s="94"/>
      <c r="B163" s="95"/>
      <c r="C163" s="95"/>
      <c r="D163" s="96"/>
      <c r="E163" s="97"/>
      <c r="F163" s="97"/>
      <c r="G163" s="97"/>
      <c r="H163" s="97"/>
      <c r="I163" s="97"/>
      <c r="J163" s="97"/>
      <c r="K163" s="97"/>
      <c r="L163" s="97"/>
      <c r="M163" s="97"/>
      <c r="N163" s="97"/>
      <c r="O163" s="97"/>
      <c r="P163" s="97"/>
      <c r="Q163" s="95"/>
      <c r="R163" s="97"/>
      <c r="S163" s="97"/>
      <c r="T163" s="97"/>
    </row>
    <row r="164" ht="15.75" customHeight="1">
      <c r="A164" s="94"/>
      <c r="B164" s="95"/>
      <c r="C164" s="95"/>
      <c r="D164" s="96"/>
      <c r="E164" s="97"/>
      <c r="F164" s="97"/>
      <c r="G164" s="97"/>
      <c r="H164" s="97"/>
      <c r="I164" s="97"/>
      <c r="J164" s="97"/>
      <c r="K164" s="97"/>
      <c r="L164" s="97"/>
      <c r="M164" s="97"/>
      <c r="N164" s="97"/>
      <c r="O164" s="97"/>
      <c r="P164" s="97"/>
      <c r="Q164" s="95"/>
      <c r="R164" s="97"/>
      <c r="S164" s="97"/>
      <c r="T164" s="97"/>
    </row>
    <row r="165" ht="15.75" customHeight="1">
      <c r="A165" s="94"/>
      <c r="B165" s="95"/>
      <c r="C165" s="95"/>
      <c r="D165" s="96"/>
      <c r="E165" s="97"/>
      <c r="F165" s="97"/>
      <c r="G165" s="97"/>
      <c r="H165" s="97"/>
      <c r="I165" s="97"/>
      <c r="J165" s="97"/>
      <c r="K165" s="97"/>
      <c r="L165" s="97"/>
      <c r="M165" s="97"/>
      <c r="N165" s="97"/>
      <c r="O165" s="97"/>
      <c r="P165" s="97"/>
      <c r="Q165" s="95"/>
      <c r="R165" s="97"/>
      <c r="S165" s="97"/>
      <c r="T165" s="97"/>
    </row>
    <row r="166" ht="15.75" customHeight="1">
      <c r="A166" s="94"/>
      <c r="B166" s="95"/>
      <c r="C166" s="95"/>
      <c r="D166" s="96"/>
      <c r="E166" s="97"/>
      <c r="F166" s="97"/>
      <c r="G166" s="97"/>
      <c r="H166" s="97"/>
      <c r="I166" s="97"/>
      <c r="J166" s="97"/>
      <c r="K166" s="97"/>
      <c r="L166" s="97"/>
      <c r="M166" s="97"/>
      <c r="N166" s="97"/>
      <c r="O166" s="97"/>
      <c r="P166" s="97"/>
      <c r="Q166" s="95"/>
      <c r="R166" s="97"/>
      <c r="S166" s="97"/>
      <c r="T166" s="97"/>
    </row>
    <row r="167" ht="15.75" customHeight="1">
      <c r="A167" s="94"/>
      <c r="B167" s="95"/>
      <c r="C167" s="95"/>
      <c r="D167" s="96"/>
      <c r="E167" s="97"/>
      <c r="F167" s="97"/>
      <c r="G167" s="97"/>
      <c r="H167" s="97"/>
      <c r="I167" s="97"/>
      <c r="J167" s="97"/>
      <c r="K167" s="97"/>
      <c r="L167" s="97"/>
      <c r="M167" s="97"/>
      <c r="N167" s="97"/>
      <c r="O167" s="97"/>
      <c r="P167" s="97"/>
      <c r="Q167" s="95"/>
      <c r="R167" s="97"/>
      <c r="S167" s="97"/>
      <c r="T167" s="97"/>
    </row>
    <row r="168" ht="15.75" customHeight="1">
      <c r="A168" s="94"/>
      <c r="B168" s="95"/>
      <c r="C168" s="95"/>
      <c r="D168" s="96"/>
      <c r="E168" s="97"/>
      <c r="F168" s="97"/>
      <c r="G168" s="97"/>
      <c r="H168" s="97"/>
      <c r="I168" s="97"/>
      <c r="J168" s="97"/>
      <c r="K168" s="97"/>
      <c r="L168" s="97"/>
      <c r="M168" s="97"/>
      <c r="N168" s="97"/>
      <c r="O168" s="97"/>
      <c r="P168" s="97"/>
      <c r="Q168" s="95"/>
      <c r="R168" s="97"/>
      <c r="S168" s="97"/>
      <c r="T168" s="97"/>
    </row>
    <row r="169" ht="15.75" customHeight="1">
      <c r="A169" s="94"/>
      <c r="B169" s="95"/>
      <c r="C169" s="95"/>
      <c r="D169" s="96"/>
      <c r="E169" s="97"/>
      <c r="F169" s="97"/>
      <c r="G169" s="97"/>
      <c r="H169" s="97"/>
      <c r="I169" s="97"/>
      <c r="J169" s="97"/>
      <c r="K169" s="97"/>
      <c r="L169" s="97"/>
      <c r="M169" s="97"/>
      <c r="N169" s="97"/>
      <c r="O169" s="97"/>
      <c r="P169" s="97"/>
      <c r="Q169" s="95"/>
      <c r="R169" s="97"/>
      <c r="S169" s="97"/>
      <c r="T169" s="97"/>
    </row>
    <row r="170" ht="15.75" customHeight="1">
      <c r="A170" s="94"/>
      <c r="B170" s="95"/>
      <c r="C170" s="95"/>
      <c r="D170" s="96"/>
      <c r="E170" s="97"/>
      <c r="F170" s="97"/>
      <c r="G170" s="97"/>
      <c r="H170" s="97"/>
      <c r="I170" s="97"/>
      <c r="J170" s="97"/>
      <c r="K170" s="97"/>
      <c r="L170" s="97"/>
      <c r="M170" s="97"/>
      <c r="N170" s="97"/>
      <c r="O170" s="97"/>
      <c r="P170" s="97"/>
      <c r="Q170" s="95"/>
      <c r="R170" s="97"/>
      <c r="S170" s="97"/>
      <c r="T170" s="97"/>
    </row>
    <row r="171" ht="15.75" customHeight="1">
      <c r="A171" s="94"/>
      <c r="B171" s="95"/>
      <c r="C171" s="95"/>
      <c r="D171" s="96"/>
      <c r="E171" s="97"/>
      <c r="F171" s="97"/>
      <c r="G171" s="97"/>
      <c r="H171" s="97"/>
      <c r="I171" s="97"/>
      <c r="J171" s="97"/>
      <c r="K171" s="97"/>
      <c r="L171" s="97"/>
      <c r="M171" s="97"/>
      <c r="N171" s="97"/>
      <c r="O171" s="97"/>
      <c r="P171" s="97"/>
      <c r="Q171" s="95"/>
      <c r="R171" s="97"/>
      <c r="S171" s="97"/>
      <c r="T171" s="97"/>
    </row>
    <row r="172" ht="15.75" customHeight="1">
      <c r="A172" s="94"/>
      <c r="B172" s="95"/>
      <c r="C172" s="95"/>
      <c r="D172" s="96"/>
      <c r="E172" s="97"/>
      <c r="F172" s="97"/>
      <c r="G172" s="97"/>
      <c r="H172" s="97"/>
      <c r="I172" s="97"/>
      <c r="J172" s="97"/>
      <c r="K172" s="97"/>
      <c r="L172" s="97"/>
      <c r="M172" s="97"/>
      <c r="N172" s="97"/>
      <c r="O172" s="97"/>
      <c r="P172" s="97"/>
      <c r="Q172" s="95"/>
      <c r="R172" s="97"/>
      <c r="S172" s="97"/>
      <c r="T172" s="97"/>
    </row>
    <row r="173" ht="15.75" customHeight="1">
      <c r="A173" s="94"/>
      <c r="B173" s="95"/>
      <c r="C173" s="95"/>
      <c r="D173" s="96"/>
      <c r="E173" s="97"/>
      <c r="F173" s="97"/>
      <c r="G173" s="97"/>
      <c r="H173" s="97"/>
      <c r="I173" s="97"/>
      <c r="J173" s="97"/>
      <c r="K173" s="97"/>
      <c r="L173" s="97"/>
      <c r="M173" s="97"/>
      <c r="N173" s="97"/>
      <c r="O173" s="97"/>
      <c r="P173" s="97"/>
      <c r="Q173" s="95"/>
      <c r="R173" s="97"/>
      <c r="S173" s="97"/>
      <c r="T173" s="97"/>
    </row>
    <row r="174" ht="15.75" customHeight="1">
      <c r="A174" s="94"/>
      <c r="B174" s="95"/>
      <c r="C174" s="95"/>
      <c r="D174" s="96"/>
      <c r="E174" s="97"/>
      <c r="F174" s="97"/>
      <c r="G174" s="97"/>
      <c r="H174" s="97"/>
      <c r="I174" s="97"/>
      <c r="J174" s="97"/>
      <c r="K174" s="97"/>
      <c r="L174" s="97"/>
      <c r="M174" s="97"/>
      <c r="N174" s="97"/>
      <c r="O174" s="97"/>
      <c r="P174" s="97"/>
      <c r="Q174" s="95"/>
      <c r="R174" s="97"/>
      <c r="S174" s="97"/>
      <c r="T174" s="97"/>
    </row>
    <row r="175" ht="15.75" customHeight="1">
      <c r="A175" s="94"/>
      <c r="B175" s="95"/>
      <c r="C175" s="95"/>
      <c r="D175" s="96"/>
      <c r="E175" s="97"/>
      <c r="F175" s="97"/>
      <c r="G175" s="97"/>
      <c r="H175" s="97"/>
      <c r="I175" s="97"/>
      <c r="J175" s="97"/>
      <c r="K175" s="97"/>
      <c r="L175" s="97"/>
      <c r="M175" s="97"/>
      <c r="N175" s="97"/>
      <c r="O175" s="97"/>
      <c r="P175" s="97"/>
      <c r="Q175" s="95"/>
      <c r="R175" s="97"/>
      <c r="S175" s="97"/>
      <c r="T175" s="97"/>
    </row>
    <row r="176" ht="15.75" customHeight="1">
      <c r="A176" s="94"/>
      <c r="B176" s="95"/>
      <c r="C176" s="95"/>
      <c r="D176" s="96"/>
      <c r="E176" s="97"/>
      <c r="F176" s="97"/>
      <c r="G176" s="97"/>
      <c r="H176" s="97"/>
      <c r="I176" s="97"/>
      <c r="J176" s="97"/>
      <c r="K176" s="97"/>
      <c r="L176" s="97"/>
      <c r="M176" s="97"/>
      <c r="N176" s="97"/>
      <c r="O176" s="97"/>
      <c r="P176" s="97"/>
      <c r="Q176" s="95"/>
      <c r="R176" s="97"/>
      <c r="S176" s="97"/>
      <c r="T176" s="97"/>
    </row>
    <row r="177" ht="15.75" customHeight="1">
      <c r="A177" s="94"/>
      <c r="B177" s="95"/>
      <c r="C177" s="95"/>
      <c r="D177" s="96"/>
      <c r="E177" s="97"/>
      <c r="F177" s="97"/>
      <c r="G177" s="97"/>
      <c r="H177" s="97"/>
      <c r="I177" s="97"/>
      <c r="J177" s="97"/>
      <c r="K177" s="97"/>
      <c r="L177" s="97"/>
      <c r="M177" s="97"/>
      <c r="N177" s="97"/>
      <c r="O177" s="97"/>
      <c r="P177" s="97"/>
      <c r="Q177" s="95"/>
      <c r="R177" s="97"/>
      <c r="S177" s="97"/>
      <c r="T177" s="97"/>
    </row>
    <row r="178" ht="15.75" customHeight="1">
      <c r="A178" s="94"/>
      <c r="B178" s="95"/>
      <c r="C178" s="95"/>
      <c r="D178" s="96"/>
      <c r="E178" s="97"/>
      <c r="F178" s="97"/>
      <c r="G178" s="97"/>
      <c r="H178" s="97"/>
      <c r="I178" s="97"/>
      <c r="J178" s="97"/>
      <c r="K178" s="97"/>
      <c r="L178" s="97"/>
      <c r="M178" s="97"/>
      <c r="N178" s="97"/>
      <c r="O178" s="97"/>
      <c r="P178" s="97"/>
      <c r="Q178" s="95"/>
      <c r="R178" s="97"/>
      <c r="S178" s="97"/>
      <c r="T178" s="97"/>
    </row>
    <row r="179" ht="15.75" customHeight="1">
      <c r="A179" s="94"/>
      <c r="B179" s="95"/>
      <c r="C179" s="95"/>
      <c r="D179" s="96"/>
      <c r="E179" s="97"/>
      <c r="F179" s="97"/>
      <c r="G179" s="97"/>
      <c r="H179" s="97"/>
      <c r="I179" s="97"/>
      <c r="J179" s="97"/>
      <c r="K179" s="97"/>
      <c r="L179" s="97"/>
      <c r="M179" s="97"/>
      <c r="N179" s="97"/>
      <c r="O179" s="97"/>
      <c r="P179" s="97"/>
      <c r="Q179" s="95"/>
      <c r="R179" s="97"/>
      <c r="S179" s="97"/>
      <c r="T179" s="97"/>
    </row>
    <row r="180" ht="15.75" customHeight="1">
      <c r="A180" s="94"/>
      <c r="B180" s="95"/>
      <c r="C180" s="95"/>
      <c r="D180" s="96"/>
      <c r="E180" s="97"/>
      <c r="F180" s="97"/>
      <c r="G180" s="97"/>
      <c r="H180" s="97"/>
      <c r="I180" s="97"/>
      <c r="J180" s="97"/>
      <c r="K180" s="97"/>
      <c r="L180" s="97"/>
      <c r="M180" s="97"/>
      <c r="N180" s="97"/>
      <c r="O180" s="97"/>
      <c r="P180" s="97"/>
      <c r="Q180" s="95"/>
      <c r="R180" s="97"/>
      <c r="S180" s="97"/>
      <c r="T180" s="97"/>
    </row>
    <row r="181" ht="15.75" customHeight="1">
      <c r="A181" s="94"/>
      <c r="B181" s="95"/>
      <c r="C181" s="95"/>
      <c r="D181" s="96"/>
      <c r="E181" s="97"/>
      <c r="F181" s="97"/>
      <c r="G181" s="97"/>
      <c r="H181" s="97"/>
      <c r="I181" s="97"/>
      <c r="J181" s="97"/>
      <c r="K181" s="97"/>
      <c r="L181" s="97"/>
      <c r="M181" s="97"/>
      <c r="N181" s="97"/>
      <c r="O181" s="97"/>
      <c r="P181" s="97"/>
      <c r="Q181" s="95"/>
      <c r="R181" s="97"/>
      <c r="S181" s="97"/>
      <c r="T181" s="97"/>
    </row>
    <row r="182" ht="15.75" customHeight="1">
      <c r="A182" s="94"/>
      <c r="B182" s="95"/>
      <c r="C182" s="95"/>
      <c r="D182" s="96"/>
      <c r="E182" s="97"/>
      <c r="F182" s="97"/>
      <c r="G182" s="97"/>
      <c r="H182" s="97"/>
      <c r="I182" s="97"/>
      <c r="J182" s="97"/>
      <c r="K182" s="97"/>
      <c r="L182" s="97"/>
      <c r="M182" s="97"/>
      <c r="N182" s="97"/>
      <c r="O182" s="97"/>
      <c r="P182" s="97"/>
      <c r="Q182" s="95"/>
      <c r="R182" s="97"/>
      <c r="S182" s="97"/>
      <c r="T182" s="97"/>
    </row>
    <row r="183" ht="15.75" customHeight="1">
      <c r="A183" s="94"/>
      <c r="B183" s="95"/>
      <c r="C183" s="95"/>
      <c r="D183" s="96"/>
      <c r="E183" s="97"/>
      <c r="F183" s="97"/>
      <c r="G183" s="97"/>
      <c r="H183" s="97"/>
      <c r="I183" s="97"/>
      <c r="J183" s="97"/>
      <c r="K183" s="97"/>
      <c r="L183" s="97"/>
      <c r="M183" s="97"/>
      <c r="N183" s="97"/>
      <c r="O183" s="97"/>
      <c r="P183" s="97"/>
      <c r="Q183" s="95"/>
      <c r="R183" s="97"/>
      <c r="S183" s="97"/>
      <c r="T183" s="97"/>
    </row>
    <row r="184" ht="15.75" customHeight="1">
      <c r="A184" s="94"/>
      <c r="B184" s="95"/>
      <c r="C184" s="95"/>
      <c r="D184" s="96"/>
      <c r="E184" s="97"/>
      <c r="F184" s="97"/>
      <c r="G184" s="97"/>
      <c r="H184" s="97"/>
      <c r="I184" s="97"/>
      <c r="J184" s="97"/>
      <c r="K184" s="97"/>
      <c r="L184" s="97"/>
      <c r="M184" s="97"/>
      <c r="N184" s="97"/>
      <c r="O184" s="97"/>
      <c r="P184" s="97"/>
      <c r="Q184" s="95"/>
      <c r="R184" s="97"/>
      <c r="S184" s="97"/>
      <c r="T184" s="97"/>
    </row>
    <row r="185" ht="15.75" customHeight="1">
      <c r="A185" s="94"/>
      <c r="B185" s="95"/>
      <c r="C185" s="95"/>
      <c r="D185" s="96"/>
      <c r="E185" s="97"/>
      <c r="F185" s="97"/>
      <c r="G185" s="97"/>
      <c r="H185" s="97"/>
      <c r="I185" s="97"/>
      <c r="J185" s="97"/>
      <c r="K185" s="97"/>
      <c r="L185" s="97"/>
      <c r="M185" s="97"/>
      <c r="N185" s="97"/>
      <c r="O185" s="97"/>
      <c r="P185" s="97"/>
      <c r="Q185" s="95"/>
      <c r="R185" s="97"/>
      <c r="S185" s="97"/>
      <c r="T185" s="97"/>
    </row>
    <row r="186" ht="15.75" customHeight="1">
      <c r="A186" s="94"/>
      <c r="B186" s="95"/>
      <c r="C186" s="95"/>
      <c r="D186" s="96"/>
      <c r="E186" s="97"/>
      <c r="F186" s="97"/>
      <c r="G186" s="97"/>
      <c r="H186" s="97"/>
      <c r="I186" s="97"/>
      <c r="J186" s="97"/>
      <c r="K186" s="97"/>
      <c r="L186" s="97"/>
      <c r="M186" s="97"/>
      <c r="N186" s="97"/>
      <c r="O186" s="97"/>
      <c r="P186" s="97"/>
      <c r="Q186" s="95"/>
      <c r="R186" s="97"/>
      <c r="S186" s="97"/>
      <c r="T186" s="97"/>
    </row>
    <row r="187" ht="15.75" customHeight="1">
      <c r="A187" s="94"/>
      <c r="B187" s="95"/>
      <c r="C187" s="95"/>
      <c r="D187" s="96"/>
      <c r="E187" s="97"/>
      <c r="F187" s="97"/>
      <c r="G187" s="97"/>
      <c r="H187" s="97"/>
      <c r="I187" s="97"/>
      <c r="J187" s="97"/>
      <c r="K187" s="97"/>
      <c r="L187" s="97"/>
      <c r="M187" s="97"/>
      <c r="N187" s="97"/>
      <c r="O187" s="97"/>
      <c r="P187" s="97"/>
      <c r="Q187" s="95"/>
      <c r="R187" s="97"/>
      <c r="S187" s="97"/>
      <c r="T187" s="97"/>
    </row>
    <row r="188" ht="15.75" customHeight="1">
      <c r="A188" s="94"/>
      <c r="B188" s="95"/>
      <c r="C188" s="95"/>
      <c r="D188" s="96"/>
      <c r="E188" s="97"/>
      <c r="F188" s="97"/>
      <c r="G188" s="97"/>
      <c r="H188" s="97"/>
      <c r="I188" s="97"/>
      <c r="J188" s="97"/>
      <c r="K188" s="97"/>
      <c r="L188" s="97"/>
      <c r="M188" s="97"/>
      <c r="N188" s="97"/>
      <c r="O188" s="97"/>
      <c r="P188" s="97"/>
      <c r="Q188" s="95"/>
      <c r="R188" s="97"/>
      <c r="S188" s="97"/>
      <c r="T188" s="97"/>
    </row>
    <row r="189" ht="15.75" customHeight="1">
      <c r="A189" s="94"/>
      <c r="B189" s="95"/>
      <c r="C189" s="95"/>
      <c r="D189" s="96"/>
      <c r="E189" s="97"/>
      <c r="F189" s="97"/>
      <c r="G189" s="97"/>
      <c r="H189" s="97"/>
      <c r="I189" s="97"/>
      <c r="J189" s="97"/>
      <c r="K189" s="97"/>
      <c r="L189" s="97"/>
      <c r="M189" s="97"/>
      <c r="N189" s="97"/>
      <c r="O189" s="97"/>
      <c r="P189" s="97"/>
      <c r="Q189" s="95"/>
      <c r="R189" s="97"/>
      <c r="S189" s="97"/>
      <c r="T189" s="97"/>
    </row>
    <row r="190" ht="15.75" customHeight="1">
      <c r="A190" s="94"/>
      <c r="B190" s="95"/>
      <c r="C190" s="95"/>
      <c r="D190" s="96"/>
      <c r="E190" s="97"/>
      <c r="F190" s="97"/>
      <c r="G190" s="97"/>
      <c r="H190" s="97"/>
      <c r="I190" s="97"/>
      <c r="J190" s="97"/>
      <c r="K190" s="97"/>
      <c r="L190" s="97"/>
      <c r="M190" s="97"/>
      <c r="N190" s="97"/>
      <c r="O190" s="97"/>
      <c r="P190" s="97"/>
      <c r="Q190" s="95"/>
      <c r="R190" s="97"/>
      <c r="S190" s="97"/>
      <c r="T190" s="97"/>
    </row>
    <row r="191" ht="15.75" customHeight="1">
      <c r="A191" s="94"/>
      <c r="B191" s="95"/>
      <c r="C191" s="95"/>
      <c r="D191" s="96"/>
      <c r="E191" s="97"/>
      <c r="F191" s="97"/>
      <c r="G191" s="97"/>
      <c r="H191" s="97"/>
      <c r="I191" s="97"/>
      <c r="J191" s="97"/>
      <c r="K191" s="97"/>
      <c r="L191" s="97"/>
      <c r="M191" s="97"/>
      <c r="N191" s="97"/>
      <c r="O191" s="97"/>
      <c r="P191" s="97"/>
      <c r="Q191" s="95"/>
      <c r="R191" s="97"/>
      <c r="S191" s="97"/>
      <c r="T191" s="97"/>
    </row>
    <row r="192" ht="15.75" customHeight="1">
      <c r="A192" s="94"/>
      <c r="B192" s="95"/>
      <c r="C192" s="95"/>
      <c r="D192" s="96"/>
      <c r="E192" s="97"/>
      <c r="F192" s="97"/>
      <c r="G192" s="97"/>
      <c r="H192" s="97"/>
      <c r="I192" s="97"/>
      <c r="J192" s="97"/>
      <c r="K192" s="97"/>
      <c r="L192" s="97"/>
      <c r="M192" s="97"/>
      <c r="N192" s="97"/>
      <c r="O192" s="97"/>
      <c r="P192" s="97"/>
      <c r="Q192" s="95"/>
      <c r="R192" s="97"/>
      <c r="S192" s="97"/>
      <c r="T192" s="97"/>
    </row>
    <row r="193" ht="15.75" customHeight="1">
      <c r="A193" s="94"/>
      <c r="B193" s="95"/>
      <c r="C193" s="95"/>
      <c r="D193" s="96"/>
      <c r="E193" s="97"/>
      <c r="F193" s="97"/>
      <c r="G193" s="97"/>
      <c r="H193" s="97"/>
      <c r="I193" s="97"/>
      <c r="J193" s="97"/>
      <c r="K193" s="97"/>
      <c r="L193" s="97"/>
      <c r="M193" s="97"/>
      <c r="N193" s="97"/>
      <c r="O193" s="97"/>
      <c r="P193" s="97"/>
      <c r="Q193" s="95"/>
      <c r="R193" s="97"/>
      <c r="S193" s="97"/>
      <c r="T193" s="97"/>
    </row>
    <row r="194" ht="15.75" customHeight="1">
      <c r="A194" s="94"/>
      <c r="B194" s="95"/>
      <c r="C194" s="95"/>
      <c r="D194" s="96"/>
      <c r="E194" s="97"/>
      <c r="F194" s="97"/>
      <c r="G194" s="97"/>
      <c r="H194" s="97"/>
      <c r="I194" s="97"/>
      <c r="J194" s="97"/>
      <c r="K194" s="97"/>
      <c r="L194" s="97"/>
      <c r="M194" s="97"/>
      <c r="N194" s="97"/>
      <c r="O194" s="97"/>
      <c r="P194" s="97"/>
      <c r="Q194" s="95"/>
      <c r="R194" s="97"/>
      <c r="S194" s="97"/>
      <c r="T194" s="97"/>
    </row>
    <row r="195" ht="15.75" customHeight="1">
      <c r="A195" s="94"/>
      <c r="B195" s="95"/>
      <c r="C195" s="95"/>
      <c r="D195" s="96"/>
      <c r="E195" s="97"/>
      <c r="F195" s="97"/>
      <c r="G195" s="97"/>
      <c r="H195" s="97"/>
      <c r="I195" s="97"/>
      <c r="J195" s="97"/>
      <c r="K195" s="97"/>
      <c r="L195" s="97"/>
      <c r="M195" s="97"/>
      <c r="N195" s="97"/>
      <c r="O195" s="97"/>
      <c r="P195" s="97"/>
      <c r="Q195" s="95"/>
      <c r="R195" s="97"/>
      <c r="S195" s="97"/>
      <c r="T195" s="97"/>
    </row>
    <row r="196" ht="15.75" customHeight="1">
      <c r="A196" s="94"/>
      <c r="B196" s="95"/>
      <c r="C196" s="95"/>
      <c r="D196" s="96"/>
      <c r="E196" s="97"/>
      <c r="F196" s="97"/>
      <c r="G196" s="97"/>
      <c r="H196" s="97"/>
      <c r="I196" s="97"/>
      <c r="J196" s="97"/>
      <c r="K196" s="97"/>
      <c r="L196" s="97"/>
      <c r="M196" s="97"/>
      <c r="N196" s="97"/>
      <c r="O196" s="97"/>
      <c r="P196" s="97"/>
      <c r="Q196" s="95"/>
      <c r="R196" s="97"/>
      <c r="S196" s="97"/>
      <c r="T196" s="97"/>
    </row>
    <row r="197" ht="15.75" customHeight="1">
      <c r="A197" s="94"/>
      <c r="B197" s="95"/>
      <c r="C197" s="95"/>
      <c r="D197" s="96"/>
      <c r="E197" s="97"/>
      <c r="F197" s="97"/>
      <c r="G197" s="97"/>
      <c r="H197" s="97"/>
      <c r="I197" s="97"/>
      <c r="J197" s="97"/>
      <c r="K197" s="97"/>
      <c r="L197" s="97"/>
      <c r="M197" s="97"/>
      <c r="N197" s="97"/>
      <c r="O197" s="97"/>
      <c r="P197" s="97"/>
      <c r="Q197" s="95"/>
      <c r="R197" s="97"/>
      <c r="S197" s="97"/>
      <c r="T197" s="97"/>
    </row>
    <row r="198" ht="15.75" customHeight="1">
      <c r="A198" s="94"/>
      <c r="B198" s="95"/>
      <c r="C198" s="95"/>
      <c r="D198" s="96"/>
      <c r="E198" s="97"/>
      <c r="F198" s="97"/>
      <c r="G198" s="97"/>
      <c r="H198" s="97"/>
      <c r="I198" s="97"/>
      <c r="J198" s="97"/>
      <c r="K198" s="97"/>
      <c r="L198" s="97"/>
      <c r="M198" s="97"/>
      <c r="N198" s="97"/>
      <c r="O198" s="97"/>
      <c r="P198" s="97"/>
      <c r="Q198" s="95"/>
      <c r="R198" s="97"/>
      <c r="S198" s="97"/>
      <c r="T198" s="97"/>
    </row>
    <row r="199" ht="15.75" customHeight="1">
      <c r="A199" s="94"/>
      <c r="B199" s="95"/>
      <c r="C199" s="95"/>
      <c r="D199" s="96"/>
      <c r="E199" s="97"/>
      <c r="F199" s="97"/>
      <c r="G199" s="97"/>
      <c r="H199" s="97"/>
      <c r="I199" s="97"/>
      <c r="J199" s="97"/>
      <c r="K199" s="97"/>
      <c r="L199" s="97"/>
      <c r="M199" s="97"/>
      <c r="N199" s="97"/>
      <c r="O199" s="97"/>
      <c r="P199" s="97"/>
      <c r="Q199" s="95"/>
      <c r="R199" s="97"/>
      <c r="S199" s="97"/>
      <c r="T199" s="97"/>
    </row>
    <row r="200" ht="15.75" customHeight="1">
      <c r="A200" s="94"/>
      <c r="B200" s="95"/>
      <c r="C200" s="95"/>
      <c r="D200" s="96"/>
      <c r="E200" s="97"/>
      <c r="F200" s="97"/>
      <c r="G200" s="97"/>
      <c r="H200" s="97"/>
      <c r="I200" s="97"/>
      <c r="J200" s="97"/>
      <c r="K200" s="97"/>
      <c r="L200" s="97"/>
      <c r="M200" s="97"/>
      <c r="N200" s="97"/>
      <c r="O200" s="97"/>
      <c r="P200" s="97"/>
      <c r="Q200" s="95"/>
      <c r="R200" s="97"/>
      <c r="S200" s="97"/>
      <c r="T200" s="97"/>
    </row>
    <row r="201" ht="15.75" customHeight="1">
      <c r="A201" s="94"/>
      <c r="B201" s="95"/>
      <c r="C201" s="95"/>
      <c r="D201" s="96"/>
      <c r="E201" s="97"/>
      <c r="F201" s="97"/>
      <c r="G201" s="97"/>
      <c r="H201" s="97"/>
      <c r="I201" s="97"/>
      <c r="J201" s="97"/>
      <c r="K201" s="97"/>
      <c r="L201" s="97"/>
      <c r="M201" s="97"/>
      <c r="N201" s="97"/>
      <c r="O201" s="97"/>
      <c r="P201" s="97"/>
      <c r="Q201" s="95"/>
      <c r="R201" s="97"/>
      <c r="S201" s="97"/>
      <c r="T201" s="97"/>
    </row>
    <row r="202" ht="15.75" customHeight="1">
      <c r="A202" s="94"/>
      <c r="B202" s="95"/>
      <c r="C202" s="95"/>
      <c r="D202" s="96"/>
      <c r="E202" s="97"/>
      <c r="F202" s="97"/>
      <c r="G202" s="97"/>
      <c r="H202" s="97"/>
      <c r="I202" s="97"/>
      <c r="J202" s="97"/>
      <c r="K202" s="97"/>
      <c r="L202" s="97"/>
      <c r="M202" s="97"/>
      <c r="N202" s="97"/>
      <c r="O202" s="97"/>
      <c r="P202" s="97"/>
      <c r="Q202" s="95"/>
      <c r="R202" s="97"/>
      <c r="S202" s="97"/>
      <c r="T202" s="97"/>
    </row>
    <row r="203" ht="15.75" customHeight="1">
      <c r="A203" s="94"/>
      <c r="B203" s="95"/>
      <c r="C203" s="95"/>
      <c r="D203" s="96"/>
      <c r="E203" s="97"/>
      <c r="F203" s="97"/>
      <c r="G203" s="97"/>
      <c r="H203" s="97"/>
      <c r="I203" s="97"/>
      <c r="J203" s="97"/>
      <c r="K203" s="97"/>
      <c r="L203" s="97"/>
      <c r="M203" s="97"/>
      <c r="N203" s="97"/>
      <c r="O203" s="97"/>
      <c r="P203" s="97"/>
      <c r="Q203" s="95"/>
      <c r="R203" s="97"/>
      <c r="S203" s="97"/>
      <c r="T203" s="97"/>
    </row>
    <row r="204" ht="15.75" customHeight="1">
      <c r="A204" s="94"/>
      <c r="B204" s="95"/>
      <c r="C204" s="95"/>
      <c r="D204" s="96"/>
      <c r="E204" s="97"/>
      <c r="F204" s="97"/>
      <c r="G204" s="97"/>
      <c r="H204" s="97"/>
      <c r="I204" s="97"/>
      <c r="J204" s="97"/>
      <c r="K204" s="97"/>
      <c r="L204" s="97"/>
      <c r="M204" s="97"/>
      <c r="N204" s="97"/>
      <c r="O204" s="97"/>
      <c r="P204" s="97"/>
      <c r="Q204" s="95"/>
      <c r="R204" s="97"/>
      <c r="S204" s="97"/>
      <c r="T204" s="97"/>
    </row>
    <row r="205" ht="15.75" customHeight="1">
      <c r="A205" s="94"/>
      <c r="B205" s="95"/>
      <c r="C205" s="95"/>
      <c r="D205" s="96"/>
      <c r="E205" s="97"/>
      <c r="F205" s="97"/>
      <c r="G205" s="97"/>
      <c r="H205" s="97"/>
      <c r="I205" s="97"/>
      <c r="J205" s="97"/>
      <c r="K205" s="97"/>
      <c r="L205" s="97"/>
      <c r="M205" s="97"/>
      <c r="N205" s="97"/>
      <c r="O205" s="97"/>
      <c r="P205" s="97"/>
      <c r="Q205" s="95"/>
      <c r="R205" s="97"/>
      <c r="S205" s="97"/>
      <c r="T205" s="97"/>
    </row>
    <row r="206" ht="15.75" customHeight="1">
      <c r="A206" s="94"/>
      <c r="B206" s="95"/>
      <c r="C206" s="95"/>
      <c r="D206" s="96"/>
      <c r="E206" s="97"/>
      <c r="F206" s="97"/>
      <c r="G206" s="97"/>
      <c r="H206" s="97"/>
      <c r="I206" s="97"/>
      <c r="J206" s="97"/>
      <c r="K206" s="97"/>
      <c r="L206" s="97"/>
      <c r="M206" s="97"/>
      <c r="N206" s="97"/>
      <c r="O206" s="97"/>
      <c r="P206" s="97"/>
      <c r="Q206" s="95"/>
      <c r="R206" s="97"/>
      <c r="S206" s="97"/>
      <c r="T206" s="97"/>
    </row>
    <row r="207" ht="15.75" customHeight="1">
      <c r="A207" s="94"/>
      <c r="B207" s="95"/>
      <c r="C207" s="95"/>
      <c r="D207" s="96"/>
      <c r="E207" s="97"/>
      <c r="F207" s="97"/>
      <c r="G207" s="97"/>
      <c r="H207" s="97"/>
      <c r="I207" s="97"/>
      <c r="J207" s="97"/>
      <c r="K207" s="97"/>
      <c r="L207" s="97"/>
      <c r="M207" s="97"/>
      <c r="N207" s="97"/>
      <c r="O207" s="97"/>
      <c r="P207" s="97"/>
      <c r="Q207" s="95"/>
      <c r="R207" s="97"/>
      <c r="S207" s="97"/>
      <c r="T207" s="97"/>
    </row>
    <row r="208" ht="15.75" customHeight="1">
      <c r="A208" s="94"/>
      <c r="B208" s="95"/>
      <c r="C208" s="95"/>
      <c r="D208" s="96"/>
      <c r="E208" s="97"/>
      <c r="F208" s="97"/>
      <c r="G208" s="97"/>
      <c r="H208" s="97"/>
      <c r="I208" s="97"/>
      <c r="J208" s="97"/>
      <c r="K208" s="97"/>
      <c r="L208" s="97"/>
      <c r="M208" s="97"/>
      <c r="N208" s="97"/>
      <c r="O208" s="97"/>
      <c r="P208" s="97"/>
      <c r="Q208" s="95"/>
      <c r="R208" s="97"/>
      <c r="S208" s="97"/>
      <c r="T208" s="97"/>
    </row>
    <row r="209" ht="15.75" customHeight="1">
      <c r="A209" s="94"/>
      <c r="B209" s="95"/>
      <c r="C209" s="95"/>
      <c r="D209" s="96"/>
      <c r="E209" s="97"/>
      <c r="F209" s="97"/>
      <c r="G209" s="97"/>
      <c r="H209" s="97"/>
      <c r="I209" s="97"/>
      <c r="J209" s="97"/>
      <c r="K209" s="97"/>
      <c r="L209" s="97"/>
      <c r="M209" s="97"/>
      <c r="N209" s="97"/>
      <c r="O209" s="97"/>
      <c r="P209" s="97"/>
      <c r="Q209" s="95"/>
      <c r="R209" s="97"/>
      <c r="S209" s="97"/>
      <c r="T209" s="97"/>
    </row>
    <row r="210" ht="15.75" customHeight="1">
      <c r="A210" s="94"/>
      <c r="B210" s="95"/>
      <c r="C210" s="95"/>
      <c r="D210" s="96"/>
      <c r="E210" s="97"/>
      <c r="F210" s="97"/>
      <c r="G210" s="97"/>
      <c r="H210" s="97"/>
      <c r="I210" s="97"/>
      <c r="J210" s="97"/>
      <c r="K210" s="97"/>
      <c r="L210" s="97"/>
      <c r="M210" s="97"/>
      <c r="N210" s="97"/>
      <c r="O210" s="97"/>
      <c r="P210" s="97"/>
      <c r="Q210" s="95"/>
      <c r="R210" s="97"/>
      <c r="S210" s="97"/>
      <c r="T210" s="97"/>
    </row>
    <row r="211" ht="15.75" customHeight="1">
      <c r="A211" s="94"/>
      <c r="B211" s="95"/>
      <c r="C211" s="95"/>
      <c r="D211" s="96"/>
      <c r="E211" s="97"/>
      <c r="F211" s="97"/>
      <c r="G211" s="97"/>
      <c r="H211" s="97"/>
      <c r="I211" s="97"/>
      <c r="J211" s="97"/>
      <c r="K211" s="97"/>
      <c r="L211" s="97"/>
      <c r="M211" s="97"/>
      <c r="N211" s="97"/>
      <c r="O211" s="97"/>
      <c r="P211" s="97"/>
      <c r="Q211" s="95"/>
      <c r="R211" s="97"/>
      <c r="S211" s="97"/>
      <c r="T211" s="97"/>
    </row>
    <row r="212" ht="15.75" customHeight="1">
      <c r="A212" s="94"/>
      <c r="B212" s="95"/>
      <c r="C212" s="95"/>
      <c r="D212" s="96"/>
      <c r="E212" s="97"/>
      <c r="F212" s="97"/>
      <c r="G212" s="97"/>
      <c r="H212" s="97"/>
      <c r="I212" s="97"/>
      <c r="J212" s="97"/>
      <c r="K212" s="97"/>
      <c r="L212" s="97"/>
      <c r="M212" s="97"/>
      <c r="N212" s="97"/>
      <c r="O212" s="97"/>
      <c r="P212" s="97"/>
      <c r="Q212" s="95"/>
      <c r="R212" s="97"/>
      <c r="S212" s="97"/>
      <c r="T212" s="97"/>
    </row>
    <row r="213" ht="15.75" customHeight="1">
      <c r="A213" s="94"/>
      <c r="B213" s="95"/>
      <c r="C213" s="95"/>
      <c r="D213" s="96"/>
      <c r="E213" s="97"/>
      <c r="F213" s="97"/>
      <c r="G213" s="97"/>
      <c r="H213" s="97"/>
      <c r="I213" s="97"/>
      <c r="J213" s="97"/>
      <c r="K213" s="97"/>
      <c r="L213" s="97"/>
      <c r="M213" s="97"/>
      <c r="N213" s="97"/>
      <c r="O213" s="97"/>
      <c r="P213" s="97"/>
      <c r="Q213" s="95"/>
      <c r="R213" s="97"/>
      <c r="S213" s="97"/>
      <c r="T213" s="97"/>
    </row>
    <row r="214" ht="15.75" customHeight="1">
      <c r="A214" s="94"/>
      <c r="B214" s="95"/>
      <c r="C214" s="95"/>
      <c r="D214" s="96"/>
      <c r="E214" s="97"/>
      <c r="F214" s="97"/>
      <c r="G214" s="97"/>
      <c r="H214" s="97"/>
      <c r="I214" s="97"/>
      <c r="J214" s="97"/>
      <c r="K214" s="97"/>
      <c r="L214" s="97"/>
      <c r="M214" s="97"/>
      <c r="N214" s="97"/>
      <c r="O214" s="97"/>
      <c r="P214" s="97"/>
      <c r="Q214" s="95"/>
      <c r="R214" s="97"/>
      <c r="S214" s="97"/>
      <c r="T214" s="97"/>
    </row>
    <row r="215" ht="15.75" customHeight="1">
      <c r="A215" s="94"/>
      <c r="B215" s="95"/>
      <c r="C215" s="95"/>
      <c r="D215" s="96"/>
      <c r="E215" s="97"/>
      <c r="F215" s="97"/>
      <c r="G215" s="97"/>
      <c r="H215" s="97"/>
      <c r="I215" s="97"/>
      <c r="J215" s="97"/>
      <c r="K215" s="97"/>
      <c r="L215" s="97"/>
      <c r="M215" s="97"/>
      <c r="N215" s="97"/>
      <c r="O215" s="97"/>
      <c r="P215" s="97"/>
      <c r="Q215" s="95"/>
      <c r="R215" s="97"/>
      <c r="S215" s="97"/>
      <c r="T215" s="97"/>
    </row>
    <row r="216" ht="15.75" customHeight="1">
      <c r="A216" s="94"/>
      <c r="B216" s="95"/>
      <c r="C216" s="95"/>
      <c r="D216" s="96"/>
      <c r="E216" s="97"/>
      <c r="F216" s="97"/>
      <c r="G216" s="97"/>
      <c r="H216" s="97"/>
      <c r="I216" s="97"/>
      <c r="J216" s="97"/>
      <c r="K216" s="97"/>
      <c r="L216" s="97"/>
      <c r="M216" s="97"/>
      <c r="N216" s="97"/>
      <c r="O216" s="97"/>
      <c r="P216" s="97"/>
      <c r="Q216" s="95"/>
      <c r="R216" s="97"/>
      <c r="S216" s="97"/>
      <c r="T216" s="97"/>
    </row>
    <row r="217" ht="15.75" customHeight="1">
      <c r="A217" s="94"/>
      <c r="B217" s="95"/>
      <c r="C217" s="95"/>
      <c r="D217" s="96"/>
      <c r="E217" s="97"/>
      <c r="F217" s="97"/>
      <c r="G217" s="97"/>
      <c r="H217" s="97"/>
      <c r="I217" s="97"/>
      <c r="J217" s="97"/>
      <c r="K217" s="97"/>
      <c r="L217" s="97"/>
      <c r="M217" s="97"/>
      <c r="N217" s="97"/>
      <c r="O217" s="97"/>
      <c r="P217" s="97"/>
      <c r="Q217" s="95"/>
      <c r="R217" s="97"/>
      <c r="S217" s="97"/>
      <c r="T217" s="97"/>
    </row>
    <row r="218" ht="15.75" customHeight="1">
      <c r="A218" s="94"/>
      <c r="B218" s="95"/>
      <c r="C218" s="95"/>
      <c r="D218" s="96"/>
      <c r="E218" s="97"/>
      <c r="F218" s="97"/>
      <c r="G218" s="97"/>
      <c r="H218" s="97"/>
      <c r="I218" s="97"/>
      <c r="J218" s="97"/>
      <c r="K218" s="97"/>
      <c r="L218" s="97"/>
      <c r="M218" s="97"/>
      <c r="N218" s="97"/>
      <c r="O218" s="97"/>
      <c r="P218" s="97"/>
      <c r="Q218" s="95"/>
      <c r="R218" s="97"/>
      <c r="S218" s="97"/>
      <c r="T218" s="97"/>
    </row>
    <row r="219" ht="15.75" customHeight="1">
      <c r="A219" s="94"/>
      <c r="B219" s="95"/>
      <c r="C219" s="95"/>
      <c r="D219" s="96"/>
      <c r="E219" s="97"/>
      <c r="F219" s="97"/>
      <c r="G219" s="97"/>
      <c r="H219" s="97"/>
      <c r="I219" s="97"/>
      <c r="J219" s="97"/>
      <c r="K219" s="97"/>
      <c r="L219" s="97"/>
      <c r="M219" s="97"/>
      <c r="N219" s="97"/>
      <c r="O219" s="97"/>
      <c r="P219" s="97"/>
      <c r="Q219" s="95"/>
      <c r="R219" s="97"/>
      <c r="S219" s="97"/>
      <c r="T219" s="97"/>
    </row>
    <row r="220" ht="15.75" customHeight="1">
      <c r="A220" s="94"/>
      <c r="B220" s="95"/>
      <c r="C220" s="95"/>
      <c r="D220" s="96"/>
      <c r="E220" s="97"/>
      <c r="F220" s="97"/>
      <c r="G220" s="97"/>
      <c r="H220" s="97"/>
      <c r="I220" s="97"/>
      <c r="J220" s="97"/>
      <c r="K220" s="97"/>
      <c r="L220" s="97"/>
      <c r="M220" s="97"/>
      <c r="N220" s="97"/>
      <c r="O220" s="97"/>
      <c r="P220" s="97"/>
      <c r="Q220" s="95"/>
      <c r="R220" s="97"/>
      <c r="S220" s="97"/>
      <c r="T220" s="97"/>
    </row>
    <row r="221" ht="15.75" customHeight="1">
      <c r="A221" s="94"/>
      <c r="B221" s="95"/>
      <c r="C221" s="95"/>
      <c r="D221" s="96"/>
      <c r="E221" s="97"/>
      <c r="F221" s="97"/>
      <c r="G221" s="97"/>
      <c r="H221" s="97"/>
      <c r="I221" s="97"/>
      <c r="J221" s="97"/>
      <c r="K221" s="97"/>
      <c r="L221" s="97"/>
      <c r="M221" s="97"/>
      <c r="N221" s="97"/>
      <c r="O221" s="97"/>
      <c r="P221" s="97"/>
      <c r="Q221" s="95"/>
      <c r="R221" s="97"/>
      <c r="S221" s="97"/>
      <c r="T221" s="97"/>
    </row>
    <row r="222" ht="15.75" customHeight="1">
      <c r="A222" s="94"/>
      <c r="B222" s="95"/>
      <c r="C222" s="95"/>
      <c r="D222" s="96"/>
      <c r="E222" s="97"/>
      <c r="F222" s="97"/>
      <c r="G222" s="97"/>
      <c r="H222" s="97"/>
      <c r="I222" s="97"/>
      <c r="J222" s="97"/>
      <c r="K222" s="97"/>
      <c r="L222" s="97"/>
      <c r="M222" s="97"/>
      <c r="N222" s="97"/>
      <c r="O222" s="97"/>
      <c r="P222" s="97"/>
      <c r="Q222" s="95"/>
      <c r="R222" s="97"/>
      <c r="S222" s="97"/>
      <c r="T222" s="97"/>
    </row>
    <row r="223" ht="15.75" customHeight="1">
      <c r="A223" s="94"/>
      <c r="B223" s="95"/>
      <c r="C223" s="95"/>
      <c r="D223" s="96"/>
      <c r="E223" s="97"/>
      <c r="F223" s="97"/>
      <c r="G223" s="97"/>
      <c r="H223" s="97"/>
      <c r="I223" s="97"/>
      <c r="J223" s="97"/>
      <c r="K223" s="97"/>
      <c r="L223" s="97"/>
      <c r="M223" s="97"/>
      <c r="N223" s="97"/>
      <c r="O223" s="97"/>
      <c r="P223" s="97"/>
      <c r="Q223" s="95"/>
      <c r="R223" s="97"/>
      <c r="S223" s="97"/>
      <c r="T223" s="97"/>
    </row>
    <row r="224" ht="15.75" customHeight="1">
      <c r="A224" s="94"/>
      <c r="B224" s="95"/>
      <c r="C224" s="95"/>
      <c r="D224" s="96"/>
      <c r="E224" s="97"/>
      <c r="F224" s="97"/>
      <c r="G224" s="97"/>
      <c r="H224" s="97"/>
      <c r="I224" s="97"/>
      <c r="J224" s="97"/>
      <c r="K224" s="97"/>
      <c r="L224" s="97"/>
      <c r="M224" s="97"/>
      <c r="N224" s="97"/>
      <c r="O224" s="97"/>
      <c r="P224" s="97"/>
      <c r="Q224" s="95"/>
      <c r="R224" s="97"/>
      <c r="S224" s="97"/>
      <c r="T224" s="97"/>
    </row>
    <row r="225" ht="15.75" customHeight="1">
      <c r="A225" s="94"/>
      <c r="B225" s="95"/>
      <c r="C225" s="95"/>
      <c r="D225" s="96"/>
      <c r="E225" s="97"/>
      <c r="F225" s="97"/>
      <c r="G225" s="97"/>
      <c r="H225" s="97"/>
      <c r="I225" s="97"/>
      <c r="J225" s="97"/>
      <c r="K225" s="97"/>
      <c r="L225" s="97"/>
      <c r="M225" s="97"/>
      <c r="N225" s="97"/>
      <c r="O225" s="97"/>
      <c r="P225" s="97"/>
      <c r="Q225" s="95"/>
      <c r="R225" s="97"/>
      <c r="S225" s="97"/>
      <c r="T225" s="97"/>
    </row>
    <row r="226" ht="15.75" customHeight="1">
      <c r="A226" s="94"/>
      <c r="B226" s="95"/>
      <c r="C226" s="95"/>
      <c r="D226" s="96"/>
      <c r="E226" s="97"/>
      <c r="F226" s="97"/>
      <c r="G226" s="97"/>
      <c r="H226" s="97"/>
      <c r="I226" s="97"/>
      <c r="J226" s="97"/>
      <c r="K226" s="97"/>
      <c r="L226" s="97"/>
      <c r="M226" s="97"/>
      <c r="N226" s="97"/>
      <c r="O226" s="97"/>
      <c r="P226" s="97"/>
      <c r="Q226" s="95"/>
      <c r="R226" s="97"/>
      <c r="S226" s="97"/>
      <c r="T226" s="97"/>
    </row>
    <row r="227" ht="15.75" customHeight="1">
      <c r="A227" s="94"/>
      <c r="B227" s="95"/>
      <c r="C227" s="95"/>
      <c r="D227" s="96"/>
      <c r="E227" s="97"/>
      <c r="F227" s="97"/>
      <c r="G227" s="97"/>
      <c r="H227" s="97"/>
      <c r="I227" s="97"/>
      <c r="J227" s="97"/>
      <c r="K227" s="97"/>
      <c r="L227" s="97"/>
      <c r="M227" s="97"/>
      <c r="N227" s="97"/>
      <c r="O227" s="97"/>
      <c r="P227" s="97"/>
      <c r="Q227" s="95"/>
      <c r="R227" s="97"/>
      <c r="S227" s="97"/>
      <c r="T227" s="97"/>
    </row>
    <row r="228" ht="15.75" customHeight="1">
      <c r="A228" s="94"/>
      <c r="B228" s="95"/>
      <c r="C228" s="95"/>
      <c r="D228" s="96"/>
      <c r="E228" s="97"/>
      <c r="F228" s="97"/>
      <c r="G228" s="97"/>
      <c r="H228" s="97"/>
      <c r="I228" s="97"/>
      <c r="J228" s="97"/>
      <c r="K228" s="97"/>
      <c r="L228" s="97"/>
      <c r="M228" s="97"/>
      <c r="N228" s="97"/>
      <c r="O228" s="97"/>
      <c r="P228" s="97"/>
      <c r="Q228" s="95"/>
      <c r="R228" s="97"/>
      <c r="S228" s="97"/>
      <c r="T228" s="97"/>
    </row>
    <row r="229" ht="15.75" customHeight="1">
      <c r="A229" s="94"/>
      <c r="B229" s="95"/>
      <c r="C229" s="95"/>
      <c r="D229" s="96"/>
      <c r="E229" s="97"/>
      <c r="F229" s="97"/>
      <c r="G229" s="97"/>
      <c r="H229" s="97"/>
      <c r="I229" s="97"/>
      <c r="J229" s="97"/>
      <c r="K229" s="97"/>
      <c r="L229" s="97"/>
      <c r="M229" s="97"/>
      <c r="N229" s="97"/>
      <c r="O229" s="97"/>
      <c r="P229" s="97"/>
      <c r="Q229" s="95"/>
      <c r="R229" s="97"/>
      <c r="S229" s="97"/>
      <c r="T229" s="97"/>
    </row>
    <row r="230" ht="15.75" customHeight="1">
      <c r="A230" s="94"/>
      <c r="B230" s="95"/>
      <c r="C230" s="95"/>
      <c r="D230" s="96"/>
      <c r="E230" s="97"/>
      <c r="F230" s="97"/>
      <c r="G230" s="97"/>
      <c r="H230" s="97"/>
      <c r="I230" s="97"/>
      <c r="J230" s="97"/>
      <c r="K230" s="97"/>
      <c r="L230" s="97"/>
      <c r="M230" s="97"/>
      <c r="N230" s="97"/>
      <c r="O230" s="97"/>
      <c r="P230" s="97"/>
      <c r="Q230" s="95"/>
      <c r="R230" s="97"/>
      <c r="S230" s="97"/>
      <c r="T230" s="97"/>
    </row>
    <row r="231" ht="15.75" customHeight="1">
      <c r="A231" s="94"/>
      <c r="B231" s="95"/>
      <c r="C231" s="95"/>
      <c r="D231" s="96"/>
      <c r="E231" s="97"/>
      <c r="F231" s="97"/>
      <c r="G231" s="97"/>
      <c r="H231" s="97"/>
      <c r="I231" s="97"/>
      <c r="J231" s="97"/>
      <c r="K231" s="97"/>
      <c r="L231" s="97"/>
      <c r="M231" s="97"/>
      <c r="N231" s="97"/>
      <c r="O231" s="97"/>
      <c r="P231" s="97"/>
      <c r="Q231" s="95"/>
      <c r="R231" s="97"/>
      <c r="S231" s="97"/>
      <c r="T231" s="97"/>
    </row>
    <row r="232" ht="15.75" customHeight="1">
      <c r="A232" s="94"/>
      <c r="B232" s="95"/>
      <c r="C232" s="95"/>
      <c r="D232" s="96"/>
      <c r="E232" s="97"/>
      <c r="F232" s="97"/>
      <c r="G232" s="97"/>
      <c r="H232" s="97"/>
      <c r="I232" s="97"/>
      <c r="J232" s="97"/>
      <c r="K232" s="97"/>
      <c r="L232" s="97"/>
      <c r="M232" s="97"/>
      <c r="N232" s="97"/>
      <c r="O232" s="97"/>
      <c r="P232" s="97"/>
      <c r="Q232" s="95"/>
      <c r="R232" s="97"/>
      <c r="S232" s="97"/>
      <c r="T232" s="97"/>
    </row>
    <row r="233" ht="15.75" customHeight="1">
      <c r="A233" s="94"/>
      <c r="B233" s="95"/>
      <c r="C233" s="95"/>
      <c r="D233" s="96"/>
      <c r="E233" s="97"/>
      <c r="F233" s="97"/>
      <c r="G233" s="97"/>
      <c r="H233" s="97"/>
      <c r="I233" s="97"/>
      <c r="J233" s="97"/>
      <c r="K233" s="97"/>
      <c r="L233" s="97"/>
      <c r="M233" s="97"/>
      <c r="N233" s="97"/>
      <c r="O233" s="97"/>
      <c r="P233" s="97"/>
      <c r="Q233" s="95"/>
      <c r="R233" s="97"/>
      <c r="S233" s="97"/>
      <c r="T233" s="97"/>
    </row>
    <row r="234" ht="15.75" customHeight="1">
      <c r="A234" s="94"/>
      <c r="B234" s="95"/>
      <c r="C234" s="95"/>
      <c r="D234" s="96"/>
      <c r="E234" s="97"/>
      <c r="F234" s="97"/>
      <c r="G234" s="97"/>
      <c r="H234" s="97"/>
      <c r="I234" s="97"/>
      <c r="J234" s="97"/>
      <c r="K234" s="97"/>
      <c r="L234" s="97"/>
      <c r="M234" s="97"/>
      <c r="N234" s="97"/>
      <c r="O234" s="97"/>
      <c r="P234" s="97"/>
      <c r="Q234" s="95"/>
      <c r="R234" s="97"/>
      <c r="S234" s="97"/>
      <c r="T234" s="97"/>
    </row>
    <row r="235" ht="15.75" customHeight="1">
      <c r="A235" s="94"/>
      <c r="B235" s="95"/>
      <c r="C235" s="95"/>
      <c r="D235" s="96"/>
      <c r="E235" s="97"/>
      <c r="F235" s="97"/>
      <c r="G235" s="97"/>
      <c r="H235" s="97"/>
      <c r="I235" s="97"/>
      <c r="J235" s="97"/>
      <c r="K235" s="97"/>
      <c r="L235" s="97"/>
      <c r="M235" s="97"/>
      <c r="N235" s="97"/>
      <c r="O235" s="97"/>
      <c r="P235" s="97"/>
      <c r="Q235" s="95"/>
      <c r="R235" s="97"/>
      <c r="S235" s="97"/>
      <c r="T235" s="97"/>
    </row>
    <row r="236" ht="15.75" customHeight="1">
      <c r="A236" s="94"/>
      <c r="B236" s="95"/>
      <c r="C236" s="95"/>
      <c r="D236" s="96"/>
      <c r="E236" s="97"/>
      <c r="F236" s="97"/>
      <c r="G236" s="97"/>
      <c r="H236" s="97"/>
      <c r="I236" s="97"/>
      <c r="J236" s="97"/>
      <c r="K236" s="97"/>
      <c r="L236" s="97"/>
      <c r="M236" s="97"/>
      <c r="N236" s="97"/>
      <c r="O236" s="97"/>
      <c r="P236" s="97"/>
      <c r="Q236" s="95"/>
      <c r="R236" s="97"/>
      <c r="S236" s="97"/>
      <c r="T236" s="97"/>
    </row>
    <row r="237" ht="15.75" customHeight="1">
      <c r="A237" s="94"/>
      <c r="B237" s="95"/>
      <c r="C237" s="95"/>
      <c r="D237" s="96"/>
      <c r="E237" s="97"/>
      <c r="F237" s="97"/>
      <c r="G237" s="97"/>
      <c r="H237" s="97"/>
      <c r="I237" s="97"/>
      <c r="J237" s="97"/>
      <c r="K237" s="97"/>
      <c r="L237" s="97"/>
      <c r="M237" s="97"/>
      <c r="N237" s="97"/>
      <c r="O237" s="97"/>
      <c r="P237" s="97"/>
      <c r="Q237" s="95"/>
      <c r="R237" s="97"/>
      <c r="S237" s="97"/>
      <c r="T237" s="97"/>
    </row>
    <row r="238" ht="15.75" customHeight="1">
      <c r="A238" s="94"/>
      <c r="B238" s="95"/>
      <c r="C238" s="95"/>
      <c r="D238" s="96"/>
      <c r="E238" s="97"/>
      <c r="F238" s="97"/>
      <c r="G238" s="97"/>
      <c r="H238" s="97"/>
      <c r="I238" s="97"/>
      <c r="J238" s="97"/>
      <c r="K238" s="97"/>
      <c r="L238" s="97"/>
      <c r="M238" s="97"/>
      <c r="N238" s="97"/>
      <c r="O238" s="97"/>
      <c r="P238" s="97"/>
      <c r="Q238" s="95"/>
      <c r="R238" s="97"/>
      <c r="S238" s="97"/>
      <c r="T238" s="97"/>
    </row>
    <row r="239" ht="15.75" customHeight="1">
      <c r="A239" s="94"/>
      <c r="B239" s="95"/>
      <c r="C239" s="95"/>
      <c r="D239" s="96"/>
      <c r="E239" s="97"/>
      <c r="F239" s="97"/>
      <c r="G239" s="97"/>
      <c r="H239" s="97"/>
      <c r="I239" s="97"/>
      <c r="J239" s="97"/>
      <c r="K239" s="97"/>
      <c r="L239" s="97"/>
      <c r="M239" s="97"/>
      <c r="N239" s="97"/>
      <c r="O239" s="97"/>
      <c r="P239" s="97"/>
      <c r="Q239" s="95"/>
      <c r="R239" s="97"/>
      <c r="S239" s="97"/>
      <c r="T239" s="97"/>
    </row>
    <row r="240" ht="15.75" customHeight="1">
      <c r="A240" s="94"/>
      <c r="B240" s="95"/>
      <c r="C240" s="95"/>
      <c r="D240" s="96"/>
      <c r="E240" s="97"/>
      <c r="F240" s="97"/>
      <c r="G240" s="97"/>
      <c r="H240" s="97"/>
      <c r="I240" s="97"/>
      <c r="J240" s="97"/>
      <c r="K240" s="97"/>
      <c r="L240" s="97"/>
      <c r="M240" s="97"/>
      <c r="N240" s="97"/>
      <c r="O240" s="97"/>
      <c r="P240" s="97"/>
      <c r="Q240" s="95"/>
      <c r="R240" s="97"/>
      <c r="S240" s="97"/>
      <c r="T240" s="97"/>
    </row>
    <row r="241" ht="15.75" customHeight="1">
      <c r="A241" s="94"/>
      <c r="B241" s="95"/>
      <c r="C241" s="95"/>
      <c r="D241" s="96"/>
      <c r="E241" s="97"/>
      <c r="F241" s="97"/>
      <c r="G241" s="97"/>
      <c r="H241" s="97"/>
      <c r="I241" s="97"/>
      <c r="J241" s="97"/>
      <c r="K241" s="97"/>
      <c r="L241" s="97"/>
      <c r="M241" s="97"/>
      <c r="N241" s="97"/>
      <c r="O241" s="97"/>
      <c r="P241" s="97"/>
      <c r="Q241" s="95"/>
      <c r="R241" s="97"/>
      <c r="S241" s="97"/>
      <c r="T241" s="97"/>
    </row>
    <row r="242" ht="15.75" customHeight="1">
      <c r="A242" s="94"/>
      <c r="B242" s="95"/>
      <c r="C242" s="95"/>
      <c r="D242" s="96"/>
      <c r="E242" s="97"/>
      <c r="F242" s="97"/>
      <c r="G242" s="97"/>
      <c r="H242" s="97"/>
      <c r="I242" s="97"/>
      <c r="J242" s="97"/>
      <c r="K242" s="97"/>
      <c r="L242" s="97"/>
      <c r="M242" s="97"/>
      <c r="N242" s="97"/>
      <c r="O242" s="97"/>
      <c r="P242" s="97"/>
      <c r="Q242" s="95"/>
      <c r="R242" s="97"/>
      <c r="S242" s="97"/>
      <c r="T242" s="97"/>
    </row>
    <row r="243" ht="15.75" customHeight="1">
      <c r="A243" s="94"/>
      <c r="B243" s="95"/>
      <c r="C243" s="95"/>
      <c r="D243" s="96"/>
      <c r="E243" s="97"/>
      <c r="F243" s="97"/>
      <c r="G243" s="97"/>
      <c r="H243" s="97"/>
      <c r="I243" s="97"/>
      <c r="J243" s="97"/>
      <c r="K243" s="97"/>
      <c r="L243" s="97"/>
      <c r="M243" s="97"/>
      <c r="N243" s="97"/>
      <c r="O243" s="97"/>
      <c r="P243" s="97"/>
      <c r="Q243" s="95"/>
      <c r="R243" s="97"/>
      <c r="S243" s="97"/>
      <c r="T243" s="97"/>
    </row>
    <row r="244" ht="15.75" customHeight="1">
      <c r="A244" s="94"/>
      <c r="B244" s="95"/>
      <c r="C244" s="95"/>
      <c r="D244" s="96"/>
      <c r="E244" s="97"/>
      <c r="F244" s="97"/>
      <c r="G244" s="97"/>
      <c r="H244" s="97"/>
      <c r="I244" s="97"/>
      <c r="J244" s="97"/>
      <c r="K244" s="97"/>
      <c r="L244" s="97"/>
      <c r="M244" s="97"/>
      <c r="N244" s="97"/>
      <c r="O244" s="97"/>
      <c r="P244" s="97"/>
      <c r="Q244" s="95"/>
      <c r="R244" s="97"/>
      <c r="S244" s="97"/>
      <c r="T244" s="97"/>
    </row>
    <row r="245" ht="15.75" customHeight="1">
      <c r="A245" s="94"/>
      <c r="B245" s="95"/>
      <c r="C245" s="95"/>
      <c r="D245" s="96"/>
      <c r="E245" s="97"/>
      <c r="F245" s="97"/>
      <c r="G245" s="97"/>
      <c r="H245" s="97"/>
      <c r="I245" s="97"/>
      <c r="J245" s="97"/>
      <c r="K245" s="97"/>
      <c r="L245" s="97"/>
      <c r="M245" s="97"/>
      <c r="N245" s="97"/>
      <c r="O245" s="97"/>
      <c r="P245" s="97"/>
      <c r="Q245" s="95"/>
      <c r="R245" s="97"/>
      <c r="S245" s="97"/>
      <c r="T245" s="97"/>
    </row>
    <row r="246" ht="15.75" customHeight="1">
      <c r="A246" s="94"/>
      <c r="B246" s="95"/>
      <c r="C246" s="95"/>
      <c r="D246" s="96"/>
      <c r="E246" s="97"/>
      <c r="F246" s="97"/>
      <c r="G246" s="97"/>
      <c r="H246" s="97"/>
      <c r="I246" s="97"/>
      <c r="J246" s="97"/>
      <c r="K246" s="97"/>
      <c r="L246" s="97"/>
      <c r="M246" s="97"/>
      <c r="N246" s="97"/>
      <c r="O246" s="97"/>
      <c r="P246" s="97"/>
      <c r="Q246" s="95"/>
      <c r="R246" s="97"/>
      <c r="S246" s="97"/>
      <c r="T246" s="97"/>
    </row>
    <row r="247" ht="15.75" customHeight="1">
      <c r="A247" s="94"/>
      <c r="B247" s="95"/>
      <c r="C247" s="95"/>
      <c r="D247" s="96"/>
      <c r="E247" s="97"/>
      <c r="F247" s="97"/>
      <c r="G247" s="97"/>
      <c r="H247" s="97"/>
      <c r="I247" s="97"/>
      <c r="J247" s="97"/>
      <c r="K247" s="97"/>
      <c r="L247" s="97"/>
      <c r="M247" s="97"/>
      <c r="N247" s="97"/>
      <c r="O247" s="97"/>
      <c r="P247" s="97"/>
      <c r="Q247" s="95"/>
      <c r="R247" s="97"/>
      <c r="S247" s="97"/>
      <c r="T247" s="97"/>
    </row>
    <row r="248" ht="15.75" customHeight="1">
      <c r="A248" s="94"/>
      <c r="B248" s="95"/>
      <c r="C248" s="95"/>
      <c r="D248" s="96"/>
      <c r="E248" s="97"/>
      <c r="F248" s="97"/>
      <c r="G248" s="97"/>
      <c r="H248" s="97"/>
      <c r="I248" s="97"/>
      <c r="J248" s="97"/>
      <c r="K248" s="97"/>
      <c r="L248" s="97"/>
      <c r="M248" s="97"/>
      <c r="N248" s="97"/>
      <c r="O248" s="97"/>
      <c r="P248" s="97"/>
      <c r="Q248" s="95"/>
      <c r="R248" s="97"/>
      <c r="S248" s="97"/>
      <c r="T248" s="97"/>
    </row>
    <row r="249" ht="15.75" customHeight="1">
      <c r="A249" s="94"/>
      <c r="B249" s="95"/>
      <c r="C249" s="95"/>
      <c r="D249" s="96"/>
      <c r="E249" s="97"/>
      <c r="F249" s="97"/>
      <c r="G249" s="97"/>
      <c r="H249" s="97"/>
      <c r="I249" s="97"/>
      <c r="J249" s="97"/>
      <c r="K249" s="97"/>
      <c r="L249" s="97"/>
      <c r="M249" s="97"/>
      <c r="N249" s="97"/>
      <c r="O249" s="97"/>
      <c r="P249" s="97"/>
      <c r="Q249" s="95"/>
      <c r="R249" s="97"/>
      <c r="S249" s="97"/>
      <c r="T249" s="97"/>
    </row>
    <row r="250" ht="15.75" customHeight="1">
      <c r="A250" s="94"/>
      <c r="B250" s="95"/>
      <c r="C250" s="95"/>
      <c r="D250" s="96"/>
      <c r="E250" s="97"/>
      <c r="F250" s="97"/>
      <c r="G250" s="97"/>
      <c r="H250" s="97"/>
      <c r="I250" s="97"/>
      <c r="J250" s="97"/>
      <c r="K250" s="97"/>
      <c r="L250" s="97"/>
      <c r="M250" s="97"/>
      <c r="N250" s="97"/>
      <c r="O250" s="97"/>
      <c r="P250" s="97"/>
      <c r="Q250" s="95"/>
      <c r="R250" s="97"/>
      <c r="S250" s="97"/>
      <c r="T250" s="97"/>
    </row>
    <row r="251" ht="15.75" customHeight="1">
      <c r="A251" s="94"/>
      <c r="B251" s="95"/>
      <c r="C251" s="95"/>
      <c r="D251" s="96"/>
      <c r="E251" s="97"/>
      <c r="F251" s="97"/>
      <c r="G251" s="97"/>
      <c r="H251" s="97"/>
      <c r="I251" s="97"/>
      <c r="J251" s="97"/>
      <c r="K251" s="97"/>
      <c r="L251" s="97"/>
      <c r="M251" s="97"/>
      <c r="N251" s="97"/>
      <c r="O251" s="97"/>
      <c r="P251" s="97"/>
      <c r="Q251" s="95"/>
      <c r="R251" s="97"/>
      <c r="S251" s="97"/>
      <c r="T251" s="97"/>
    </row>
    <row r="252" ht="15.75" customHeight="1">
      <c r="A252" s="94"/>
      <c r="B252" s="95"/>
      <c r="C252" s="95"/>
      <c r="D252" s="96"/>
      <c r="E252" s="97"/>
      <c r="F252" s="97"/>
      <c r="G252" s="97"/>
      <c r="H252" s="97"/>
      <c r="I252" s="97"/>
      <c r="J252" s="97"/>
      <c r="K252" s="97"/>
      <c r="L252" s="97"/>
      <c r="M252" s="97"/>
      <c r="N252" s="97"/>
      <c r="O252" s="97"/>
      <c r="P252" s="97"/>
      <c r="Q252" s="95"/>
      <c r="R252" s="97"/>
      <c r="S252" s="97"/>
      <c r="T252" s="97"/>
    </row>
    <row r="253" ht="15.75" customHeight="1">
      <c r="A253" s="94"/>
      <c r="B253" s="95"/>
      <c r="C253" s="95"/>
      <c r="D253" s="96"/>
      <c r="E253" s="97"/>
      <c r="F253" s="97"/>
      <c r="G253" s="97"/>
      <c r="H253" s="97"/>
      <c r="I253" s="97"/>
      <c r="J253" s="97"/>
      <c r="K253" s="97"/>
      <c r="L253" s="97"/>
      <c r="M253" s="97"/>
      <c r="N253" s="97"/>
      <c r="O253" s="97"/>
      <c r="P253" s="97"/>
      <c r="Q253" s="95"/>
      <c r="R253" s="97"/>
      <c r="S253" s="97"/>
      <c r="T253" s="97"/>
    </row>
    <row r="254" ht="15.75" customHeight="1">
      <c r="A254" s="94"/>
      <c r="B254" s="95"/>
      <c r="C254" s="95"/>
      <c r="D254" s="96"/>
      <c r="E254" s="97"/>
      <c r="F254" s="97"/>
      <c r="G254" s="97"/>
      <c r="H254" s="97"/>
      <c r="I254" s="97"/>
      <c r="J254" s="97"/>
      <c r="K254" s="97"/>
      <c r="L254" s="97"/>
      <c r="M254" s="97"/>
      <c r="N254" s="97"/>
      <c r="O254" s="97"/>
      <c r="P254" s="97"/>
      <c r="Q254" s="95"/>
      <c r="R254" s="97"/>
      <c r="S254" s="97"/>
      <c r="T254" s="97"/>
    </row>
    <row r="255" ht="15.75" customHeight="1">
      <c r="A255" s="94"/>
      <c r="B255" s="95"/>
      <c r="C255" s="95"/>
      <c r="D255" s="96"/>
      <c r="E255" s="97"/>
      <c r="F255" s="97"/>
      <c r="G255" s="97"/>
      <c r="H255" s="97"/>
      <c r="I255" s="97"/>
      <c r="J255" s="97"/>
      <c r="K255" s="97"/>
      <c r="L255" s="97"/>
      <c r="M255" s="97"/>
      <c r="N255" s="97"/>
      <c r="O255" s="97"/>
      <c r="P255" s="97"/>
      <c r="Q255" s="95"/>
      <c r="R255" s="97"/>
      <c r="S255" s="97"/>
      <c r="T255" s="97"/>
    </row>
    <row r="256" ht="15.75" customHeight="1">
      <c r="A256" s="94"/>
      <c r="B256" s="95"/>
      <c r="C256" s="95"/>
      <c r="D256" s="96"/>
      <c r="E256" s="97"/>
      <c r="F256" s="97"/>
      <c r="G256" s="97"/>
      <c r="H256" s="97"/>
      <c r="I256" s="97"/>
      <c r="J256" s="97"/>
      <c r="K256" s="97"/>
      <c r="L256" s="97"/>
      <c r="M256" s="97"/>
      <c r="N256" s="97"/>
      <c r="O256" s="97"/>
      <c r="P256" s="97"/>
      <c r="Q256" s="95"/>
      <c r="R256" s="97"/>
      <c r="S256" s="97"/>
      <c r="T256" s="97"/>
    </row>
    <row r="257" ht="15.75" customHeight="1">
      <c r="A257" s="94"/>
      <c r="B257" s="95"/>
      <c r="C257" s="95"/>
      <c r="D257" s="96"/>
      <c r="E257" s="97"/>
      <c r="F257" s="97"/>
      <c r="G257" s="97"/>
      <c r="H257" s="97"/>
      <c r="I257" s="97"/>
      <c r="J257" s="97"/>
      <c r="K257" s="97"/>
      <c r="L257" s="97"/>
      <c r="M257" s="97"/>
      <c r="N257" s="97"/>
      <c r="O257" s="97"/>
      <c r="P257" s="97"/>
      <c r="Q257" s="95"/>
      <c r="R257" s="97"/>
      <c r="S257" s="97"/>
      <c r="T257" s="97"/>
    </row>
    <row r="258" ht="15.75" customHeight="1">
      <c r="A258" s="94"/>
      <c r="B258" s="95"/>
      <c r="C258" s="95"/>
      <c r="D258" s="96"/>
      <c r="E258" s="97"/>
      <c r="F258" s="97"/>
      <c r="G258" s="97"/>
      <c r="H258" s="97"/>
      <c r="I258" s="97"/>
      <c r="J258" s="97"/>
      <c r="K258" s="97"/>
      <c r="L258" s="97"/>
      <c r="M258" s="97"/>
      <c r="N258" s="97"/>
      <c r="O258" s="97"/>
      <c r="P258" s="97"/>
      <c r="Q258" s="95"/>
      <c r="R258" s="97"/>
      <c r="S258" s="97"/>
      <c r="T258" s="97"/>
    </row>
    <row r="259" ht="15.75" customHeight="1">
      <c r="A259" s="94"/>
      <c r="B259" s="95"/>
      <c r="C259" s="95"/>
      <c r="D259" s="96"/>
      <c r="E259" s="97"/>
      <c r="F259" s="97"/>
      <c r="G259" s="97"/>
      <c r="H259" s="97"/>
      <c r="I259" s="97"/>
      <c r="J259" s="97"/>
      <c r="K259" s="97"/>
      <c r="L259" s="97"/>
      <c r="M259" s="97"/>
      <c r="N259" s="97"/>
      <c r="O259" s="97"/>
      <c r="P259" s="97"/>
      <c r="Q259" s="95"/>
      <c r="R259" s="97"/>
      <c r="S259" s="97"/>
      <c r="T259" s="97"/>
    </row>
    <row r="260" ht="15.75" customHeight="1">
      <c r="A260" s="94"/>
      <c r="B260" s="95"/>
      <c r="C260" s="95"/>
      <c r="D260" s="96"/>
      <c r="E260" s="97"/>
      <c r="F260" s="97"/>
      <c r="G260" s="97"/>
      <c r="H260" s="97"/>
      <c r="I260" s="97"/>
      <c r="J260" s="97"/>
      <c r="K260" s="97"/>
      <c r="L260" s="97"/>
      <c r="M260" s="97"/>
      <c r="N260" s="97"/>
      <c r="O260" s="97"/>
      <c r="P260" s="97"/>
      <c r="Q260" s="95"/>
      <c r="R260" s="97"/>
      <c r="S260" s="97"/>
      <c r="T260" s="97"/>
    </row>
    <row r="261" ht="15.75" customHeight="1">
      <c r="A261" s="94"/>
      <c r="B261" s="95"/>
      <c r="C261" s="95"/>
      <c r="D261" s="96"/>
      <c r="E261" s="97"/>
      <c r="F261" s="97"/>
      <c r="G261" s="97"/>
      <c r="H261" s="97"/>
      <c r="I261" s="97"/>
      <c r="J261" s="97"/>
      <c r="K261" s="97"/>
      <c r="L261" s="97"/>
      <c r="M261" s="97"/>
      <c r="N261" s="97"/>
      <c r="O261" s="97"/>
      <c r="P261" s="97"/>
      <c r="Q261" s="95"/>
      <c r="R261" s="97"/>
      <c r="S261" s="97"/>
      <c r="T261" s="97"/>
    </row>
    <row r="262" ht="15.75" customHeight="1">
      <c r="A262" s="94"/>
      <c r="B262" s="95"/>
      <c r="C262" s="95"/>
      <c r="D262" s="96"/>
      <c r="E262" s="97"/>
      <c r="F262" s="97"/>
      <c r="G262" s="97"/>
      <c r="H262" s="97"/>
      <c r="I262" s="97"/>
      <c r="J262" s="97"/>
      <c r="K262" s="97"/>
      <c r="L262" s="97"/>
      <c r="M262" s="97"/>
      <c r="N262" s="97"/>
      <c r="O262" s="97"/>
      <c r="P262" s="97"/>
      <c r="Q262" s="95"/>
      <c r="R262" s="97"/>
      <c r="S262" s="97"/>
      <c r="T262" s="97"/>
    </row>
    <row r="263" ht="15.75" customHeight="1">
      <c r="A263" s="94"/>
      <c r="B263" s="95"/>
      <c r="C263" s="95"/>
      <c r="D263" s="96"/>
      <c r="E263" s="97"/>
      <c r="F263" s="97"/>
      <c r="G263" s="97"/>
      <c r="H263" s="97"/>
      <c r="I263" s="97"/>
      <c r="J263" s="97"/>
      <c r="K263" s="97"/>
      <c r="L263" s="97"/>
      <c r="M263" s="97"/>
      <c r="N263" s="97"/>
      <c r="O263" s="97"/>
      <c r="P263" s="97"/>
      <c r="Q263" s="95"/>
      <c r="R263" s="97"/>
      <c r="S263" s="97"/>
      <c r="T263" s="97"/>
    </row>
    <row r="264" ht="15.75" customHeight="1">
      <c r="A264" s="94"/>
      <c r="B264" s="95"/>
      <c r="C264" s="95"/>
      <c r="D264" s="96"/>
      <c r="E264" s="97"/>
      <c r="F264" s="97"/>
      <c r="G264" s="97"/>
      <c r="H264" s="97"/>
      <c r="I264" s="97"/>
      <c r="J264" s="97"/>
      <c r="K264" s="97"/>
      <c r="L264" s="97"/>
      <c r="M264" s="97"/>
      <c r="N264" s="97"/>
      <c r="O264" s="97"/>
      <c r="P264" s="97"/>
      <c r="Q264" s="95"/>
      <c r="R264" s="97"/>
      <c r="S264" s="97"/>
      <c r="T264" s="97"/>
    </row>
    <row r="265" ht="15.75" customHeight="1">
      <c r="A265" s="94"/>
      <c r="B265" s="95"/>
      <c r="C265" s="95"/>
      <c r="D265" s="96"/>
      <c r="E265" s="97"/>
      <c r="F265" s="97"/>
      <c r="G265" s="97"/>
      <c r="H265" s="97"/>
      <c r="I265" s="97"/>
      <c r="J265" s="97"/>
      <c r="K265" s="97"/>
      <c r="L265" s="97"/>
      <c r="M265" s="97"/>
      <c r="N265" s="97"/>
      <c r="O265" s="97"/>
      <c r="P265" s="97"/>
      <c r="Q265" s="95"/>
      <c r="R265" s="97"/>
      <c r="S265" s="97"/>
      <c r="T265" s="97"/>
    </row>
    <row r="266" ht="15.75" customHeight="1">
      <c r="A266" s="94"/>
      <c r="B266" s="95"/>
      <c r="C266" s="95"/>
      <c r="D266" s="96"/>
      <c r="E266" s="97"/>
      <c r="F266" s="97"/>
      <c r="G266" s="97"/>
      <c r="H266" s="97"/>
      <c r="I266" s="97"/>
      <c r="J266" s="97"/>
      <c r="K266" s="97"/>
      <c r="L266" s="97"/>
      <c r="M266" s="97"/>
      <c r="N266" s="97"/>
      <c r="O266" s="97"/>
      <c r="P266" s="97"/>
      <c r="Q266" s="95"/>
      <c r="R266" s="97"/>
      <c r="S266" s="97"/>
      <c r="T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Vorschlag aus dem Vorjahr, überschreibbar." sqref="C9:C66">
      <formula1>1</formula1>
    </dataValidation>
    <dataValidation type="custom" allowBlank="1" showInputMessage="1" prompt="Verkaufspreis - Verkaufspreis je Stück OHNE Umsatzsteuer (netto). Vorschlag aus dem Vorjahr, überschreibbar." sqref="D9:D66">
      <formula1>1</formula1>
    </dataValidation>
    <dataValidation type="custom" allowBlank="1" showInputMessage="1" prompt="Menge - Geplante Anzahl verkaufter Stück oder Stunden in diesem Monat. Monate vor der Gründung leer lassen." sqref="E9:P66">
      <formula1>1</formula1>
    </dataValidation>
  </dataValidations>
  <printOptions/>
  <pageMargins bottom="0.7875" footer="0.0" header="0.0" left="0.7" right="0.7" top="0.7875"/>
  <pageSetup fitToHeight="0" paperSize="9" orientation="landscape"/>
  <headerFooter>
    <oddHeader>&amp;L Firmenkompass GmbH&amp;R Finanzplan – &amp;A</oddHeader>
    <oddFooter>&amp;L Planungsrechnung, ohne Gewähr&amp;R Seite &amp;P von </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row>
    <row r="2" ht="22.5" customHeight="1">
      <c r="A2" s="19" t="s">
        <v>199</v>
      </c>
      <c r="B2" s="5"/>
      <c r="C2" s="5"/>
      <c r="D2" s="8"/>
      <c r="E2" s="10"/>
      <c r="F2" s="10"/>
      <c r="G2" s="10"/>
      <c r="H2" s="10"/>
      <c r="I2" s="10"/>
      <c r="J2" s="10"/>
      <c r="K2" s="10"/>
      <c r="L2" s="10"/>
      <c r="M2" s="10"/>
      <c r="N2" s="10"/>
      <c r="O2" s="10"/>
      <c r="P2" s="10"/>
      <c r="Q2" s="10"/>
      <c r="R2" s="10"/>
      <c r="S2" s="15"/>
    </row>
    <row r="3" ht="13.5" customHeight="1">
      <c r="A3" s="23" t="s">
        <v>200</v>
      </c>
      <c r="B3" s="5"/>
      <c r="C3" s="5"/>
      <c r="D3" s="8"/>
      <c r="E3" s="10"/>
      <c r="F3" s="10"/>
      <c r="G3" s="10"/>
      <c r="H3" s="10"/>
      <c r="I3" s="10"/>
      <c r="J3" s="10"/>
      <c r="K3" s="10"/>
      <c r="L3" s="10"/>
      <c r="M3" s="10"/>
      <c r="N3" s="10"/>
      <c r="O3" s="10"/>
      <c r="P3" s="10"/>
      <c r="Q3" s="10"/>
      <c r="R3" s="10"/>
      <c r="S3" s="15"/>
    </row>
    <row r="4" ht="15.75" customHeight="1">
      <c r="A4" s="26" t="s">
        <v>201</v>
      </c>
      <c r="B4" s="27"/>
      <c r="C4" s="27"/>
      <c r="D4" s="28"/>
      <c r="E4" s="30"/>
      <c r="F4" s="30"/>
      <c r="G4" s="30"/>
      <c r="H4" s="30"/>
      <c r="I4" s="30"/>
      <c r="J4" s="30"/>
      <c r="K4" s="30"/>
      <c r="L4" s="30"/>
      <c r="M4" s="30"/>
      <c r="N4" s="30"/>
      <c r="O4" s="30"/>
      <c r="P4" s="30"/>
      <c r="Q4" s="30"/>
      <c r="R4" s="30"/>
      <c r="S4" s="15"/>
    </row>
    <row r="5" ht="21.75" customHeight="1">
      <c r="A5" s="33" t="str">
        <f>YEAR('LIQ Jahr3'!A5)&amp;" B2C"</f>
        <v>2029 B2C</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row>
    <row r="7" ht="18.0" customHeight="1">
      <c r="A7" s="98">
        <v>0.1</v>
      </c>
      <c r="B7" s="57"/>
      <c r="C7" s="57"/>
      <c r="D7" s="57"/>
      <c r="E7" s="57"/>
      <c r="F7" s="57"/>
      <c r="G7" s="57"/>
      <c r="H7" s="57"/>
      <c r="I7" s="57"/>
      <c r="J7" s="57"/>
      <c r="K7" s="57"/>
      <c r="L7" s="57"/>
      <c r="M7" s="57"/>
      <c r="N7" s="57"/>
      <c r="O7" s="57"/>
      <c r="P7" s="57"/>
      <c r="Q7" s="57"/>
      <c r="R7" s="59"/>
      <c r="S7" s="59"/>
    </row>
    <row r="8" ht="18.0" customHeight="1">
      <c r="A8" s="88" t="str">
        <f>'Jahr1 B2C'!A8&amp;""</f>
        <v>Produktgruppe 1</v>
      </c>
      <c r="B8" s="62"/>
      <c r="C8" s="64" t="s">
        <v>148</v>
      </c>
      <c r="D8" s="64" t="s">
        <v>150</v>
      </c>
      <c r="E8" s="66"/>
      <c r="F8" s="66"/>
      <c r="G8" s="66"/>
      <c r="H8" s="66"/>
      <c r="I8" s="66"/>
      <c r="J8" s="66"/>
      <c r="K8" s="66"/>
      <c r="L8" s="66"/>
      <c r="M8" s="66"/>
      <c r="N8" s="66"/>
      <c r="O8" s="66"/>
      <c r="P8" s="66"/>
      <c r="Q8" s="67"/>
      <c r="R8" s="68"/>
      <c r="S8" s="59"/>
    </row>
    <row r="9" ht="18.0" customHeight="1">
      <c r="A9" s="79" t="str">
        <f>'Jahr1 B2C'!A9&amp;""</f>
        <v>Artikel 1</v>
      </c>
      <c r="B9" s="72"/>
      <c r="C9" s="73">
        <f>'Jahr2 B2C'!C9</f>
        <v>0</v>
      </c>
      <c r="D9" s="73">
        <f>'Jahr2 B2C'!D9</f>
        <v>0</v>
      </c>
      <c r="E9" s="99">
        <f>'Jahr2 B2C'!E9*(1+'Jahr3 B2C'!$A$7)</f>
        <v>0</v>
      </c>
      <c r="F9" s="99">
        <f>'Jahr2 B2C'!F9*(1+'Jahr3 B2C'!$A$7)</f>
        <v>0</v>
      </c>
      <c r="G9" s="99">
        <f>'Jahr2 B2C'!G9*(1+'Jahr3 B2C'!$A$7)</f>
        <v>0</v>
      </c>
      <c r="H9" s="99">
        <f>'Jahr2 B2C'!H9*(1+'Jahr3 B2C'!$A$7)</f>
        <v>0</v>
      </c>
      <c r="I9" s="99">
        <f>'Jahr2 B2C'!I9*(1+'Jahr3 B2C'!$A$7)</f>
        <v>0</v>
      </c>
      <c r="J9" s="99">
        <f>'Jahr2 B2C'!J9*(1+'Jahr3 B2C'!$A$7)</f>
        <v>0</v>
      </c>
      <c r="K9" s="99">
        <f>'Jahr2 B2C'!K9*(1+'Jahr3 B2C'!$A$7)</f>
        <v>0</v>
      </c>
      <c r="L9" s="99">
        <f>'Jahr2 B2C'!L9*(1+'Jahr3 B2C'!$A$7)</f>
        <v>0</v>
      </c>
      <c r="M9" s="99">
        <f>'Jahr2 B2C'!M9*(1+'Jahr3 B2C'!$A$7)</f>
        <v>0</v>
      </c>
      <c r="N9" s="99">
        <f>'Jahr2 B2C'!N9*(1+'Jahr3 B2C'!$A$7)</f>
        <v>0</v>
      </c>
      <c r="O9" s="99">
        <f>'Jahr2 B2C'!O9*(1+'Jahr3 B2C'!$A$7)</f>
        <v>0</v>
      </c>
      <c r="P9" s="99">
        <f>'Jahr2 B2C'!P9*(1+'Jahr3 B2C'!$A$7)</f>
        <v>0</v>
      </c>
      <c r="Q9" s="77">
        <f t="shared" ref="Q9:Q18" si="1">SUM(E9+F9+G9+H9+I9+J9+K9+L9+M9+N9+O9+P9)</f>
        <v>0</v>
      </c>
      <c r="R9" s="78">
        <f t="shared" ref="R9:R18" si="2">SUM(E9+F9+G9+H9+I9+J9+K9+L9+M9+N9+O9+P9)/12</f>
        <v>0</v>
      </c>
      <c r="S9" s="59"/>
    </row>
    <row r="10" ht="18.0" customHeight="1">
      <c r="A10" s="79" t="str">
        <f>'Jahr1 B2C'!A10&amp;""</f>
        <v>Artikel 2</v>
      </c>
      <c r="B10" s="79"/>
      <c r="C10" s="80">
        <f>'Jahr2 B2C'!C10</f>
        <v>0</v>
      </c>
      <c r="D10" s="80">
        <f>'Jahr2 B2C'!D10</f>
        <v>0</v>
      </c>
      <c r="E10" s="100">
        <f>'Jahr2 B2C'!E10*(1+'Jahr3 B2C'!$A$7)</f>
        <v>0</v>
      </c>
      <c r="F10" s="100">
        <f>'Jahr2 B2C'!F10*(1+'Jahr3 B2C'!$A$7)</f>
        <v>0</v>
      </c>
      <c r="G10" s="100">
        <f>'Jahr2 B2C'!G10*(1+'Jahr3 B2C'!$A$7)</f>
        <v>0</v>
      </c>
      <c r="H10" s="100">
        <f>'Jahr2 B2C'!H10*(1+'Jahr3 B2C'!$A$7)</f>
        <v>0</v>
      </c>
      <c r="I10" s="100">
        <f>'Jahr2 B2C'!I10*(1+'Jahr3 B2C'!$A$7)</f>
        <v>0</v>
      </c>
      <c r="J10" s="100">
        <f>'Jahr2 B2C'!J10*(1+'Jahr3 B2C'!$A$7)</f>
        <v>0</v>
      </c>
      <c r="K10" s="100">
        <f>'Jahr2 B2C'!K10*(1+'Jahr3 B2C'!$A$7)</f>
        <v>0</v>
      </c>
      <c r="L10" s="100">
        <f>'Jahr2 B2C'!L10*(1+'Jahr3 B2C'!$A$7)</f>
        <v>0</v>
      </c>
      <c r="M10" s="100">
        <f>'Jahr2 B2C'!M10*(1+'Jahr3 B2C'!$A$7)</f>
        <v>0</v>
      </c>
      <c r="N10" s="100">
        <f>'Jahr2 B2C'!N10*(1+'Jahr3 B2C'!$A$7)</f>
        <v>0</v>
      </c>
      <c r="O10" s="100">
        <f>'Jahr2 B2C'!O10*(1+'Jahr3 B2C'!$A$7)</f>
        <v>0</v>
      </c>
      <c r="P10" s="100">
        <f>'Jahr2 B2C'!P10*(1+'Jahr3 B2C'!$A$7)</f>
        <v>0</v>
      </c>
      <c r="Q10" s="77">
        <f t="shared" si="1"/>
        <v>0</v>
      </c>
      <c r="R10" s="78">
        <f t="shared" si="2"/>
        <v>0</v>
      </c>
      <c r="S10" s="82"/>
    </row>
    <row r="11" ht="18.0" customHeight="1">
      <c r="A11" s="79" t="str">
        <f>'Jahr1 B2C'!A11&amp;""</f>
        <v>Artikel 3</v>
      </c>
      <c r="B11" s="79"/>
      <c r="C11" s="80">
        <f>'Jahr2 B2C'!C11</f>
        <v>0</v>
      </c>
      <c r="D11" s="80">
        <f>'Jahr2 B2C'!D11</f>
        <v>0</v>
      </c>
      <c r="E11" s="99">
        <f>'Jahr2 B2C'!E11*(1+'Jahr3 B2C'!$A$7)</f>
        <v>0</v>
      </c>
      <c r="F11" s="99">
        <f>'Jahr2 B2C'!F11*(1+'Jahr3 B2C'!$A$7)</f>
        <v>0</v>
      </c>
      <c r="G11" s="99">
        <f>'Jahr2 B2C'!G11*(1+'Jahr3 B2C'!$A$7)</f>
        <v>0</v>
      </c>
      <c r="H11" s="99">
        <f>'Jahr2 B2C'!H11*(1+'Jahr3 B2C'!$A$7)</f>
        <v>0</v>
      </c>
      <c r="I11" s="99">
        <f>'Jahr2 B2C'!I11*(1+'Jahr3 B2C'!$A$7)</f>
        <v>0</v>
      </c>
      <c r="J11" s="99">
        <f>'Jahr2 B2C'!J11*(1+'Jahr3 B2C'!$A$7)</f>
        <v>0</v>
      </c>
      <c r="K11" s="99">
        <f>'Jahr2 B2C'!K11*(1+'Jahr3 B2C'!$A$7)</f>
        <v>0</v>
      </c>
      <c r="L11" s="99">
        <f>'Jahr2 B2C'!L11*(1+'Jahr3 B2C'!$A$7)</f>
        <v>0</v>
      </c>
      <c r="M11" s="99">
        <f>'Jahr2 B2C'!M11*(1+'Jahr3 B2C'!$A$7)</f>
        <v>0</v>
      </c>
      <c r="N11" s="99">
        <f>'Jahr2 B2C'!N11*(1+'Jahr3 B2C'!$A$7)</f>
        <v>0</v>
      </c>
      <c r="O11" s="99">
        <f>'Jahr2 B2C'!O11*(1+'Jahr3 B2C'!$A$7)</f>
        <v>0</v>
      </c>
      <c r="P11" s="99">
        <f>'Jahr2 B2C'!P11*(1+'Jahr3 B2C'!$A$7)</f>
        <v>0</v>
      </c>
      <c r="Q11" s="77">
        <f t="shared" si="1"/>
        <v>0</v>
      </c>
      <c r="R11" s="78">
        <f t="shared" si="2"/>
        <v>0</v>
      </c>
      <c r="S11" s="82"/>
    </row>
    <row r="12" ht="18.0" customHeight="1">
      <c r="A12" s="79" t="str">
        <f>'Jahr1 B2C'!A12&amp;""</f>
        <v>Artikel 4</v>
      </c>
      <c r="B12" s="79"/>
      <c r="C12" s="80">
        <f>'Jahr2 B2C'!C12</f>
        <v>0</v>
      </c>
      <c r="D12" s="80">
        <f>'Jahr2 B2C'!D12</f>
        <v>0</v>
      </c>
      <c r="E12" s="100">
        <f>'Jahr2 B2C'!E12*(1+'Jahr3 B2C'!$A$7)</f>
        <v>0</v>
      </c>
      <c r="F12" s="100">
        <f>'Jahr2 B2C'!F12*(1+'Jahr3 B2C'!$A$7)</f>
        <v>0</v>
      </c>
      <c r="G12" s="100">
        <f>'Jahr2 B2C'!G12*(1+'Jahr3 B2C'!$A$7)</f>
        <v>0</v>
      </c>
      <c r="H12" s="100">
        <f>'Jahr2 B2C'!H12*(1+'Jahr3 B2C'!$A$7)</f>
        <v>0</v>
      </c>
      <c r="I12" s="100">
        <f>'Jahr2 B2C'!I12*(1+'Jahr3 B2C'!$A$7)</f>
        <v>0</v>
      </c>
      <c r="J12" s="100">
        <f>'Jahr2 B2C'!J12*(1+'Jahr3 B2C'!$A$7)</f>
        <v>0</v>
      </c>
      <c r="K12" s="100">
        <f>'Jahr2 B2C'!K12*(1+'Jahr3 B2C'!$A$7)</f>
        <v>0</v>
      </c>
      <c r="L12" s="100">
        <f>'Jahr2 B2C'!L12*(1+'Jahr3 B2C'!$A$7)</f>
        <v>0</v>
      </c>
      <c r="M12" s="100">
        <f>'Jahr2 B2C'!M12*(1+'Jahr3 B2C'!$A$7)</f>
        <v>0</v>
      </c>
      <c r="N12" s="100">
        <f>'Jahr2 B2C'!N12*(1+'Jahr3 B2C'!$A$7)</f>
        <v>0</v>
      </c>
      <c r="O12" s="100">
        <f>'Jahr2 B2C'!O12*(1+'Jahr3 B2C'!$A$7)</f>
        <v>0</v>
      </c>
      <c r="P12" s="100">
        <f>'Jahr2 B2C'!P12*(1+'Jahr3 B2C'!$A$7)</f>
        <v>0</v>
      </c>
      <c r="Q12" s="77">
        <f t="shared" si="1"/>
        <v>0</v>
      </c>
      <c r="R12" s="78">
        <f t="shared" si="2"/>
        <v>0</v>
      </c>
      <c r="S12" s="82"/>
    </row>
    <row r="13" ht="18.0" customHeight="1">
      <c r="A13" s="79" t="str">
        <f>'Jahr1 B2C'!A13&amp;""</f>
        <v>Artikel 5</v>
      </c>
      <c r="B13" s="79"/>
      <c r="C13" s="80">
        <f>'Jahr2 B2C'!C13</f>
        <v>0</v>
      </c>
      <c r="D13" s="80">
        <f>'Jahr2 B2C'!D13</f>
        <v>0</v>
      </c>
      <c r="E13" s="99">
        <f>'Jahr2 B2C'!E13*(1+'Jahr3 B2C'!$A$7)</f>
        <v>0</v>
      </c>
      <c r="F13" s="99">
        <f>'Jahr2 B2C'!F13*(1+'Jahr3 B2C'!$A$7)</f>
        <v>0</v>
      </c>
      <c r="G13" s="99">
        <f>'Jahr2 B2C'!G13*(1+'Jahr3 B2C'!$A$7)</f>
        <v>0</v>
      </c>
      <c r="H13" s="99">
        <f>'Jahr2 B2C'!H13*(1+'Jahr3 B2C'!$A$7)</f>
        <v>0</v>
      </c>
      <c r="I13" s="99">
        <f>'Jahr2 B2C'!I13*(1+'Jahr3 B2C'!$A$7)</f>
        <v>0</v>
      </c>
      <c r="J13" s="99">
        <f>'Jahr2 B2C'!J13*(1+'Jahr3 B2C'!$A$7)</f>
        <v>0</v>
      </c>
      <c r="K13" s="99">
        <f>'Jahr2 B2C'!K13*(1+'Jahr3 B2C'!$A$7)</f>
        <v>0</v>
      </c>
      <c r="L13" s="99">
        <f>'Jahr2 B2C'!L13*(1+'Jahr3 B2C'!$A$7)</f>
        <v>0</v>
      </c>
      <c r="M13" s="99">
        <f>'Jahr2 B2C'!M13*(1+'Jahr3 B2C'!$A$7)</f>
        <v>0</v>
      </c>
      <c r="N13" s="99">
        <f>'Jahr2 B2C'!N13*(1+'Jahr3 B2C'!$A$7)</f>
        <v>0</v>
      </c>
      <c r="O13" s="99">
        <f>'Jahr2 B2C'!O13*(1+'Jahr3 B2C'!$A$7)</f>
        <v>0</v>
      </c>
      <c r="P13" s="99">
        <f>'Jahr2 B2C'!P13*(1+'Jahr3 B2C'!$A$7)</f>
        <v>0</v>
      </c>
      <c r="Q13" s="77">
        <f t="shared" si="1"/>
        <v>0</v>
      </c>
      <c r="R13" s="78">
        <f t="shared" si="2"/>
        <v>0</v>
      </c>
      <c r="S13" s="82"/>
    </row>
    <row r="14" ht="18.0" customHeight="1">
      <c r="A14" s="79" t="str">
        <f>'Jahr1 B2C'!A14&amp;""</f>
        <v>Artikel 6</v>
      </c>
      <c r="B14" s="79"/>
      <c r="C14" s="80">
        <f>'Jahr2 B2C'!C14</f>
        <v>0</v>
      </c>
      <c r="D14" s="80">
        <f>'Jahr2 B2C'!D14</f>
        <v>0</v>
      </c>
      <c r="E14" s="100">
        <f>'Jahr2 B2C'!E14*(1+'Jahr3 B2C'!$A$7)</f>
        <v>0</v>
      </c>
      <c r="F14" s="100">
        <f>'Jahr2 B2C'!F14*(1+'Jahr3 B2C'!$A$7)</f>
        <v>0</v>
      </c>
      <c r="G14" s="100">
        <f>'Jahr2 B2C'!G14*(1+'Jahr3 B2C'!$A$7)</f>
        <v>0</v>
      </c>
      <c r="H14" s="100">
        <f>'Jahr2 B2C'!H14*(1+'Jahr3 B2C'!$A$7)</f>
        <v>0</v>
      </c>
      <c r="I14" s="100">
        <f>'Jahr2 B2C'!I14*(1+'Jahr3 B2C'!$A$7)</f>
        <v>0</v>
      </c>
      <c r="J14" s="100">
        <f>'Jahr2 B2C'!J14*(1+'Jahr3 B2C'!$A$7)</f>
        <v>0</v>
      </c>
      <c r="K14" s="100">
        <f>'Jahr2 B2C'!K14*(1+'Jahr3 B2C'!$A$7)</f>
        <v>0</v>
      </c>
      <c r="L14" s="100">
        <f>'Jahr2 B2C'!L14*(1+'Jahr3 B2C'!$A$7)</f>
        <v>0</v>
      </c>
      <c r="M14" s="100">
        <f>'Jahr2 B2C'!M14*(1+'Jahr3 B2C'!$A$7)</f>
        <v>0</v>
      </c>
      <c r="N14" s="100">
        <f>'Jahr2 B2C'!N14*(1+'Jahr3 B2C'!$A$7)</f>
        <v>0</v>
      </c>
      <c r="O14" s="100">
        <f>'Jahr2 B2C'!O14*(1+'Jahr3 B2C'!$A$7)</f>
        <v>0</v>
      </c>
      <c r="P14" s="100">
        <f>'Jahr2 B2C'!P14*(1+'Jahr3 B2C'!$A$7)</f>
        <v>0</v>
      </c>
      <c r="Q14" s="77">
        <f t="shared" si="1"/>
        <v>0</v>
      </c>
      <c r="R14" s="78">
        <f t="shared" si="2"/>
        <v>0</v>
      </c>
      <c r="S14" s="82"/>
    </row>
    <row r="15" ht="18.0" customHeight="1">
      <c r="A15" s="79" t="str">
        <f>'Jahr1 B2C'!A15&amp;""</f>
        <v/>
      </c>
      <c r="B15" s="79"/>
      <c r="C15" s="80" t="str">
        <f>'Jahr2 B2C'!C15</f>
        <v/>
      </c>
      <c r="D15" s="80" t="str">
        <f>'Jahr2 B2C'!D15</f>
        <v/>
      </c>
      <c r="E15" s="99">
        <f>'Jahr2 B2C'!E15*(1+'Jahr3 B2C'!$A$7)</f>
        <v>0</v>
      </c>
      <c r="F15" s="99">
        <f>'Jahr2 B2C'!F15*(1+'Jahr3 B2C'!$A$7)</f>
        <v>0</v>
      </c>
      <c r="G15" s="99">
        <f>'Jahr2 B2C'!G15*(1+'Jahr3 B2C'!$A$7)</f>
        <v>0</v>
      </c>
      <c r="H15" s="99">
        <f>'Jahr2 B2C'!H15*(1+'Jahr3 B2C'!$A$7)</f>
        <v>0</v>
      </c>
      <c r="I15" s="99">
        <f>'Jahr2 B2C'!I15*(1+'Jahr3 B2C'!$A$7)</f>
        <v>0</v>
      </c>
      <c r="J15" s="99">
        <f>'Jahr2 B2C'!J15*(1+'Jahr3 B2C'!$A$7)</f>
        <v>0</v>
      </c>
      <c r="K15" s="99">
        <f>'Jahr2 B2C'!K15*(1+'Jahr3 B2C'!$A$7)</f>
        <v>0</v>
      </c>
      <c r="L15" s="99">
        <f>'Jahr2 B2C'!L15*(1+'Jahr3 B2C'!$A$7)</f>
        <v>0</v>
      </c>
      <c r="M15" s="99">
        <f>'Jahr2 B2C'!M15*(1+'Jahr3 B2C'!$A$7)</f>
        <v>0</v>
      </c>
      <c r="N15" s="99">
        <f>'Jahr2 B2C'!N15*(1+'Jahr3 B2C'!$A$7)</f>
        <v>0</v>
      </c>
      <c r="O15" s="99">
        <f>'Jahr2 B2C'!O15*(1+'Jahr3 B2C'!$A$7)</f>
        <v>0</v>
      </c>
      <c r="P15" s="99">
        <f>'Jahr2 B2C'!P15*(1+'Jahr3 B2C'!$A$7)</f>
        <v>0</v>
      </c>
      <c r="Q15" s="77">
        <f t="shared" si="1"/>
        <v>0</v>
      </c>
      <c r="R15" s="78">
        <f t="shared" si="2"/>
        <v>0</v>
      </c>
      <c r="S15" s="82"/>
    </row>
    <row r="16" ht="18.0" customHeight="1">
      <c r="A16" s="79" t="str">
        <f>'Jahr1 B2C'!A16&amp;""</f>
        <v/>
      </c>
      <c r="B16" s="79"/>
      <c r="C16" s="80" t="str">
        <f>'Jahr2 B2C'!C16</f>
        <v/>
      </c>
      <c r="D16" s="80" t="str">
        <f>'Jahr2 B2C'!D16</f>
        <v/>
      </c>
      <c r="E16" s="100">
        <f>'Jahr2 B2C'!E16*(1+'Jahr3 B2C'!$A$7)</f>
        <v>0</v>
      </c>
      <c r="F16" s="100">
        <f>'Jahr2 B2C'!F16*(1+'Jahr3 B2C'!$A$7)</f>
        <v>0</v>
      </c>
      <c r="G16" s="100">
        <f>'Jahr2 B2C'!G16*(1+'Jahr3 B2C'!$A$7)</f>
        <v>0</v>
      </c>
      <c r="H16" s="100">
        <f>'Jahr2 B2C'!H16*(1+'Jahr3 B2C'!$A$7)</f>
        <v>0</v>
      </c>
      <c r="I16" s="100">
        <f>'Jahr2 B2C'!I16*(1+'Jahr3 B2C'!$A$7)</f>
        <v>0</v>
      </c>
      <c r="J16" s="100">
        <f>'Jahr2 B2C'!J16*(1+'Jahr3 B2C'!$A$7)</f>
        <v>0</v>
      </c>
      <c r="K16" s="100">
        <f>'Jahr2 B2C'!K16*(1+'Jahr3 B2C'!$A$7)</f>
        <v>0</v>
      </c>
      <c r="L16" s="100">
        <f>'Jahr2 B2C'!L16*(1+'Jahr3 B2C'!$A$7)</f>
        <v>0</v>
      </c>
      <c r="M16" s="100">
        <f>'Jahr2 B2C'!M16*(1+'Jahr3 B2C'!$A$7)</f>
        <v>0</v>
      </c>
      <c r="N16" s="100">
        <f>'Jahr2 B2C'!N16*(1+'Jahr3 B2C'!$A$7)</f>
        <v>0</v>
      </c>
      <c r="O16" s="100">
        <f>'Jahr2 B2C'!O16*(1+'Jahr3 B2C'!$A$7)</f>
        <v>0</v>
      </c>
      <c r="P16" s="100">
        <f>'Jahr2 B2C'!P16*(1+'Jahr3 B2C'!$A$7)</f>
        <v>0</v>
      </c>
      <c r="Q16" s="77">
        <f t="shared" si="1"/>
        <v>0</v>
      </c>
      <c r="R16" s="78">
        <f t="shared" si="2"/>
        <v>0</v>
      </c>
      <c r="S16" s="82"/>
    </row>
    <row r="17" ht="18.0" customHeight="1">
      <c r="A17" s="79" t="str">
        <f>'Jahr1 B2C'!A17&amp;""</f>
        <v/>
      </c>
      <c r="B17" s="79"/>
      <c r="C17" s="80" t="str">
        <f>'Jahr2 B2C'!C17</f>
        <v/>
      </c>
      <c r="D17" s="80" t="str">
        <f>'Jahr2 B2C'!D17</f>
        <v/>
      </c>
      <c r="E17" s="99">
        <f>'Jahr2 B2C'!E17*(1+'Jahr3 B2C'!$A$7)</f>
        <v>0</v>
      </c>
      <c r="F17" s="99">
        <f>'Jahr2 B2C'!F17*(1+'Jahr3 B2C'!$A$7)</f>
        <v>0</v>
      </c>
      <c r="G17" s="99">
        <f>'Jahr2 B2C'!G17*(1+'Jahr3 B2C'!$A$7)</f>
        <v>0</v>
      </c>
      <c r="H17" s="99">
        <f>'Jahr2 B2C'!H17*(1+'Jahr3 B2C'!$A$7)</f>
        <v>0</v>
      </c>
      <c r="I17" s="99">
        <f>'Jahr2 B2C'!I17*(1+'Jahr3 B2C'!$A$7)</f>
        <v>0</v>
      </c>
      <c r="J17" s="99">
        <f>'Jahr2 B2C'!J17*(1+'Jahr3 B2C'!$A$7)</f>
        <v>0</v>
      </c>
      <c r="K17" s="99">
        <f>'Jahr2 B2C'!K17*(1+'Jahr3 B2C'!$A$7)</f>
        <v>0</v>
      </c>
      <c r="L17" s="99">
        <f>'Jahr2 B2C'!L17*(1+'Jahr3 B2C'!$A$7)</f>
        <v>0</v>
      </c>
      <c r="M17" s="99">
        <f>'Jahr2 B2C'!M17*(1+'Jahr3 B2C'!$A$7)</f>
        <v>0</v>
      </c>
      <c r="N17" s="99">
        <f>'Jahr2 B2C'!N17*(1+'Jahr3 B2C'!$A$7)</f>
        <v>0</v>
      </c>
      <c r="O17" s="99">
        <f>'Jahr2 B2C'!O17*(1+'Jahr3 B2C'!$A$7)</f>
        <v>0</v>
      </c>
      <c r="P17" s="99">
        <f>'Jahr2 B2C'!P17*(1+'Jahr3 B2C'!$A$7)</f>
        <v>0</v>
      </c>
      <c r="Q17" s="77">
        <f t="shared" si="1"/>
        <v>0</v>
      </c>
      <c r="R17" s="78">
        <f t="shared" si="2"/>
        <v>0</v>
      </c>
      <c r="S17" s="82"/>
    </row>
    <row r="18" ht="18.0" customHeight="1">
      <c r="A18" s="79" t="str">
        <f>'Jahr1 B2C'!A18&amp;""</f>
        <v/>
      </c>
      <c r="B18" s="79"/>
      <c r="C18" s="80" t="str">
        <f>'Jahr2 B2C'!C18</f>
        <v/>
      </c>
      <c r="D18" s="80" t="str">
        <f>'Jahr2 B2C'!D18</f>
        <v/>
      </c>
      <c r="E18" s="100">
        <f>'Jahr2 B2C'!E18*(1+'Jahr3 B2C'!$A$7)</f>
        <v>0</v>
      </c>
      <c r="F18" s="100">
        <f>'Jahr2 B2C'!F18*(1+'Jahr3 B2C'!$A$7)</f>
        <v>0</v>
      </c>
      <c r="G18" s="100">
        <f>'Jahr2 B2C'!G18*(1+'Jahr3 B2C'!$A$7)</f>
        <v>0</v>
      </c>
      <c r="H18" s="100">
        <f>'Jahr2 B2C'!H18*(1+'Jahr3 B2C'!$A$7)</f>
        <v>0</v>
      </c>
      <c r="I18" s="100">
        <f>'Jahr2 B2C'!I18*(1+'Jahr3 B2C'!$A$7)</f>
        <v>0</v>
      </c>
      <c r="J18" s="100">
        <f>'Jahr2 B2C'!J18*(1+'Jahr3 B2C'!$A$7)</f>
        <v>0</v>
      </c>
      <c r="K18" s="100">
        <f>'Jahr2 B2C'!K18*(1+'Jahr3 B2C'!$A$7)</f>
        <v>0</v>
      </c>
      <c r="L18" s="100">
        <f>'Jahr2 B2C'!L18*(1+'Jahr3 B2C'!$A$7)</f>
        <v>0</v>
      </c>
      <c r="M18" s="100">
        <f>'Jahr2 B2C'!M18*(1+'Jahr3 B2C'!$A$7)</f>
        <v>0</v>
      </c>
      <c r="N18" s="100">
        <f>'Jahr2 B2C'!N18*(1+'Jahr3 B2C'!$A$7)</f>
        <v>0</v>
      </c>
      <c r="O18" s="100">
        <f>'Jahr2 B2C'!O18*(1+'Jahr3 B2C'!$A$7)</f>
        <v>0</v>
      </c>
      <c r="P18" s="100">
        <f>'Jahr2 B2C'!P18*(1+'Jahr3 B2C'!$A$7)</f>
        <v>0</v>
      </c>
      <c r="Q18" s="77">
        <f t="shared" si="1"/>
        <v>0</v>
      </c>
      <c r="R18" s="78">
        <f t="shared" si="2"/>
        <v>0</v>
      </c>
      <c r="S18" s="82"/>
    </row>
    <row r="19" ht="18.0" customHeight="1">
      <c r="A19" s="57"/>
      <c r="B19" s="57"/>
      <c r="C19" s="57"/>
      <c r="D19" s="57"/>
      <c r="E19" s="84"/>
      <c r="F19" s="84"/>
      <c r="G19" s="84"/>
      <c r="H19" s="84"/>
      <c r="I19" s="84"/>
      <c r="J19" s="84"/>
      <c r="K19" s="84"/>
      <c r="L19" s="84"/>
      <c r="M19" s="84"/>
      <c r="N19" s="84"/>
      <c r="O19" s="84"/>
      <c r="P19" s="84"/>
      <c r="Q19" s="85"/>
      <c r="R19" s="86"/>
      <c r="S19" s="59"/>
    </row>
    <row r="20" ht="18.0" customHeight="1">
      <c r="A20" s="88" t="str">
        <f>'Jahr1 B2C'!A20&amp;""</f>
        <v>Produktgruppe 2</v>
      </c>
      <c r="B20" s="62"/>
      <c r="C20" s="64" t="s">
        <v>148</v>
      </c>
      <c r="D20" s="64" t="s">
        <v>150</v>
      </c>
      <c r="E20" s="66"/>
      <c r="F20" s="66"/>
      <c r="G20" s="66"/>
      <c r="H20" s="66"/>
      <c r="I20" s="66"/>
      <c r="J20" s="66"/>
      <c r="K20" s="66"/>
      <c r="L20" s="66"/>
      <c r="M20" s="66"/>
      <c r="N20" s="66"/>
      <c r="O20" s="66"/>
      <c r="P20" s="66"/>
      <c r="Q20" s="67"/>
      <c r="R20" s="68"/>
      <c r="S20" s="59"/>
    </row>
    <row r="21" ht="18.0" customHeight="1">
      <c r="A21" s="79" t="str">
        <f>'Jahr1 B2C'!A21&amp;""</f>
        <v>Artikel 1</v>
      </c>
      <c r="B21" s="72"/>
      <c r="C21" s="73">
        <f>'Jahr2 B2C'!C21</f>
        <v>0</v>
      </c>
      <c r="D21" s="73">
        <f>'Jahr2 B2C'!D21</f>
        <v>0</v>
      </c>
      <c r="E21" s="99">
        <f>'Jahr2 B2C'!E21*(1+'Jahr3 B2C'!$A$7)</f>
        <v>0</v>
      </c>
      <c r="F21" s="99">
        <f>'Jahr2 B2C'!F21*(1+'Jahr3 B2C'!$A$7)</f>
        <v>0</v>
      </c>
      <c r="G21" s="99">
        <f>'Jahr2 B2C'!G21*(1+'Jahr3 B2C'!$A$7)</f>
        <v>0</v>
      </c>
      <c r="H21" s="99">
        <f>'Jahr2 B2C'!H21*(1+'Jahr3 B2C'!$A$7)</f>
        <v>0</v>
      </c>
      <c r="I21" s="99">
        <f>'Jahr2 B2C'!I21*(1+'Jahr3 B2C'!$A$7)</f>
        <v>0</v>
      </c>
      <c r="J21" s="99">
        <f>'Jahr2 B2C'!J21*(1+'Jahr3 B2C'!$A$7)</f>
        <v>0</v>
      </c>
      <c r="K21" s="99">
        <f>'Jahr2 B2C'!K21*(1+'Jahr3 B2C'!$A$7)</f>
        <v>0</v>
      </c>
      <c r="L21" s="99">
        <f>'Jahr2 B2C'!L21*(1+'Jahr3 B2C'!$A$7)</f>
        <v>0</v>
      </c>
      <c r="M21" s="99">
        <f>'Jahr2 B2C'!M21*(1+'Jahr3 B2C'!$A$7)</f>
        <v>0</v>
      </c>
      <c r="N21" s="99">
        <f>'Jahr2 B2C'!N21*(1+'Jahr3 B2C'!$A$7)</f>
        <v>0</v>
      </c>
      <c r="O21" s="99">
        <f>'Jahr2 B2C'!O21*(1+'Jahr3 B2C'!$A$7)</f>
        <v>0</v>
      </c>
      <c r="P21" s="99">
        <f>'Jahr2 B2C'!P21*(1+'Jahr3 B2C'!$A$7)</f>
        <v>0</v>
      </c>
      <c r="Q21" s="77">
        <f t="shared" ref="Q21:Q30" si="3">SUM(E21+F21+G21+H21+I21+J21+K21+L21+M21+N21+O21+P21)</f>
        <v>0</v>
      </c>
      <c r="R21" s="78">
        <f t="shared" ref="R21:R30" si="4">SUM(E21+F21+G21+H21+I21+J21+K21+L21+M21+N21+O21+P21)/12</f>
        <v>0</v>
      </c>
      <c r="S21" s="59"/>
    </row>
    <row r="22" ht="18.0" customHeight="1">
      <c r="A22" s="79" t="str">
        <f>'Jahr1 B2C'!A22&amp;""</f>
        <v>Artikel 2</v>
      </c>
      <c r="B22" s="79"/>
      <c r="C22" s="80">
        <f>'Jahr2 B2C'!C22</f>
        <v>0</v>
      </c>
      <c r="D22" s="80">
        <f>'Jahr2 B2C'!D22</f>
        <v>0</v>
      </c>
      <c r="E22" s="100">
        <f>'Jahr2 B2C'!E22*(1+'Jahr3 B2C'!$A$7)</f>
        <v>0</v>
      </c>
      <c r="F22" s="100">
        <f>'Jahr2 B2C'!F22*(1+'Jahr3 B2C'!$A$7)</f>
        <v>0</v>
      </c>
      <c r="G22" s="100">
        <f>'Jahr2 B2C'!G22*(1+'Jahr3 B2C'!$A$7)</f>
        <v>0</v>
      </c>
      <c r="H22" s="100">
        <f>'Jahr2 B2C'!H22*(1+'Jahr3 B2C'!$A$7)</f>
        <v>0</v>
      </c>
      <c r="I22" s="100">
        <f>'Jahr2 B2C'!I22*(1+'Jahr3 B2C'!$A$7)</f>
        <v>0</v>
      </c>
      <c r="J22" s="100">
        <f>'Jahr2 B2C'!J22*(1+'Jahr3 B2C'!$A$7)</f>
        <v>0</v>
      </c>
      <c r="K22" s="100">
        <f>'Jahr2 B2C'!K22*(1+'Jahr3 B2C'!$A$7)</f>
        <v>0</v>
      </c>
      <c r="L22" s="100">
        <f>'Jahr2 B2C'!L22*(1+'Jahr3 B2C'!$A$7)</f>
        <v>0</v>
      </c>
      <c r="M22" s="100">
        <f>'Jahr2 B2C'!M22*(1+'Jahr3 B2C'!$A$7)</f>
        <v>0</v>
      </c>
      <c r="N22" s="100">
        <f>'Jahr2 B2C'!N22*(1+'Jahr3 B2C'!$A$7)</f>
        <v>0</v>
      </c>
      <c r="O22" s="100">
        <f>'Jahr2 B2C'!O22*(1+'Jahr3 B2C'!$A$7)</f>
        <v>0</v>
      </c>
      <c r="P22" s="100">
        <f>'Jahr2 B2C'!P22*(1+'Jahr3 B2C'!$A$7)</f>
        <v>0</v>
      </c>
      <c r="Q22" s="77">
        <f t="shared" si="3"/>
        <v>0</v>
      </c>
      <c r="R22" s="78">
        <f t="shared" si="4"/>
        <v>0</v>
      </c>
      <c r="S22" s="82"/>
    </row>
    <row r="23" ht="18.0" customHeight="1">
      <c r="A23" s="79" t="str">
        <f>'Jahr1 B2C'!A23&amp;""</f>
        <v>Artikel 3</v>
      </c>
      <c r="B23" s="79"/>
      <c r="C23" s="80">
        <f>'Jahr2 B2C'!C23</f>
        <v>0</v>
      </c>
      <c r="D23" s="80">
        <f>'Jahr2 B2C'!D23</f>
        <v>0</v>
      </c>
      <c r="E23" s="99">
        <f>'Jahr2 B2C'!E23*(1+'Jahr3 B2C'!$A$7)</f>
        <v>0</v>
      </c>
      <c r="F23" s="99">
        <f>'Jahr2 B2C'!F23*(1+'Jahr3 B2C'!$A$7)</f>
        <v>0</v>
      </c>
      <c r="G23" s="99">
        <f>'Jahr2 B2C'!G23*(1+'Jahr3 B2C'!$A$7)</f>
        <v>0</v>
      </c>
      <c r="H23" s="99">
        <f>'Jahr2 B2C'!H23*(1+'Jahr3 B2C'!$A$7)</f>
        <v>0</v>
      </c>
      <c r="I23" s="99">
        <f>'Jahr2 B2C'!I23*(1+'Jahr3 B2C'!$A$7)</f>
        <v>0</v>
      </c>
      <c r="J23" s="99">
        <f>'Jahr2 B2C'!J23*(1+'Jahr3 B2C'!$A$7)</f>
        <v>0</v>
      </c>
      <c r="K23" s="99">
        <f>'Jahr2 B2C'!K23*(1+'Jahr3 B2C'!$A$7)</f>
        <v>0</v>
      </c>
      <c r="L23" s="99">
        <f>'Jahr2 B2C'!L23*(1+'Jahr3 B2C'!$A$7)</f>
        <v>0</v>
      </c>
      <c r="M23" s="99">
        <f>'Jahr2 B2C'!M23*(1+'Jahr3 B2C'!$A$7)</f>
        <v>0</v>
      </c>
      <c r="N23" s="99">
        <f>'Jahr2 B2C'!N23*(1+'Jahr3 B2C'!$A$7)</f>
        <v>0</v>
      </c>
      <c r="O23" s="99">
        <f>'Jahr2 B2C'!O23*(1+'Jahr3 B2C'!$A$7)</f>
        <v>0</v>
      </c>
      <c r="P23" s="99">
        <f>'Jahr2 B2C'!P23*(1+'Jahr3 B2C'!$A$7)</f>
        <v>0</v>
      </c>
      <c r="Q23" s="77">
        <f t="shared" si="3"/>
        <v>0</v>
      </c>
      <c r="R23" s="78">
        <f t="shared" si="4"/>
        <v>0</v>
      </c>
      <c r="S23" s="82"/>
    </row>
    <row r="24" ht="18.0" customHeight="1">
      <c r="A24" s="79" t="str">
        <f>'Jahr1 B2C'!A24&amp;""</f>
        <v>Artikel 4</v>
      </c>
      <c r="B24" s="79"/>
      <c r="C24" s="80">
        <f>'Jahr2 B2C'!C24</f>
        <v>0</v>
      </c>
      <c r="D24" s="80">
        <f>'Jahr2 B2C'!D24</f>
        <v>0</v>
      </c>
      <c r="E24" s="100">
        <f>'Jahr2 B2C'!E24*(1+'Jahr3 B2C'!$A$7)</f>
        <v>0</v>
      </c>
      <c r="F24" s="100">
        <f>'Jahr2 B2C'!F24*(1+'Jahr3 B2C'!$A$7)</f>
        <v>0</v>
      </c>
      <c r="G24" s="100">
        <f>'Jahr2 B2C'!G24*(1+'Jahr3 B2C'!$A$7)</f>
        <v>0</v>
      </c>
      <c r="H24" s="100">
        <f>'Jahr2 B2C'!H24*(1+'Jahr3 B2C'!$A$7)</f>
        <v>0</v>
      </c>
      <c r="I24" s="100">
        <f>'Jahr2 B2C'!I24*(1+'Jahr3 B2C'!$A$7)</f>
        <v>0</v>
      </c>
      <c r="J24" s="100">
        <f>'Jahr2 B2C'!J24*(1+'Jahr3 B2C'!$A$7)</f>
        <v>0</v>
      </c>
      <c r="K24" s="100">
        <f>'Jahr2 B2C'!K24*(1+'Jahr3 B2C'!$A$7)</f>
        <v>0</v>
      </c>
      <c r="L24" s="100">
        <f>'Jahr2 B2C'!L24*(1+'Jahr3 B2C'!$A$7)</f>
        <v>0</v>
      </c>
      <c r="M24" s="100">
        <f>'Jahr2 B2C'!M24*(1+'Jahr3 B2C'!$A$7)</f>
        <v>0</v>
      </c>
      <c r="N24" s="100">
        <f>'Jahr2 B2C'!N24*(1+'Jahr3 B2C'!$A$7)</f>
        <v>0</v>
      </c>
      <c r="O24" s="100">
        <f>'Jahr2 B2C'!O24*(1+'Jahr3 B2C'!$A$7)</f>
        <v>0</v>
      </c>
      <c r="P24" s="100">
        <f>'Jahr2 B2C'!P24*(1+'Jahr3 B2C'!$A$7)</f>
        <v>0</v>
      </c>
      <c r="Q24" s="77">
        <f t="shared" si="3"/>
        <v>0</v>
      </c>
      <c r="R24" s="78">
        <f t="shared" si="4"/>
        <v>0</v>
      </c>
      <c r="S24" s="82"/>
    </row>
    <row r="25" ht="18.0" customHeight="1">
      <c r="A25" s="79" t="str">
        <f>'Jahr1 B2C'!A25&amp;""</f>
        <v>Artikel 5</v>
      </c>
      <c r="B25" s="79"/>
      <c r="C25" s="80">
        <f>'Jahr2 B2C'!C25</f>
        <v>0</v>
      </c>
      <c r="D25" s="80">
        <f>'Jahr2 B2C'!D25</f>
        <v>0</v>
      </c>
      <c r="E25" s="99">
        <f>'Jahr2 B2C'!E25*(1+'Jahr3 B2C'!$A$7)</f>
        <v>0</v>
      </c>
      <c r="F25" s="99">
        <f>'Jahr2 B2C'!F25*(1+'Jahr3 B2C'!$A$7)</f>
        <v>0</v>
      </c>
      <c r="G25" s="99">
        <f>'Jahr2 B2C'!G25*(1+'Jahr3 B2C'!$A$7)</f>
        <v>0</v>
      </c>
      <c r="H25" s="99">
        <f>'Jahr2 B2C'!H25*(1+'Jahr3 B2C'!$A$7)</f>
        <v>0</v>
      </c>
      <c r="I25" s="99">
        <f>'Jahr2 B2C'!I25*(1+'Jahr3 B2C'!$A$7)</f>
        <v>0</v>
      </c>
      <c r="J25" s="99">
        <f>'Jahr2 B2C'!J25*(1+'Jahr3 B2C'!$A$7)</f>
        <v>0</v>
      </c>
      <c r="K25" s="99">
        <f>'Jahr2 B2C'!K25*(1+'Jahr3 B2C'!$A$7)</f>
        <v>0</v>
      </c>
      <c r="L25" s="99">
        <f>'Jahr2 B2C'!L25*(1+'Jahr3 B2C'!$A$7)</f>
        <v>0</v>
      </c>
      <c r="M25" s="99">
        <f>'Jahr2 B2C'!M25*(1+'Jahr3 B2C'!$A$7)</f>
        <v>0</v>
      </c>
      <c r="N25" s="99">
        <f>'Jahr2 B2C'!N25*(1+'Jahr3 B2C'!$A$7)</f>
        <v>0</v>
      </c>
      <c r="O25" s="99">
        <f>'Jahr2 B2C'!O25*(1+'Jahr3 B2C'!$A$7)</f>
        <v>0</v>
      </c>
      <c r="P25" s="99">
        <f>'Jahr2 B2C'!P25*(1+'Jahr3 B2C'!$A$7)</f>
        <v>0</v>
      </c>
      <c r="Q25" s="77">
        <f t="shared" si="3"/>
        <v>0</v>
      </c>
      <c r="R25" s="78">
        <f t="shared" si="4"/>
        <v>0</v>
      </c>
      <c r="S25" s="82"/>
    </row>
    <row r="26" ht="18.0" customHeight="1">
      <c r="A26" s="79" t="str">
        <f>'Jahr1 B2C'!A26&amp;""</f>
        <v>Artikel 6</v>
      </c>
      <c r="B26" s="79"/>
      <c r="C26" s="80">
        <f>'Jahr2 B2C'!C26</f>
        <v>0</v>
      </c>
      <c r="D26" s="80">
        <f>'Jahr2 B2C'!D26</f>
        <v>0</v>
      </c>
      <c r="E26" s="100">
        <f>'Jahr2 B2C'!E26*(1+'Jahr3 B2C'!$A$7)</f>
        <v>0</v>
      </c>
      <c r="F26" s="100">
        <f>'Jahr2 B2C'!F26*(1+'Jahr3 B2C'!$A$7)</f>
        <v>0</v>
      </c>
      <c r="G26" s="100">
        <f>'Jahr2 B2C'!G26*(1+'Jahr3 B2C'!$A$7)</f>
        <v>0</v>
      </c>
      <c r="H26" s="100">
        <f>'Jahr2 B2C'!H26*(1+'Jahr3 B2C'!$A$7)</f>
        <v>0</v>
      </c>
      <c r="I26" s="100">
        <f>'Jahr2 B2C'!I26*(1+'Jahr3 B2C'!$A$7)</f>
        <v>0</v>
      </c>
      <c r="J26" s="100">
        <f>'Jahr2 B2C'!J26*(1+'Jahr3 B2C'!$A$7)</f>
        <v>0</v>
      </c>
      <c r="K26" s="100">
        <f>'Jahr2 B2C'!K26*(1+'Jahr3 B2C'!$A$7)</f>
        <v>0</v>
      </c>
      <c r="L26" s="100">
        <f>'Jahr2 B2C'!L26*(1+'Jahr3 B2C'!$A$7)</f>
        <v>0</v>
      </c>
      <c r="M26" s="100">
        <f>'Jahr2 B2C'!M26*(1+'Jahr3 B2C'!$A$7)</f>
        <v>0</v>
      </c>
      <c r="N26" s="100">
        <f>'Jahr2 B2C'!N26*(1+'Jahr3 B2C'!$A$7)</f>
        <v>0</v>
      </c>
      <c r="O26" s="100">
        <f>'Jahr2 B2C'!O26*(1+'Jahr3 B2C'!$A$7)</f>
        <v>0</v>
      </c>
      <c r="P26" s="100">
        <f>'Jahr2 B2C'!P26*(1+'Jahr3 B2C'!$A$7)</f>
        <v>0</v>
      </c>
      <c r="Q26" s="77">
        <f t="shared" si="3"/>
        <v>0</v>
      </c>
      <c r="R26" s="78">
        <f t="shared" si="4"/>
        <v>0</v>
      </c>
      <c r="S26" s="82"/>
    </row>
    <row r="27" ht="18.0" customHeight="1">
      <c r="A27" s="79" t="str">
        <f>'Jahr1 B2C'!A27&amp;""</f>
        <v/>
      </c>
      <c r="B27" s="79"/>
      <c r="C27" s="80" t="str">
        <f>'Jahr2 B2C'!C27</f>
        <v/>
      </c>
      <c r="D27" s="80" t="str">
        <f>'Jahr2 B2C'!D27</f>
        <v/>
      </c>
      <c r="E27" s="99">
        <f>'Jahr2 B2C'!E27*(1+'Jahr3 B2C'!$A$7)</f>
        <v>0</v>
      </c>
      <c r="F27" s="99">
        <f>'Jahr2 B2C'!F27*(1+'Jahr3 B2C'!$A$7)</f>
        <v>0</v>
      </c>
      <c r="G27" s="99">
        <f>'Jahr2 B2C'!G27*(1+'Jahr3 B2C'!$A$7)</f>
        <v>0</v>
      </c>
      <c r="H27" s="99">
        <f>'Jahr2 B2C'!H27*(1+'Jahr3 B2C'!$A$7)</f>
        <v>0</v>
      </c>
      <c r="I27" s="99">
        <f>'Jahr2 B2C'!I27*(1+'Jahr3 B2C'!$A$7)</f>
        <v>0</v>
      </c>
      <c r="J27" s="99">
        <f>'Jahr2 B2C'!J27*(1+'Jahr3 B2C'!$A$7)</f>
        <v>0</v>
      </c>
      <c r="K27" s="99">
        <f>'Jahr2 B2C'!K27*(1+'Jahr3 B2C'!$A$7)</f>
        <v>0</v>
      </c>
      <c r="L27" s="99">
        <f>'Jahr2 B2C'!L27*(1+'Jahr3 B2C'!$A$7)</f>
        <v>0</v>
      </c>
      <c r="M27" s="99">
        <f>'Jahr2 B2C'!M27*(1+'Jahr3 B2C'!$A$7)</f>
        <v>0</v>
      </c>
      <c r="N27" s="99">
        <f>'Jahr2 B2C'!N27*(1+'Jahr3 B2C'!$A$7)</f>
        <v>0</v>
      </c>
      <c r="O27" s="99">
        <f>'Jahr2 B2C'!O27*(1+'Jahr3 B2C'!$A$7)</f>
        <v>0</v>
      </c>
      <c r="P27" s="99">
        <f>'Jahr2 B2C'!P27*(1+'Jahr3 B2C'!$A$7)</f>
        <v>0</v>
      </c>
      <c r="Q27" s="77">
        <f t="shared" si="3"/>
        <v>0</v>
      </c>
      <c r="R27" s="78">
        <f t="shared" si="4"/>
        <v>0</v>
      </c>
      <c r="S27" s="82"/>
    </row>
    <row r="28" ht="18.0" customHeight="1">
      <c r="A28" s="79" t="str">
        <f>'Jahr1 B2C'!A28&amp;""</f>
        <v/>
      </c>
      <c r="B28" s="79"/>
      <c r="C28" s="80" t="str">
        <f>'Jahr2 B2C'!C28</f>
        <v/>
      </c>
      <c r="D28" s="80" t="str">
        <f>'Jahr2 B2C'!D28</f>
        <v/>
      </c>
      <c r="E28" s="100">
        <f>'Jahr2 B2C'!E28*(1+'Jahr3 B2C'!$A$7)</f>
        <v>0</v>
      </c>
      <c r="F28" s="100">
        <f>'Jahr2 B2C'!F28*(1+'Jahr3 B2C'!$A$7)</f>
        <v>0</v>
      </c>
      <c r="G28" s="100">
        <f>'Jahr2 B2C'!G28*(1+'Jahr3 B2C'!$A$7)</f>
        <v>0</v>
      </c>
      <c r="H28" s="100">
        <f>'Jahr2 B2C'!H28*(1+'Jahr3 B2C'!$A$7)</f>
        <v>0</v>
      </c>
      <c r="I28" s="100">
        <f>'Jahr2 B2C'!I28*(1+'Jahr3 B2C'!$A$7)</f>
        <v>0</v>
      </c>
      <c r="J28" s="100">
        <f>'Jahr2 B2C'!J28*(1+'Jahr3 B2C'!$A$7)</f>
        <v>0</v>
      </c>
      <c r="K28" s="100">
        <f>'Jahr2 B2C'!K28*(1+'Jahr3 B2C'!$A$7)</f>
        <v>0</v>
      </c>
      <c r="L28" s="100">
        <f>'Jahr2 B2C'!L28*(1+'Jahr3 B2C'!$A$7)</f>
        <v>0</v>
      </c>
      <c r="M28" s="100">
        <f>'Jahr2 B2C'!M28*(1+'Jahr3 B2C'!$A$7)</f>
        <v>0</v>
      </c>
      <c r="N28" s="100">
        <f>'Jahr2 B2C'!N28*(1+'Jahr3 B2C'!$A$7)</f>
        <v>0</v>
      </c>
      <c r="O28" s="100">
        <f>'Jahr2 B2C'!O28*(1+'Jahr3 B2C'!$A$7)</f>
        <v>0</v>
      </c>
      <c r="P28" s="100">
        <f>'Jahr2 B2C'!P28*(1+'Jahr3 B2C'!$A$7)</f>
        <v>0</v>
      </c>
      <c r="Q28" s="77">
        <f t="shared" si="3"/>
        <v>0</v>
      </c>
      <c r="R28" s="78">
        <f t="shared" si="4"/>
        <v>0</v>
      </c>
      <c r="S28" s="82"/>
    </row>
    <row r="29" ht="18.0" customHeight="1">
      <c r="A29" s="79" t="str">
        <f>'Jahr1 B2C'!A29&amp;""</f>
        <v/>
      </c>
      <c r="B29" s="79"/>
      <c r="C29" s="80" t="str">
        <f>'Jahr2 B2C'!C29</f>
        <v/>
      </c>
      <c r="D29" s="80" t="str">
        <f>'Jahr2 B2C'!D29</f>
        <v/>
      </c>
      <c r="E29" s="99">
        <f>'Jahr2 B2C'!E29*(1+'Jahr3 B2C'!$A$7)</f>
        <v>0</v>
      </c>
      <c r="F29" s="99">
        <f>'Jahr2 B2C'!F29*(1+'Jahr3 B2C'!$A$7)</f>
        <v>0</v>
      </c>
      <c r="G29" s="99">
        <f>'Jahr2 B2C'!G29*(1+'Jahr3 B2C'!$A$7)</f>
        <v>0</v>
      </c>
      <c r="H29" s="99">
        <f>'Jahr2 B2C'!H29*(1+'Jahr3 B2C'!$A$7)</f>
        <v>0</v>
      </c>
      <c r="I29" s="99">
        <f>'Jahr2 B2C'!I29*(1+'Jahr3 B2C'!$A$7)</f>
        <v>0</v>
      </c>
      <c r="J29" s="99">
        <f>'Jahr2 B2C'!J29*(1+'Jahr3 B2C'!$A$7)</f>
        <v>0</v>
      </c>
      <c r="K29" s="99">
        <f>'Jahr2 B2C'!K29*(1+'Jahr3 B2C'!$A$7)</f>
        <v>0</v>
      </c>
      <c r="L29" s="99">
        <f>'Jahr2 B2C'!L29*(1+'Jahr3 B2C'!$A$7)</f>
        <v>0</v>
      </c>
      <c r="M29" s="99">
        <f>'Jahr2 B2C'!M29*(1+'Jahr3 B2C'!$A$7)</f>
        <v>0</v>
      </c>
      <c r="N29" s="99">
        <f>'Jahr2 B2C'!N29*(1+'Jahr3 B2C'!$A$7)</f>
        <v>0</v>
      </c>
      <c r="O29" s="99">
        <f>'Jahr2 B2C'!O29*(1+'Jahr3 B2C'!$A$7)</f>
        <v>0</v>
      </c>
      <c r="P29" s="99">
        <f>'Jahr2 B2C'!P29*(1+'Jahr3 B2C'!$A$7)</f>
        <v>0</v>
      </c>
      <c r="Q29" s="77">
        <f t="shared" si="3"/>
        <v>0</v>
      </c>
      <c r="R29" s="78">
        <f t="shared" si="4"/>
        <v>0</v>
      </c>
      <c r="S29" s="82"/>
    </row>
    <row r="30" ht="18.0" customHeight="1">
      <c r="A30" s="79" t="str">
        <f>'Jahr1 B2C'!A30&amp;""</f>
        <v/>
      </c>
      <c r="B30" s="79"/>
      <c r="C30" s="80" t="str">
        <f>'Jahr2 B2C'!C30</f>
        <v/>
      </c>
      <c r="D30" s="80" t="str">
        <f>'Jahr2 B2C'!D30</f>
        <v/>
      </c>
      <c r="E30" s="100">
        <f>'Jahr2 B2C'!E30*(1+'Jahr3 B2C'!$A$7)</f>
        <v>0</v>
      </c>
      <c r="F30" s="100">
        <f>'Jahr2 B2C'!F30*(1+'Jahr3 B2C'!$A$7)</f>
        <v>0</v>
      </c>
      <c r="G30" s="100">
        <f>'Jahr2 B2C'!G30*(1+'Jahr3 B2C'!$A$7)</f>
        <v>0</v>
      </c>
      <c r="H30" s="100">
        <f>'Jahr2 B2C'!H30*(1+'Jahr3 B2C'!$A$7)</f>
        <v>0</v>
      </c>
      <c r="I30" s="100">
        <f>'Jahr2 B2C'!I30*(1+'Jahr3 B2C'!$A$7)</f>
        <v>0</v>
      </c>
      <c r="J30" s="100">
        <f>'Jahr2 B2C'!J30*(1+'Jahr3 B2C'!$A$7)</f>
        <v>0</v>
      </c>
      <c r="K30" s="100">
        <f>'Jahr2 B2C'!K30*(1+'Jahr3 B2C'!$A$7)</f>
        <v>0</v>
      </c>
      <c r="L30" s="100">
        <f>'Jahr2 B2C'!L30*(1+'Jahr3 B2C'!$A$7)</f>
        <v>0</v>
      </c>
      <c r="M30" s="100">
        <f>'Jahr2 B2C'!M30*(1+'Jahr3 B2C'!$A$7)</f>
        <v>0</v>
      </c>
      <c r="N30" s="100">
        <f>'Jahr2 B2C'!N30*(1+'Jahr3 B2C'!$A$7)</f>
        <v>0</v>
      </c>
      <c r="O30" s="100">
        <f>'Jahr2 B2C'!O30*(1+'Jahr3 B2C'!$A$7)</f>
        <v>0</v>
      </c>
      <c r="P30" s="100">
        <f>'Jahr2 B2C'!P30*(1+'Jahr3 B2C'!$A$7)</f>
        <v>0</v>
      </c>
      <c r="Q30" s="77">
        <f t="shared" si="3"/>
        <v>0</v>
      </c>
      <c r="R30" s="78">
        <f t="shared" si="4"/>
        <v>0</v>
      </c>
      <c r="S30" s="82"/>
    </row>
    <row r="31" ht="18.0" customHeight="1">
      <c r="A31" s="57"/>
      <c r="B31" s="57"/>
      <c r="C31" s="57"/>
      <c r="D31" s="57"/>
      <c r="E31" s="84"/>
      <c r="F31" s="84"/>
      <c r="G31" s="84"/>
      <c r="H31" s="84"/>
      <c r="I31" s="84"/>
      <c r="J31" s="84"/>
      <c r="K31" s="84"/>
      <c r="L31" s="84"/>
      <c r="M31" s="84"/>
      <c r="N31" s="84"/>
      <c r="O31" s="84"/>
      <c r="P31" s="84"/>
      <c r="Q31" s="85"/>
      <c r="R31" s="86"/>
      <c r="S31" s="59"/>
    </row>
    <row r="32" ht="18.0" customHeight="1">
      <c r="A32" s="88" t="str">
        <f>'Jahr1 B2C'!A32&amp;""</f>
        <v>Produktgruppe 3</v>
      </c>
      <c r="B32" s="62"/>
      <c r="C32" s="64" t="s">
        <v>148</v>
      </c>
      <c r="D32" s="64" t="s">
        <v>150</v>
      </c>
      <c r="E32" s="66"/>
      <c r="F32" s="66"/>
      <c r="G32" s="66"/>
      <c r="H32" s="66"/>
      <c r="I32" s="66"/>
      <c r="J32" s="66"/>
      <c r="K32" s="66"/>
      <c r="L32" s="66"/>
      <c r="M32" s="66"/>
      <c r="N32" s="66"/>
      <c r="O32" s="66"/>
      <c r="P32" s="66"/>
      <c r="Q32" s="67"/>
      <c r="R32" s="68"/>
      <c r="S32" s="59"/>
    </row>
    <row r="33" ht="18.0" customHeight="1">
      <c r="A33" s="79" t="str">
        <f>'Jahr1 B2C'!A33&amp;""</f>
        <v>Artikel 1</v>
      </c>
      <c r="B33" s="72"/>
      <c r="C33" s="73">
        <f>'Jahr2 B2C'!C33</f>
        <v>0</v>
      </c>
      <c r="D33" s="73">
        <f>'Jahr2 B2C'!D33</f>
        <v>0</v>
      </c>
      <c r="E33" s="99">
        <f>'Jahr2 B2C'!E33*(1+'Jahr3 B2C'!$A$7)</f>
        <v>0</v>
      </c>
      <c r="F33" s="99">
        <f>'Jahr2 B2C'!F33*(1+'Jahr3 B2C'!$A$7)</f>
        <v>0</v>
      </c>
      <c r="G33" s="99">
        <f>'Jahr2 B2C'!G33*(1+'Jahr3 B2C'!$A$7)</f>
        <v>0</v>
      </c>
      <c r="H33" s="99">
        <f>'Jahr2 B2C'!H33*(1+'Jahr3 B2C'!$A$7)</f>
        <v>0</v>
      </c>
      <c r="I33" s="99">
        <f>'Jahr2 B2C'!I33*(1+'Jahr3 B2C'!$A$7)</f>
        <v>0</v>
      </c>
      <c r="J33" s="99">
        <f>'Jahr2 B2C'!J33*(1+'Jahr3 B2C'!$A$7)</f>
        <v>0</v>
      </c>
      <c r="K33" s="99">
        <f>'Jahr2 B2C'!K33*(1+'Jahr3 B2C'!$A$7)</f>
        <v>0</v>
      </c>
      <c r="L33" s="99">
        <f>'Jahr2 B2C'!L33*(1+'Jahr3 B2C'!$A$7)</f>
        <v>0</v>
      </c>
      <c r="M33" s="99">
        <f>'Jahr2 B2C'!M33*(1+'Jahr3 B2C'!$A$7)</f>
        <v>0</v>
      </c>
      <c r="N33" s="99">
        <f>'Jahr2 B2C'!N33*(1+'Jahr3 B2C'!$A$7)</f>
        <v>0</v>
      </c>
      <c r="O33" s="99">
        <f>'Jahr2 B2C'!O33*(1+'Jahr3 B2C'!$A$7)</f>
        <v>0</v>
      </c>
      <c r="P33" s="99">
        <f>'Jahr2 B2C'!P33*(1+'Jahr3 B2C'!$A$7)</f>
        <v>0</v>
      </c>
      <c r="Q33" s="77">
        <f t="shared" ref="Q33:Q42" si="5">SUM(E33+F33+G33+H33+I33+J33+K33+L33+M33+N33+O33+P33)</f>
        <v>0</v>
      </c>
      <c r="R33" s="78">
        <f t="shared" ref="R33:R42" si="6">SUM(E33+F33+G33+H33+I33+J33+K33+L33+M33+N33+O33+P33)/12</f>
        <v>0</v>
      </c>
      <c r="S33" s="59"/>
    </row>
    <row r="34" ht="18.0" customHeight="1">
      <c r="A34" s="79" t="str">
        <f>'Jahr1 B2C'!A34&amp;""</f>
        <v>Artikel 2</v>
      </c>
      <c r="B34" s="79"/>
      <c r="C34" s="80">
        <f>'Jahr2 B2C'!C34</f>
        <v>0</v>
      </c>
      <c r="D34" s="80">
        <f>'Jahr2 B2C'!D34</f>
        <v>0</v>
      </c>
      <c r="E34" s="100">
        <f>'Jahr2 B2C'!E34*(1+'Jahr3 B2C'!$A$7)</f>
        <v>0</v>
      </c>
      <c r="F34" s="100">
        <f>'Jahr2 B2C'!F34*(1+'Jahr3 B2C'!$A$7)</f>
        <v>0</v>
      </c>
      <c r="G34" s="100">
        <f>'Jahr2 B2C'!G34*(1+'Jahr3 B2C'!$A$7)</f>
        <v>0</v>
      </c>
      <c r="H34" s="100">
        <f>'Jahr2 B2C'!H34*(1+'Jahr3 B2C'!$A$7)</f>
        <v>0</v>
      </c>
      <c r="I34" s="100">
        <f>'Jahr2 B2C'!I34*(1+'Jahr3 B2C'!$A$7)</f>
        <v>0</v>
      </c>
      <c r="J34" s="100">
        <f>'Jahr2 B2C'!J34*(1+'Jahr3 B2C'!$A$7)</f>
        <v>0</v>
      </c>
      <c r="K34" s="100">
        <f>'Jahr2 B2C'!K34*(1+'Jahr3 B2C'!$A$7)</f>
        <v>0</v>
      </c>
      <c r="L34" s="100">
        <f>'Jahr2 B2C'!L34*(1+'Jahr3 B2C'!$A$7)</f>
        <v>0</v>
      </c>
      <c r="M34" s="100">
        <f>'Jahr2 B2C'!M34*(1+'Jahr3 B2C'!$A$7)</f>
        <v>0</v>
      </c>
      <c r="N34" s="100">
        <f>'Jahr2 B2C'!N34*(1+'Jahr3 B2C'!$A$7)</f>
        <v>0</v>
      </c>
      <c r="O34" s="100">
        <f>'Jahr2 B2C'!O34*(1+'Jahr3 B2C'!$A$7)</f>
        <v>0</v>
      </c>
      <c r="P34" s="100">
        <f>'Jahr2 B2C'!P34*(1+'Jahr3 B2C'!$A$7)</f>
        <v>0</v>
      </c>
      <c r="Q34" s="77">
        <f t="shared" si="5"/>
        <v>0</v>
      </c>
      <c r="R34" s="78">
        <f t="shared" si="6"/>
        <v>0</v>
      </c>
      <c r="S34" s="82"/>
    </row>
    <row r="35" ht="18.0" customHeight="1">
      <c r="A35" s="79" t="str">
        <f>'Jahr1 B2C'!A35&amp;""</f>
        <v>Artikel 3</v>
      </c>
      <c r="B35" s="79"/>
      <c r="C35" s="80">
        <f>'Jahr2 B2C'!C35</f>
        <v>0</v>
      </c>
      <c r="D35" s="80">
        <f>'Jahr2 B2C'!D35</f>
        <v>0</v>
      </c>
      <c r="E35" s="99">
        <f>'Jahr2 B2C'!E35*(1+'Jahr3 B2C'!$A$7)</f>
        <v>0</v>
      </c>
      <c r="F35" s="99">
        <f>'Jahr2 B2C'!F35*(1+'Jahr3 B2C'!$A$7)</f>
        <v>0</v>
      </c>
      <c r="G35" s="99">
        <f>'Jahr2 B2C'!G35*(1+'Jahr3 B2C'!$A$7)</f>
        <v>0</v>
      </c>
      <c r="H35" s="99">
        <f>'Jahr2 B2C'!H35*(1+'Jahr3 B2C'!$A$7)</f>
        <v>0</v>
      </c>
      <c r="I35" s="99">
        <f>'Jahr2 B2C'!I35*(1+'Jahr3 B2C'!$A$7)</f>
        <v>0</v>
      </c>
      <c r="J35" s="99">
        <f>'Jahr2 B2C'!J35*(1+'Jahr3 B2C'!$A$7)</f>
        <v>0</v>
      </c>
      <c r="K35" s="99">
        <f>'Jahr2 B2C'!K35*(1+'Jahr3 B2C'!$A$7)</f>
        <v>0</v>
      </c>
      <c r="L35" s="99">
        <f>'Jahr2 B2C'!L35*(1+'Jahr3 B2C'!$A$7)</f>
        <v>0</v>
      </c>
      <c r="M35" s="99">
        <f>'Jahr2 B2C'!M35*(1+'Jahr3 B2C'!$A$7)</f>
        <v>0</v>
      </c>
      <c r="N35" s="99">
        <f>'Jahr2 B2C'!N35*(1+'Jahr3 B2C'!$A$7)</f>
        <v>0</v>
      </c>
      <c r="O35" s="99">
        <f>'Jahr2 B2C'!O35*(1+'Jahr3 B2C'!$A$7)</f>
        <v>0</v>
      </c>
      <c r="P35" s="99">
        <f>'Jahr2 B2C'!P35*(1+'Jahr3 B2C'!$A$7)</f>
        <v>0</v>
      </c>
      <c r="Q35" s="77">
        <f t="shared" si="5"/>
        <v>0</v>
      </c>
      <c r="R35" s="78">
        <f t="shared" si="6"/>
        <v>0</v>
      </c>
      <c r="S35" s="82"/>
    </row>
    <row r="36" ht="18.0" customHeight="1">
      <c r="A36" s="79" t="str">
        <f>'Jahr1 B2C'!A36&amp;""</f>
        <v>Artikel 4</v>
      </c>
      <c r="B36" s="79"/>
      <c r="C36" s="80">
        <f>'Jahr2 B2C'!C36</f>
        <v>0</v>
      </c>
      <c r="D36" s="80">
        <f>'Jahr2 B2C'!D36</f>
        <v>0</v>
      </c>
      <c r="E36" s="100">
        <f>'Jahr2 B2C'!E36*(1+'Jahr3 B2C'!$A$7)</f>
        <v>0</v>
      </c>
      <c r="F36" s="100">
        <f>'Jahr2 B2C'!F36*(1+'Jahr3 B2C'!$A$7)</f>
        <v>0</v>
      </c>
      <c r="G36" s="100">
        <f>'Jahr2 B2C'!G36*(1+'Jahr3 B2C'!$A$7)</f>
        <v>0</v>
      </c>
      <c r="H36" s="100">
        <f>'Jahr2 B2C'!H36*(1+'Jahr3 B2C'!$A$7)</f>
        <v>0</v>
      </c>
      <c r="I36" s="100">
        <f>'Jahr2 B2C'!I36*(1+'Jahr3 B2C'!$A$7)</f>
        <v>0</v>
      </c>
      <c r="J36" s="100">
        <f>'Jahr2 B2C'!J36*(1+'Jahr3 B2C'!$A$7)</f>
        <v>0</v>
      </c>
      <c r="K36" s="100">
        <f>'Jahr2 B2C'!K36*(1+'Jahr3 B2C'!$A$7)</f>
        <v>0</v>
      </c>
      <c r="L36" s="100">
        <f>'Jahr2 B2C'!L36*(1+'Jahr3 B2C'!$A$7)</f>
        <v>0</v>
      </c>
      <c r="M36" s="100">
        <f>'Jahr2 B2C'!M36*(1+'Jahr3 B2C'!$A$7)</f>
        <v>0</v>
      </c>
      <c r="N36" s="100">
        <f>'Jahr2 B2C'!N36*(1+'Jahr3 B2C'!$A$7)</f>
        <v>0</v>
      </c>
      <c r="O36" s="100">
        <f>'Jahr2 B2C'!O36*(1+'Jahr3 B2C'!$A$7)</f>
        <v>0</v>
      </c>
      <c r="P36" s="100">
        <f>'Jahr2 B2C'!P36*(1+'Jahr3 B2C'!$A$7)</f>
        <v>0</v>
      </c>
      <c r="Q36" s="77">
        <f t="shared" si="5"/>
        <v>0</v>
      </c>
      <c r="R36" s="78">
        <f t="shared" si="6"/>
        <v>0</v>
      </c>
      <c r="S36" s="82"/>
    </row>
    <row r="37" ht="18.0" customHeight="1">
      <c r="A37" s="79" t="str">
        <f>'Jahr1 B2C'!A37&amp;""</f>
        <v>Artikel 5</v>
      </c>
      <c r="B37" s="79"/>
      <c r="C37" s="80">
        <f>'Jahr2 B2C'!C37</f>
        <v>0</v>
      </c>
      <c r="D37" s="73">
        <f>'Jahr2 B2C'!D37</f>
        <v>0</v>
      </c>
      <c r="E37" s="99">
        <f>'Jahr2 B2C'!E37*(1+'Jahr3 B2C'!$A$7)</f>
        <v>0</v>
      </c>
      <c r="F37" s="99">
        <f>'Jahr2 B2C'!F37*(1+'Jahr3 B2C'!$A$7)</f>
        <v>0</v>
      </c>
      <c r="G37" s="99">
        <f>'Jahr2 B2C'!G37*(1+'Jahr3 B2C'!$A$7)</f>
        <v>0</v>
      </c>
      <c r="H37" s="99">
        <f>'Jahr2 B2C'!H37*(1+'Jahr3 B2C'!$A$7)</f>
        <v>0</v>
      </c>
      <c r="I37" s="99">
        <f>'Jahr2 B2C'!I37*(1+'Jahr3 B2C'!$A$7)</f>
        <v>0</v>
      </c>
      <c r="J37" s="99">
        <f>'Jahr2 B2C'!J37*(1+'Jahr3 B2C'!$A$7)</f>
        <v>0</v>
      </c>
      <c r="K37" s="99">
        <f>'Jahr2 B2C'!K37*(1+'Jahr3 B2C'!$A$7)</f>
        <v>0</v>
      </c>
      <c r="L37" s="99">
        <f>'Jahr2 B2C'!L37*(1+'Jahr3 B2C'!$A$7)</f>
        <v>0</v>
      </c>
      <c r="M37" s="99">
        <f>'Jahr2 B2C'!M37*(1+'Jahr3 B2C'!$A$7)</f>
        <v>0</v>
      </c>
      <c r="N37" s="99">
        <f>'Jahr2 B2C'!N37*(1+'Jahr3 B2C'!$A$7)</f>
        <v>0</v>
      </c>
      <c r="O37" s="99">
        <f>'Jahr2 B2C'!O37*(1+'Jahr3 B2C'!$A$7)</f>
        <v>0</v>
      </c>
      <c r="P37" s="99">
        <f>'Jahr2 B2C'!P37*(1+'Jahr3 B2C'!$A$7)</f>
        <v>0</v>
      </c>
      <c r="Q37" s="77">
        <f t="shared" si="5"/>
        <v>0</v>
      </c>
      <c r="R37" s="78">
        <f t="shared" si="6"/>
        <v>0</v>
      </c>
      <c r="S37" s="82"/>
    </row>
    <row r="38" ht="18.0" customHeight="1">
      <c r="A38" s="79" t="str">
        <f>'Jahr1 B2C'!A38&amp;""</f>
        <v>Artikel 6</v>
      </c>
      <c r="B38" s="79"/>
      <c r="C38" s="80">
        <f>'Jahr2 B2C'!C38</f>
        <v>0</v>
      </c>
      <c r="D38" s="80">
        <f>'Jahr2 B2C'!D38</f>
        <v>0</v>
      </c>
      <c r="E38" s="100">
        <f>'Jahr2 B2C'!E38*(1+'Jahr3 B2C'!$A$7)</f>
        <v>0</v>
      </c>
      <c r="F38" s="100">
        <f>'Jahr2 B2C'!F38*(1+'Jahr3 B2C'!$A$7)</f>
        <v>0</v>
      </c>
      <c r="G38" s="100">
        <f>'Jahr2 B2C'!G38*(1+'Jahr3 B2C'!$A$7)</f>
        <v>0</v>
      </c>
      <c r="H38" s="100">
        <f>'Jahr2 B2C'!H38*(1+'Jahr3 B2C'!$A$7)</f>
        <v>0</v>
      </c>
      <c r="I38" s="100">
        <f>'Jahr2 B2C'!I38*(1+'Jahr3 B2C'!$A$7)</f>
        <v>0</v>
      </c>
      <c r="J38" s="100">
        <f>'Jahr2 B2C'!J38*(1+'Jahr3 B2C'!$A$7)</f>
        <v>0</v>
      </c>
      <c r="K38" s="100">
        <f>'Jahr2 B2C'!K38*(1+'Jahr3 B2C'!$A$7)</f>
        <v>0</v>
      </c>
      <c r="L38" s="100">
        <f>'Jahr2 B2C'!L38*(1+'Jahr3 B2C'!$A$7)</f>
        <v>0</v>
      </c>
      <c r="M38" s="100">
        <f>'Jahr2 B2C'!M38*(1+'Jahr3 B2C'!$A$7)</f>
        <v>0</v>
      </c>
      <c r="N38" s="100">
        <f>'Jahr2 B2C'!N38*(1+'Jahr3 B2C'!$A$7)</f>
        <v>0</v>
      </c>
      <c r="O38" s="100">
        <f>'Jahr2 B2C'!O38*(1+'Jahr3 B2C'!$A$7)</f>
        <v>0</v>
      </c>
      <c r="P38" s="100">
        <f>'Jahr2 B2C'!P38*(1+'Jahr3 B2C'!$A$7)</f>
        <v>0</v>
      </c>
      <c r="Q38" s="77">
        <f t="shared" si="5"/>
        <v>0</v>
      </c>
      <c r="R38" s="78">
        <f t="shared" si="6"/>
        <v>0</v>
      </c>
      <c r="S38" s="82"/>
    </row>
    <row r="39" ht="18.0" customHeight="1">
      <c r="A39" s="79" t="str">
        <f>'Jahr1 B2C'!A39&amp;""</f>
        <v/>
      </c>
      <c r="B39" s="79"/>
      <c r="C39" s="80" t="str">
        <f>'Jahr2 B2C'!C39</f>
        <v/>
      </c>
      <c r="D39" s="80" t="str">
        <f>'Jahr2 B2C'!D39</f>
        <v/>
      </c>
      <c r="E39" s="99">
        <f>'Jahr2 B2C'!E39*(1+'Jahr3 B2C'!$A$7)</f>
        <v>0</v>
      </c>
      <c r="F39" s="99">
        <f>'Jahr2 B2C'!F39*(1+'Jahr3 B2C'!$A$7)</f>
        <v>0</v>
      </c>
      <c r="G39" s="99">
        <f>'Jahr2 B2C'!G39*(1+'Jahr3 B2C'!$A$7)</f>
        <v>0</v>
      </c>
      <c r="H39" s="99">
        <f>'Jahr2 B2C'!H39*(1+'Jahr3 B2C'!$A$7)</f>
        <v>0</v>
      </c>
      <c r="I39" s="99">
        <f>'Jahr2 B2C'!I39*(1+'Jahr3 B2C'!$A$7)</f>
        <v>0</v>
      </c>
      <c r="J39" s="99">
        <f>'Jahr2 B2C'!J39*(1+'Jahr3 B2C'!$A$7)</f>
        <v>0</v>
      </c>
      <c r="K39" s="99">
        <f>'Jahr2 B2C'!K39*(1+'Jahr3 B2C'!$A$7)</f>
        <v>0</v>
      </c>
      <c r="L39" s="99">
        <f>'Jahr2 B2C'!L39*(1+'Jahr3 B2C'!$A$7)</f>
        <v>0</v>
      </c>
      <c r="M39" s="99">
        <f>'Jahr2 B2C'!M39*(1+'Jahr3 B2C'!$A$7)</f>
        <v>0</v>
      </c>
      <c r="N39" s="99">
        <f>'Jahr2 B2C'!N39*(1+'Jahr3 B2C'!$A$7)</f>
        <v>0</v>
      </c>
      <c r="O39" s="99">
        <f>'Jahr2 B2C'!O39*(1+'Jahr3 B2C'!$A$7)</f>
        <v>0</v>
      </c>
      <c r="P39" s="99">
        <f>'Jahr2 B2C'!P39*(1+'Jahr3 B2C'!$A$7)</f>
        <v>0</v>
      </c>
      <c r="Q39" s="77">
        <f t="shared" si="5"/>
        <v>0</v>
      </c>
      <c r="R39" s="78">
        <f t="shared" si="6"/>
        <v>0</v>
      </c>
      <c r="S39" s="82"/>
    </row>
    <row r="40" ht="18.0" customHeight="1">
      <c r="A40" s="79" t="str">
        <f>'Jahr1 B2C'!A40&amp;""</f>
        <v/>
      </c>
      <c r="B40" s="79"/>
      <c r="C40" s="80" t="str">
        <f>'Jahr2 B2C'!C40</f>
        <v/>
      </c>
      <c r="D40" s="80" t="str">
        <f>'Jahr2 B2C'!D40</f>
        <v/>
      </c>
      <c r="E40" s="100">
        <f>'Jahr2 B2C'!E40*(1+'Jahr3 B2C'!$A$7)</f>
        <v>0</v>
      </c>
      <c r="F40" s="100">
        <f>'Jahr2 B2C'!F40*(1+'Jahr3 B2C'!$A$7)</f>
        <v>0</v>
      </c>
      <c r="G40" s="100">
        <f>'Jahr2 B2C'!G40*(1+'Jahr3 B2C'!$A$7)</f>
        <v>0</v>
      </c>
      <c r="H40" s="100">
        <f>'Jahr2 B2C'!H40*(1+'Jahr3 B2C'!$A$7)</f>
        <v>0</v>
      </c>
      <c r="I40" s="100">
        <f>'Jahr2 B2C'!I40*(1+'Jahr3 B2C'!$A$7)</f>
        <v>0</v>
      </c>
      <c r="J40" s="100">
        <f>'Jahr2 B2C'!J40*(1+'Jahr3 B2C'!$A$7)</f>
        <v>0</v>
      </c>
      <c r="K40" s="100">
        <f>'Jahr2 B2C'!K40*(1+'Jahr3 B2C'!$A$7)</f>
        <v>0</v>
      </c>
      <c r="L40" s="100">
        <f>'Jahr2 B2C'!L40*(1+'Jahr3 B2C'!$A$7)</f>
        <v>0</v>
      </c>
      <c r="M40" s="100">
        <f>'Jahr2 B2C'!M40*(1+'Jahr3 B2C'!$A$7)</f>
        <v>0</v>
      </c>
      <c r="N40" s="100">
        <f>'Jahr2 B2C'!N40*(1+'Jahr3 B2C'!$A$7)</f>
        <v>0</v>
      </c>
      <c r="O40" s="100">
        <f>'Jahr2 B2C'!O40*(1+'Jahr3 B2C'!$A$7)</f>
        <v>0</v>
      </c>
      <c r="P40" s="100">
        <f>'Jahr2 B2C'!P40*(1+'Jahr3 B2C'!$A$7)</f>
        <v>0</v>
      </c>
      <c r="Q40" s="77">
        <f t="shared" si="5"/>
        <v>0</v>
      </c>
      <c r="R40" s="78">
        <f t="shared" si="6"/>
        <v>0</v>
      </c>
      <c r="S40" s="82"/>
    </row>
    <row r="41" ht="18.0" customHeight="1">
      <c r="A41" s="79" t="str">
        <f>'Jahr1 B2C'!A41&amp;""</f>
        <v/>
      </c>
      <c r="B41" s="79"/>
      <c r="C41" s="80" t="str">
        <f>'Jahr2 B2C'!C41</f>
        <v/>
      </c>
      <c r="D41" s="80" t="str">
        <f>'Jahr2 B2C'!D41</f>
        <v/>
      </c>
      <c r="E41" s="99">
        <f>'Jahr2 B2C'!E41*(1+'Jahr3 B2C'!$A$7)</f>
        <v>0</v>
      </c>
      <c r="F41" s="99">
        <f>'Jahr2 B2C'!F41*(1+'Jahr3 B2C'!$A$7)</f>
        <v>0</v>
      </c>
      <c r="G41" s="99">
        <f>'Jahr2 B2C'!G41*(1+'Jahr3 B2C'!$A$7)</f>
        <v>0</v>
      </c>
      <c r="H41" s="99">
        <f>'Jahr2 B2C'!H41*(1+'Jahr3 B2C'!$A$7)</f>
        <v>0</v>
      </c>
      <c r="I41" s="99">
        <f>'Jahr2 B2C'!I41*(1+'Jahr3 B2C'!$A$7)</f>
        <v>0</v>
      </c>
      <c r="J41" s="99">
        <f>'Jahr2 B2C'!J41*(1+'Jahr3 B2C'!$A$7)</f>
        <v>0</v>
      </c>
      <c r="K41" s="99">
        <f>'Jahr2 B2C'!K41*(1+'Jahr3 B2C'!$A$7)</f>
        <v>0</v>
      </c>
      <c r="L41" s="99">
        <f>'Jahr2 B2C'!L41*(1+'Jahr3 B2C'!$A$7)</f>
        <v>0</v>
      </c>
      <c r="M41" s="99">
        <f>'Jahr2 B2C'!M41*(1+'Jahr3 B2C'!$A$7)</f>
        <v>0</v>
      </c>
      <c r="N41" s="99">
        <f>'Jahr2 B2C'!N41*(1+'Jahr3 B2C'!$A$7)</f>
        <v>0</v>
      </c>
      <c r="O41" s="99">
        <f>'Jahr2 B2C'!O41*(1+'Jahr3 B2C'!$A$7)</f>
        <v>0</v>
      </c>
      <c r="P41" s="99">
        <f>'Jahr2 B2C'!P41*(1+'Jahr3 B2C'!$A$7)</f>
        <v>0</v>
      </c>
      <c r="Q41" s="77">
        <f t="shared" si="5"/>
        <v>0</v>
      </c>
      <c r="R41" s="78">
        <f t="shared" si="6"/>
        <v>0</v>
      </c>
      <c r="S41" s="82"/>
    </row>
    <row r="42" ht="18.0" customHeight="1">
      <c r="A42" s="79" t="str">
        <f>'Jahr1 B2C'!A42&amp;""</f>
        <v/>
      </c>
      <c r="B42" s="79"/>
      <c r="C42" s="80" t="str">
        <f>'Jahr2 B2C'!C42</f>
        <v/>
      </c>
      <c r="D42" s="80" t="str">
        <f>'Jahr2 B2C'!D42</f>
        <v/>
      </c>
      <c r="E42" s="100">
        <f>'Jahr2 B2C'!E42*(1+'Jahr3 B2C'!$A$7)</f>
        <v>0</v>
      </c>
      <c r="F42" s="100">
        <f>'Jahr2 B2C'!F42*(1+'Jahr3 B2C'!$A$7)</f>
        <v>0</v>
      </c>
      <c r="G42" s="100">
        <f>'Jahr2 B2C'!G42*(1+'Jahr3 B2C'!$A$7)</f>
        <v>0</v>
      </c>
      <c r="H42" s="100">
        <f>'Jahr2 B2C'!H42*(1+'Jahr3 B2C'!$A$7)</f>
        <v>0</v>
      </c>
      <c r="I42" s="100">
        <f>'Jahr2 B2C'!I42*(1+'Jahr3 B2C'!$A$7)</f>
        <v>0</v>
      </c>
      <c r="J42" s="100">
        <f>'Jahr2 B2C'!J42*(1+'Jahr3 B2C'!$A$7)</f>
        <v>0</v>
      </c>
      <c r="K42" s="100">
        <f>'Jahr2 B2C'!K42*(1+'Jahr3 B2C'!$A$7)</f>
        <v>0</v>
      </c>
      <c r="L42" s="100">
        <f>'Jahr2 B2C'!L42*(1+'Jahr3 B2C'!$A$7)</f>
        <v>0</v>
      </c>
      <c r="M42" s="100">
        <f>'Jahr2 B2C'!M42*(1+'Jahr3 B2C'!$A$7)</f>
        <v>0</v>
      </c>
      <c r="N42" s="100">
        <f>'Jahr2 B2C'!N42*(1+'Jahr3 B2C'!$A$7)</f>
        <v>0</v>
      </c>
      <c r="O42" s="100">
        <f>'Jahr2 B2C'!O42*(1+'Jahr3 B2C'!$A$7)</f>
        <v>0</v>
      </c>
      <c r="P42" s="100">
        <f>'Jahr2 B2C'!P42*(1+'Jahr3 B2C'!$A$7)</f>
        <v>0</v>
      </c>
      <c r="Q42" s="77">
        <f t="shared" si="5"/>
        <v>0</v>
      </c>
      <c r="R42" s="78">
        <f t="shared" si="6"/>
        <v>0</v>
      </c>
      <c r="S42" s="82"/>
    </row>
    <row r="43" ht="18.0" customHeight="1">
      <c r="A43" s="57"/>
      <c r="B43" s="57"/>
      <c r="C43" s="57"/>
      <c r="D43" s="57"/>
      <c r="E43" s="84"/>
      <c r="F43" s="84"/>
      <c r="G43" s="84"/>
      <c r="H43" s="84"/>
      <c r="I43" s="84"/>
      <c r="J43" s="84"/>
      <c r="K43" s="84"/>
      <c r="L43" s="84"/>
      <c r="M43" s="84"/>
      <c r="N43" s="84"/>
      <c r="O43" s="84"/>
      <c r="P43" s="84"/>
      <c r="Q43" s="85"/>
      <c r="R43" s="86"/>
      <c r="S43" s="59"/>
    </row>
    <row r="44" ht="18.0" customHeight="1">
      <c r="A44" s="88" t="str">
        <f>'Jahr1 B2C'!A44&amp;""</f>
        <v>Produktgruppe 4</v>
      </c>
      <c r="B44" s="62"/>
      <c r="C44" s="64" t="s">
        <v>148</v>
      </c>
      <c r="D44" s="64" t="s">
        <v>150</v>
      </c>
      <c r="E44" s="66"/>
      <c r="F44" s="66"/>
      <c r="G44" s="66"/>
      <c r="H44" s="66"/>
      <c r="I44" s="66"/>
      <c r="J44" s="66"/>
      <c r="K44" s="66"/>
      <c r="L44" s="66"/>
      <c r="M44" s="66"/>
      <c r="N44" s="66"/>
      <c r="O44" s="66"/>
      <c r="P44" s="66"/>
      <c r="Q44" s="67"/>
      <c r="R44" s="68"/>
      <c r="S44" s="59"/>
    </row>
    <row r="45" ht="18.0" customHeight="1">
      <c r="A45" s="79" t="str">
        <f>'Jahr1 B2C'!A45&amp;""</f>
        <v>Artikel 1</v>
      </c>
      <c r="B45" s="72"/>
      <c r="C45" s="73">
        <f>'Jahr2 B2C'!C45</f>
        <v>0</v>
      </c>
      <c r="D45" s="73">
        <f>'Jahr2 B2C'!D45</f>
        <v>0</v>
      </c>
      <c r="E45" s="99">
        <f>'Jahr2 B2C'!E45*(1+'Jahr3 B2C'!$A$7)</f>
        <v>0</v>
      </c>
      <c r="F45" s="99">
        <f>'Jahr2 B2C'!F45*(1+'Jahr3 B2C'!$A$7)</f>
        <v>0</v>
      </c>
      <c r="G45" s="99">
        <f>'Jahr2 B2C'!G45*(1+'Jahr3 B2C'!$A$7)</f>
        <v>0</v>
      </c>
      <c r="H45" s="99">
        <f>'Jahr2 B2C'!H45*(1+'Jahr3 B2C'!$A$7)</f>
        <v>0</v>
      </c>
      <c r="I45" s="99">
        <f>'Jahr2 B2C'!I45*(1+'Jahr3 B2C'!$A$7)</f>
        <v>0</v>
      </c>
      <c r="J45" s="99">
        <f>'Jahr2 B2C'!J45*(1+'Jahr3 B2C'!$A$7)</f>
        <v>0</v>
      </c>
      <c r="K45" s="99">
        <f>'Jahr2 B2C'!K45*(1+'Jahr3 B2C'!$A$7)</f>
        <v>0</v>
      </c>
      <c r="L45" s="99">
        <f>'Jahr2 B2C'!L45*(1+'Jahr3 B2C'!$A$7)</f>
        <v>0</v>
      </c>
      <c r="M45" s="99">
        <f>'Jahr2 B2C'!M45*(1+'Jahr3 B2C'!$A$7)</f>
        <v>0</v>
      </c>
      <c r="N45" s="99">
        <f>'Jahr2 B2C'!N45*(1+'Jahr3 B2C'!$A$7)</f>
        <v>0</v>
      </c>
      <c r="O45" s="99">
        <f>'Jahr2 B2C'!O45*(1+'Jahr3 B2C'!$A$7)</f>
        <v>0</v>
      </c>
      <c r="P45" s="99">
        <f>'Jahr2 B2C'!P45*(1+'Jahr3 B2C'!$A$7)</f>
        <v>0</v>
      </c>
      <c r="Q45" s="77">
        <f t="shared" ref="Q45:Q54" si="7">SUM(E45+F45+G45+H45+I45+J45+K45+L45+M45+N45+O45+P45)</f>
        <v>0</v>
      </c>
      <c r="R45" s="78">
        <f t="shared" ref="R45:R54" si="8">SUM(E45+F45+G45+H45+I45+J45+K45+L45+M45+N45+O45+P45)/12</f>
        <v>0</v>
      </c>
      <c r="S45" s="59"/>
    </row>
    <row r="46" ht="18.0" customHeight="1">
      <c r="A46" s="79" t="str">
        <f>'Jahr1 B2C'!A46&amp;""</f>
        <v>Artikel 2</v>
      </c>
      <c r="B46" s="79"/>
      <c r="C46" s="80">
        <f>'Jahr2 B2C'!C46</f>
        <v>0</v>
      </c>
      <c r="D46" s="80">
        <f>'Jahr2 B2C'!D46</f>
        <v>0</v>
      </c>
      <c r="E46" s="100">
        <f>'Jahr2 B2C'!E46*(1+'Jahr3 B2C'!$A$7)</f>
        <v>0</v>
      </c>
      <c r="F46" s="100">
        <f>'Jahr2 B2C'!F46*(1+'Jahr3 B2C'!$A$7)</f>
        <v>0</v>
      </c>
      <c r="G46" s="100">
        <f>'Jahr2 B2C'!G46*(1+'Jahr3 B2C'!$A$7)</f>
        <v>0</v>
      </c>
      <c r="H46" s="100">
        <f>'Jahr2 B2C'!H46*(1+'Jahr3 B2C'!$A$7)</f>
        <v>0</v>
      </c>
      <c r="I46" s="100">
        <f>'Jahr2 B2C'!I46*(1+'Jahr3 B2C'!$A$7)</f>
        <v>0</v>
      </c>
      <c r="J46" s="100">
        <f>'Jahr2 B2C'!J46*(1+'Jahr3 B2C'!$A$7)</f>
        <v>0</v>
      </c>
      <c r="K46" s="100">
        <f>'Jahr2 B2C'!K46*(1+'Jahr3 B2C'!$A$7)</f>
        <v>0</v>
      </c>
      <c r="L46" s="100">
        <f>'Jahr2 B2C'!L46*(1+'Jahr3 B2C'!$A$7)</f>
        <v>0</v>
      </c>
      <c r="M46" s="100">
        <f>'Jahr2 B2C'!M46*(1+'Jahr3 B2C'!$A$7)</f>
        <v>0</v>
      </c>
      <c r="N46" s="100">
        <f>'Jahr2 B2C'!N46*(1+'Jahr3 B2C'!$A$7)</f>
        <v>0</v>
      </c>
      <c r="O46" s="100">
        <f>'Jahr2 B2C'!O46*(1+'Jahr3 B2C'!$A$7)</f>
        <v>0</v>
      </c>
      <c r="P46" s="100">
        <f>'Jahr2 B2C'!P46*(1+'Jahr3 B2C'!$A$7)</f>
        <v>0</v>
      </c>
      <c r="Q46" s="77">
        <f t="shared" si="7"/>
        <v>0</v>
      </c>
      <c r="R46" s="78">
        <f t="shared" si="8"/>
        <v>0</v>
      </c>
      <c r="S46" s="82"/>
    </row>
    <row r="47" ht="18.0" customHeight="1">
      <c r="A47" s="79" t="str">
        <f>'Jahr1 B2C'!A47&amp;""</f>
        <v>Artikel 3</v>
      </c>
      <c r="B47" s="79"/>
      <c r="C47" s="80">
        <f>'Jahr2 B2C'!C47</f>
        <v>0</v>
      </c>
      <c r="D47" s="80">
        <f>'Jahr2 B2C'!D47</f>
        <v>0</v>
      </c>
      <c r="E47" s="99">
        <f>'Jahr2 B2C'!E47*(1+'Jahr3 B2C'!$A$7)</f>
        <v>0</v>
      </c>
      <c r="F47" s="99">
        <f>'Jahr2 B2C'!F47*(1+'Jahr3 B2C'!$A$7)</f>
        <v>0</v>
      </c>
      <c r="G47" s="99">
        <f>'Jahr2 B2C'!G47*(1+'Jahr3 B2C'!$A$7)</f>
        <v>0</v>
      </c>
      <c r="H47" s="99">
        <f>'Jahr2 B2C'!H47*(1+'Jahr3 B2C'!$A$7)</f>
        <v>0</v>
      </c>
      <c r="I47" s="99">
        <f>'Jahr2 B2C'!I47*(1+'Jahr3 B2C'!$A$7)</f>
        <v>0</v>
      </c>
      <c r="J47" s="99">
        <f>'Jahr2 B2C'!J47*(1+'Jahr3 B2C'!$A$7)</f>
        <v>0</v>
      </c>
      <c r="K47" s="99">
        <f>'Jahr2 B2C'!K47*(1+'Jahr3 B2C'!$A$7)</f>
        <v>0</v>
      </c>
      <c r="L47" s="99">
        <f>'Jahr2 B2C'!L47*(1+'Jahr3 B2C'!$A$7)</f>
        <v>0</v>
      </c>
      <c r="M47" s="99">
        <f>'Jahr2 B2C'!M47*(1+'Jahr3 B2C'!$A$7)</f>
        <v>0</v>
      </c>
      <c r="N47" s="99">
        <f>'Jahr2 B2C'!N47*(1+'Jahr3 B2C'!$A$7)</f>
        <v>0</v>
      </c>
      <c r="O47" s="99">
        <f>'Jahr2 B2C'!O47*(1+'Jahr3 B2C'!$A$7)</f>
        <v>0</v>
      </c>
      <c r="P47" s="99">
        <f>'Jahr2 B2C'!P47*(1+'Jahr3 B2C'!$A$7)</f>
        <v>0</v>
      </c>
      <c r="Q47" s="77">
        <f t="shared" si="7"/>
        <v>0</v>
      </c>
      <c r="R47" s="78">
        <f t="shared" si="8"/>
        <v>0</v>
      </c>
      <c r="S47" s="82"/>
    </row>
    <row r="48" ht="18.0" customHeight="1">
      <c r="A48" s="79" t="str">
        <f>'Jahr1 B2C'!A48&amp;""</f>
        <v>Artikel 4</v>
      </c>
      <c r="B48" s="79"/>
      <c r="C48" s="80">
        <f>'Jahr2 B2C'!C48</f>
        <v>0</v>
      </c>
      <c r="D48" s="80">
        <f>'Jahr2 B2C'!D48</f>
        <v>0</v>
      </c>
      <c r="E48" s="100">
        <f>'Jahr2 B2C'!E48*(1+'Jahr3 B2C'!$A$7)</f>
        <v>0</v>
      </c>
      <c r="F48" s="100">
        <f>'Jahr2 B2C'!F48*(1+'Jahr3 B2C'!$A$7)</f>
        <v>0</v>
      </c>
      <c r="G48" s="100">
        <f>'Jahr2 B2C'!G48*(1+'Jahr3 B2C'!$A$7)</f>
        <v>0</v>
      </c>
      <c r="H48" s="100">
        <f>'Jahr2 B2C'!H48*(1+'Jahr3 B2C'!$A$7)</f>
        <v>0</v>
      </c>
      <c r="I48" s="100">
        <f>'Jahr2 B2C'!I48*(1+'Jahr3 B2C'!$A$7)</f>
        <v>0</v>
      </c>
      <c r="J48" s="100">
        <f>'Jahr2 B2C'!J48*(1+'Jahr3 B2C'!$A$7)</f>
        <v>0</v>
      </c>
      <c r="K48" s="100">
        <f>'Jahr2 B2C'!K48*(1+'Jahr3 B2C'!$A$7)</f>
        <v>0</v>
      </c>
      <c r="L48" s="100">
        <f>'Jahr2 B2C'!L48*(1+'Jahr3 B2C'!$A$7)</f>
        <v>0</v>
      </c>
      <c r="M48" s="100">
        <f>'Jahr2 B2C'!M48*(1+'Jahr3 B2C'!$A$7)</f>
        <v>0</v>
      </c>
      <c r="N48" s="100">
        <f>'Jahr2 B2C'!N48*(1+'Jahr3 B2C'!$A$7)</f>
        <v>0</v>
      </c>
      <c r="O48" s="100">
        <f>'Jahr2 B2C'!O48*(1+'Jahr3 B2C'!$A$7)</f>
        <v>0</v>
      </c>
      <c r="P48" s="100">
        <f>'Jahr2 B2C'!P48*(1+'Jahr3 B2C'!$A$7)</f>
        <v>0</v>
      </c>
      <c r="Q48" s="77">
        <f t="shared" si="7"/>
        <v>0</v>
      </c>
      <c r="R48" s="78">
        <f t="shared" si="8"/>
        <v>0</v>
      </c>
      <c r="S48" s="82"/>
    </row>
    <row r="49" ht="15.75" customHeight="1">
      <c r="A49" s="79" t="str">
        <f>'Jahr1 B2C'!A49&amp;""</f>
        <v>Artikel 5</v>
      </c>
      <c r="B49" s="79"/>
      <c r="C49" s="80">
        <f>'Jahr2 B2C'!C49</f>
        <v>0</v>
      </c>
      <c r="D49" s="80">
        <f>'Jahr2 B2C'!D49</f>
        <v>0</v>
      </c>
      <c r="E49" s="99">
        <f>'Jahr2 B2C'!E49*(1+'Jahr3 B2C'!$A$7)</f>
        <v>0</v>
      </c>
      <c r="F49" s="99">
        <f>'Jahr2 B2C'!F49*(1+'Jahr3 B2C'!$A$7)</f>
        <v>0</v>
      </c>
      <c r="G49" s="99">
        <f>'Jahr2 B2C'!G49*(1+'Jahr3 B2C'!$A$7)</f>
        <v>0</v>
      </c>
      <c r="H49" s="99">
        <f>'Jahr2 B2C'!H49*(1+'Jahr3 B2C'!$A$7)</f>
        <v>0</v>
      </c>
      <c r="I49" s="99">
        <f>'Jahr2 B2C'!I49*(1+'Jahr3 B2C'!$A$7)</f>
        <v>0</v>
      </c>
      <c r="J49" s="99">
        <f>'Jahr2 B2C'!J49*(1+'Jahr3 B2C'!$A$7)</f>
        <v>0</v>
      </c>
      <c r="K49" s="99">
        <f>'Jahr2 B2C'!K49*(1+'Jahr3 B2C'!$A$7)</f>
        <v>0</v>
      </c>
      <c r="L49" s="99">
        <f>'Jahr2 B2C'!L49*(1+'Jahr3 B2C'!$A$7)</f>
        <v>0</v>
      </c>
      <c r="M49" s="99">
        <f>'Jahr2 B2C'!M49*(1+'Jahr3 B2C'!$A$7)</f>
        <v>0</v>
      </c>
      <c r="N49" s="99">
        <f>'Jahr2 B2C'!N49*(1+'Jahr3 B2C'!$A$7)</f>
        <v>0</v>
      </c>
      <c r="O49" s="99">
        <f>'Jahr2 B2C'!O49*(1+'Jahr3 B2C'!$A$7)</f>
        <v>0</v>
      </c>
      <c r="P49" s="99">
        <f>'Jahr2 B2C'!P49*(1+'Jahr3 B2C'!$A$7)</f>
        <v>0</v>
      </c>
      <c r="Q49" s="77">
        <f t="shared" si="7"/>
        <v>0</v>
      </c>
      <c r="R49" s="78">
        <f t="shared" si="8"/>
        <v>0</v>
      </c>
      <c r="S49" s="91"/>
    </row>
    <row r="50" ht="18.0" customHeight="1">
      <c r="A50" s="79" t="str">
        <f>'Jahr1 B2C'!A50&amp;""</f>
        <v>Artikel 6</v>
      </c>
      <c r="B50" s="79"/>
      <c r="C50" s="80">
        <f>'Jahr2 B2C'!C50</f>
        <v>0</v>
      </c>
      <c r="D50" s="80">
        <f>'Jahr2 B2C'!D50</f>
        <v>0</v>
      </c>
      <c r="E50" s="100">
        <f>'Jahr2 B2C'!E50*(1+'Jahr3 B2C'!$A$7)</f>
        <v>0</v>
      </c>
      <c r="F50" s="100">
        <f>'Jahr2 B2C'!F50*(1+'Jahr3 B2C'!$A$7)</f>
        <v>0</v>
      </c>
      <c r="G50" s="100">
        <f>'Jahr2 B2C'!G50*(1+'Jahr3 B2C'!$A$7)</f>
        <v>0</v>
      </c>
      <c r="H50" s="100">
        <f>'Jahr2 B2C'!H50*(1+'Jahr3 B2C'!$A$7)</f>
        <v>0</v>
      </c>
      <c r="I50" s="100">
        <f>'Jahr2 B2C'!I50*(1+'Jahr3 B2C'!$A$7)</f>
        <v>0</v>
      </c>
      <c r="J50" s="100">
        <f>'Jahr2 B2C'!J50*(1+'Jahr3 B2C'!$A$7)</f>
        <v>0</v>
      </c>
      <c r="K50" s="100">
        <f>'Jahr2 B2C'!K50*(1+'Jahr3 B2C'!$A$7)</f>
        <v>0</v>
      </c>
      <c r="L50" s="100">
        <f>'Jahr2 B2C'!L50*(1+'Jahr3 B2C'!$A$7)</f>
        <v>0</v>
      </c>
      <c r="M50" s="100">
        <f>'Jahr2 B2C'!M50*(1+'Jahr3 B2C'!$A$7)</f>
        <v>0</v>
      </c>
      <c r="N50" s="100">
        <f>'Jahr2 B2C'!N50*(1+'Jahr3 B2C'!$A$7)</f>
        <v>0</v>
      </c>
      <c r="O50" s="100">
        <f>'Jahr2 B2C'!O50*(1+'Jahr3 B2C'!$A$7)</f>
        <v>0</v>
      </c>
      <c r="P50" s="100">
        <f>'Jahr2 B2C'!P50*(1+'Jahr3 B2C'!$A$7)</f>
        <v>0</v>
      </c>
      <c r="Q50" s="77">
        <f t="shared" si="7"/>
        <v>0</v>
      </c>
      <c r="R50" s="78">
        <f t="shared" si="8"/>
        <v>0</v>
      </c>
      <c r="S50" s="82"/>
    </row>
    <row r="51" ht="18.0" customHeight="1">
      <c r="A51" s="79" t="str">
        <f>'Jahr1 B2C'!A51&amp;""</f>
        <v/>
      </c>
      <c r="B51" s="79"/>
      <c r="C51" s="80" t="str">
        <f>'Jahr2 B2C'!C51</f>
        <v/>
      </c>
      <c r="D51" s="80" t="str">
        <f>'Jahr2 B2C'!D51</f>
        <v/>
      </c>
      <c r="E51" s="99">
        <f>'Jahr2 B2C'!E51*(1+'Jahr3 B2C'!$A$7)</f>
        <v>0</v>
      </c>
      <c r="F51" s="99">
        <f>'Jahr2 B2C'!F51*(1+'Jahr3 B2C'!$A$7)</f>
        <v>0</v>
      </c>
      <c r="G51" s="99">
        <f>'Jahr2 B2C'!G51*(1+'Jahr3 B2C'!$A$7)</f>
        <v>0</v>
      </c>
      <c r="H51" s="99">
        <f>'Jahr2 B2C'!H51*(1+'Jahr3 B2C'!$A$7)</f>
        <v>0</v>
      </c>
      <c r="I51" s="99">
        <f>'Jahr2 B2C'!I51*(1+'Jahr3 B2C'!$A$7)</f>
        <v>0</v>
      </c>
      <c r="J51" s="99">
        <f>'Jahr2 B2C'!J51*(1+'Jahr3 B2C'!$A$7)</f>
        <v>0</v>
      </c>
      <c r="K51" s="99">
        <f>'Jahr2 B2C'!K51*(1+'Jahr3 B2C'!$A$7)</f>
        <v>0</v>
      </c>
      <c r="L51" s="99">
        <f>'Jahr2 B2C'!L51*(1+'Jahr3 B2C'!$A$7)</f>
        <v>0</v>
      </c>
      <c r="M51" s="99">
        <f>'Jahr2 B2C'!M51*(1+'Jahr3 B2C'!$A$7)</f>
        <v>0</v>
      </c>
      <c r="N51" s="99">
        <f>'Jahr2 B2C'!N51*(1+'Jahr3 B2C'!$A$7)</f>
        <v>0</v>
      </c>
      <c r="O51" s="99">
        <f>'Jahr2 B2C'!O51*(1+'Jahr3 B2C'!$A$7)</f>
        <v>0</v>
      </c>
      <c r="P51" s="99">
        <f>'Jahr2 B2C'!P51*(1+'Jahr3 B2C'!$A$7)</f>
        <v>0</v>
      </c>
      <c r="Q51" s="77">
        <f t="shared" si="7"/>
        <v>0</v>
      </c>
      <c r="R51" s="78">
        <f t="shared" si="8"/>
        <v>0</v>
      </c>
      <c r="S51" s="82"/>
    </row>
    <row r="52" ht="18.0" customHeight="1">
      <c r="A52" s="79" t="str">
        <f>'Jahr1 B2C'!A52&amp;""</f>
        <v/>
      </c>
      <c r="B52" s="79"/>
      <c r="C52" s="80" t="str">
        <f>'Jahr2 B2C'!C52</f>
        <v/>
      </c>
      <c r="D52" s="80" t="str">
        <f>'Jahr2 B2C'!D52</f>
        <v/>
      </c>
      <c r="E52" s="100">
        <f>'Jahr2 B2C'!E52*(1+'Jahr3 B2C'!$A$7)</f>
        <v>0</v>
      </c>
      <c r="F52" s="100">
        <f>'Jahr2 B2C'!F52*(1+'Jahr3 B2C'!$A$7)</f>
        <v>0</v>
      </c>
      <c r="G52" s="100">
        <f>'Jahr2 B2C'!G52*(1+'Jahr3 B2C'!$A$7)</f>
        <v>0</v>
      </c>
      <c r="H52" s="100">
        <f>'Jahr2 B2C'!H52*(1+'Jahr3 B2C'!$A$7)</f>
        <v>0</v>
      </c>
      <c r="I52" s="100">
        <f>'Jahr2 B2C'!I52*(1+'Jahr3 B2C'!$A$7)</f>
        <v>0</v>
      </c>
      <c r="J52" s="100">
        <f>'Jahr2 B2C'!J52*(1+'Jahr3 B2C'!$A$7)</f>
        <v>0</v>
      </c>
      <c r="K52" s="100">
        <f>'Jahr2 B2C'!K52*(1+'Jahr3 B2C'!$A$7)</f>
        <v>0</v>
      </c>
      <c r="L52" s="100">
        <f>'Jahr2 B2C'!L52*(1+'Jahr3 B2C'!$A$7)</f>
        <v>0</v>
      </c>
      <c r="M52" s="100">
        <f>'Jahr2 B2C'!M52*(1+'Jahr3 B2C'!$A$7)</f>
        <v>0</v>
      </c>
      <c r="N52" s="100">
        <f>'Jahr2 B2C'!N52*(1+'Jahr3 B2C'!$A$7)</f>
        <v>0</v>
      </c>
      <c r="O52" s="100">
        <f>'Jahr2 B2C'!O52*(1+'Jahr3 B2C'!$A$7)</f>
        <v>0</v>
      </c>
      <c r="P52" s="100">
        <f>'Jahr2 B2C'!P52*(1+'Jahr3 B2C'!$A$7)</f>
        <v>0</v>
      </c>
      <c r="Q52" s="77">
        <f t="shared" si="7"/>
        <v>0</v>
      </c>
      <c r="R52" s="78">
        <f t="shared" si="8"/>
        <v>0</v>
      </c>
      <c r="S52" s="82"/>
    </row>
    <row r="53" ht="18.0" customHeight="1">
      <c r="A53" s="79" t="str">
        <f>'Jahr1 B2C'!A53&amp;""</f>
        <v/>
      </c>
      <c r="B53" s="79"/>
      <c r="C53" s="80" t="str">
        <f>'Jahr2 B2C'!C53</f>
        <v/>
      </c>
      <c r="D53" s="80" t="str">
        <f>'Jahr2 B2C'!D53</f>
        <v/>
      </c>
      <c r="E53" s="99">
        <f>'Jahr2 B2C'!E53*(1+'Jahr3 B2C'!$A$7)</f>
        <v>0</v>
      </c>
      <c r="F53" s="99">
        <f>'Jahr2 B2C'!F53*(1+'Jahr3 B2C'!$A$7)</f>
        <v>0</v>
      </c>
      <c r="G53" s="99">
        <f>'Jahr2 B2C'!G53*(1+'Jahr3 B2C'!$A$7)</f>
        <v>0</v>
      </c>
      <c r="H53" s="99">
        <f>'Jahr2 B2C'!H53*(1+'Jahr3 B2C'!$A$7)</f>
        <v>0</v>
      </c>
      <c r="I53" s="99">
        <f>'Jahr2 B2C'!I53*(1+'Jahr3 B2C'!$A$7)</f>
        <v>0</v>
      </c>
      <c r="J53" s="99">
        <f>'Jahr2 B2C'!J53*(1+'Jahr3 B2C'!$A$7)</f>
        <v>0</v>
      </c>
      <c r="K53" s="99">
        <f>'Jahr2 B2C'!K53*(1+'Jahr3 B2C'!$A$7)</f>
        <v>0</v>
      </c>
      <c r="L53" s="99">
        <f>'Jahr2 B2C'!L53*(1+'Jahr3 B2C'!$A$7)</f>
        <v>0</v>
      </c>
      <c r="M53" s="99">
        <f>'Jahr2 B2C'!M53*(1+'Jahr3 B2C'!$A$7)</f>
        <v>0</v>
      </c>
      <c r="N53" s="99">
        <f>'Jahr2 B2C'!N53*(1+'Jahr3 B2C'!$A$7)</f>
        <v>0</v>
      </c>
      <c r="O53" s="99">
        <f>'Jahr2 B2C'!O53*(1+'Jahr3 B2C'!$A$7)</f>
        <v>0</v>
      </c>
      <c r="P53" s="99">
        <f>'Jahr2 B2C'!P53*(1+'Jahr3 B2C'!$A$7)</f>
        <v>0</v>
      </c>
      <c r="Q53" s="77">
        <f t="shared" si="7"/>
        <v>0</v>
      </c>
      <c r="R53" s="78">
        <f t="shared" si="8"/>
        <v>0</v>
      </c>
      <c r="S53" s="82"/>
    </row>
    <row r="54" ht="18.0" customHeight="1">
      <c r="A54" s="79" t="str">
        <f>'Jahr1 B2C'!A54&amp;""</f>
        <v/>
      </c>
      <c r="B54" s="79"/>
      <c r="C54" s="80" t="str">
        <f>'Jahr2 B2C'!C54</f>
        <v/>
      </c>
      <c r="D54" s="80" t="str">
        <f>'Jahr2 B2C'!D54</f>
        <v/>
      </c>
      <c r="E54" s="100">
        <f>'Jahr2 B2C'!E54*(1+'Jahr3 B2C'!$A$7)</f>
        <v>0</v>
      </c>
      <c r="F54" s="100">
        <f>'Jahr2 B2C'!F54*(1+'Jahr3 B2C'!$A$7)</f>
        <v>0</v>
      </c>
      <c r="G54" s="100">
        <f>'Jahr2 B2C'!G54*(1+'Jahr3 B2C'!$A$7)</f>
        <v>0</v>
      </c>
      <c r="H54" s="100">
        <f>'Jahr2 B2C'!H54*(1+'Jahr3 B2C'!$A$7)</f>
        <v>0</v>
      </c>
      <c r="I54" s="100">
        <f>'Jahr2 B2C'!I54*(1+'Jahr3 B2C'!$A$7)</f>
        <v>0</v>
      </c>
      <c r="J54" s="100">
        <f>'Jahr2 B2C'!J54*(1+'Jahr3 B2C'!$A$7)</f>
        <v>0</v>
      </c>
      <c r="K54" s="100">
        <f>'Jahr2 B2C'!K54*(1+'Jahr3 B2C'!$A$7)</f>
        <v>0</v>
      </c>
      <c r="L54" s="100">
        <f>'Jahr2 B2C'!L54*(1+'Jahr3 B2C'!$A$7)</f>
        <v>0</v>
      </c>
      <c r="M54" s="100">
        <f>'Jahr2 B2C'!M54*(1+'Jahr3 B2C'!$A$7)</f>
        <v>0</v>
      </c>
      <c r="N54" s="100">
        <f>'Jahr2 B2C'!N54*(1+'Jahr3 B2C'!$A$7)</f>
        <v>0</v>
      </c>
      <c r="O54" s="100">
        <f>'Jahr2 B2C'!O54*(1+'Jahr3 B2C'!$A$7)</f>
        <v>0</v>
      </c>
      <c r="P54" s="100">
        <f>'Jahr2 B2C'!P54*(1+'Jahr3 B2C'!$A$7)</f>
        <v>0</v>
      </c>
      <c r="Q54" s="77">
        <f t="shared" si="7"/>
        <v>0</v>
      </c>
      <c r="R54" s="78">
        <f t="shared" si="8"/>
        <v>0</v>
      </c>
      <c r="S54" s="82"/>
    </row>
    <row r="55" ht="15.75" customHeight="1">
      <c r="A55" s="40"/>
      <c r="B55" s="92"/>
      <c r="C55" s="92"/>
      <c r="D55" s="93"/>
      <c r="E55" s="84"/>
      <c r="F55" s="84"/>
      <c r="G55" s="84"/>
      <c r="H55" s="84"/>
      <c r="I55" s="84"/>
      <c r="J55" s="84"/>
      <c r="K55" s="84"/>
      <c r="L55" s="84"/>
      <c r="M55" s="84"/>
      <c r="N55" s="84"/>
      <c r="O55" s="84"/>
      <c r="P55" s="84"/>
      <c r="Q55" s="92"/>
      <c r="R55" s="91"/>
      <c r="S55" s="91"/>
    </row>
    <row r="56" ht="18.0" customHeight="1">
      <c r="A56" s="88" t="str">
        <f>'Jahr1 B2C'!A56&amp;""</f>
        <v>Produktgruppe 5</v>
      </c>
      <c r="B56" s="62"/>
      <c r="C56" s="64" t="s">
        <v>148</v>
      </c>
      <c r="D56" s="64" t="s">
        <v>150</v>
      </c>
      <c r="E56" s="66"/>
      <c r="F56" s="66"/>
      <c r="G56" s="66"/>
      <c r="H56" s="66"/>
      <c r="I56" s="66"/>
      <c r="J56" s="66"/>
      <c r="K56" s="66"/>
      <c r="L56" s="66"/>
      <c r="M56" s="66"/>
      <c r="N56" s="66"/>
      <c r="O56" s="66"/>
      <c r="P56" s="66"/>
      <c r="Q56" s="67"/>
      <c r="R56" s="68"/>
      <c r="S56" s="59"/>
    </row>
    <row r="57" ht="18.0" customHeight="1">
      <c r="A57" s="79" t="str">
        <f>'Jahr1 B2C'!A57&amp;""</f>
        <v>Artikel 1</v>
      </c>
      <c r="B57" s="72"/>
      <c r="C57" s="73">
        <f>'Jahr2 B2C'!C57</f>
        <v>0</v>
      </c>
      <c r="D57" s="73">
        <f>'Jahr2 B2C'!D57</f>
        <v>0</v>
      </c>
      <c r="E57" s="99">
        <f>'Jahr2 B2C'!E57*(1+'Jahr3 B2C'!$A$7)</f>
        <v>0</v>
      </c>
      <c r="F57" s="99">
        <f>'Jahr2 B2C'!F57*(1+'Jahr3 B2C'!$A$7)</f>
        <v>0</v>
      </c>
      <c r="G57" s="99">
        <f>'Jahr2 B2C'!G57*(1+'Jahr3 B2C'!$A$7)</f>
        <v>0</v>
      </c>
      <c r="H57" s="99">
        <f>'Jahr2 B2C'!H57*(1+'Jahr3 B2C'!$A$7)</f>
        <v>0</v>
      </c>
      <c r="I57" s="99">
        <f>'Jahr2 B2C'!I57*(1+'Jahr3 B2C'!$A$7)</f>
        <v>0</v>
      </c>
      <c r="J57" s="99">
        <f>'Jahr2 B2C'!J57*(1+'Jahr3 B2C'!$A$7)</f>
        <v>0</v>
      </c>
      <c r="K57" s="99">
        <f>'Jahr2 B2C'!K57*(1+'Jahr3 B2C'!$A$7)</f>
        <v>0</v>
      </c>
      <c r="L57" s="99">
        <f>'Jahr2 B2C'!L57*(1+'Jahr3 B2C'!$A$7)</f>
        <v>0</v>
      </c>
      <c r="M57" s="99">
        <f>'Jahr2 B2C'!M57*(1+'Jahr3 B2C'!$A$7)</f>
        <v>0</v>
      </c>
      <c r="N57" s="99">
        <f>'Jahr2 B2C'!N57*(1+'Jahr3 B2C'!$A$7)</f>
        <v>0</v>
      </c>
      <c r="O57" s="99">
        <f>'Jahr2 B2C'!O57*(1+'Jahr3 B2C'!$A$7)</f>
        <v>0</v>
      </c>
      <c r="P57" s="99">
        <f>'Jahr2 B2C'!P57*(1+'Jahr3 B2C'!$A$7)</f>
        <v>0</v>
      </c>
      <c r="Q57" s="77">
        <f t="shared" ref="Q57:Q66" si="9">SUM(E57+F57+G57+H57+I57+J57+K57+L57+M57+N57+O57+P57)</f>
        <v>0</v>
      </c>
      <c r="R57" s="78">
        <f t="shared" ref="R57:R66" si="10">SUM(E57+F57+G57+H57+I57+J57+K57+L57+M57+N57+O57+P57)/12</f>
        <v>0</v>
      </c>
      <c r="S57" s="59"/>
    </row>
    <row r="58" ht="18.0" customHeight="1">
      <c r="A58" s="79" t="str">
        <f>'Jahr1 B2C'!A58&amp;""</f>
        <v>Artikel 2</v>
      </c>
      <c r="B58" s="79"/>
      <c r="C58" s="80">
        <f>'Jahr2 B2C'!C58</f>
        <v>0</v>
      </c>
      <c r="D58" s="80">
        <f>'Jahr2 B2C'!D58</f>
        <v>0</v>
      </c>
      <c r="E58" s="100">
        <f>'Jahr2 B2C'!E58*(1+'Jahr3 B2C'!$A$7)</f>
        <v>0</v>
      </c>
      <c r="F58" s="100">
        <f>'Jahr2 B2C'!F58*(1+'Jahr3 B2C'!$A$7)</f>
        <v>0</v>
      </c>
      <c r="G58" s="100">
        <f>'Jahr2 B2C'!G58*(1+'Jahr3 B2C'!$A$7)</f>
        <v>0</v>
      </c>
      <c r="H58" s="100">
        <f>'Jahr2 B2C'!H58*(1+'Jahr3 B2C'!$A$7)</f>
        <v>0</v>
      </c>
      <c r="I58" s="100">
        <f>'Jahr2 B2C'!I58*(1+'Jahr3 B2C'!$A$7)</f>
        <v>0</v>
      </c>
      <c r="J58" s="100">
        <f>'Jahr2 B2C'!J58*(1+'Jahr3 B2C'!$A$7)</f>
        <v>0</v>
      </c>
      <c r="K58" s="100">
        <f>'Jahr2 B2C'!K58*(1+'Jahr3 B2C'!$A$7)</f>
        <v>0</v>
      </c>
      <c r="L58" s="100">
        <f>'Jahr2 B2C'!L58*(1+'Jahr3 B2C'!$A$7)</f>
        <v>0</v>
      </c>
      <c r="M58" s="100">
        <f>'Jahr2 B2C'!M58*(1+'Jahr3 B2C'!$A$7)</f>
        <v>0</v>
      </c>
      <c r="N58" s="100">
        <f>'Jahr2 B2C'!N58*(1+'Jahr3 B2C'!$A$7)</f>
        <v>0</v>
      </c>
      <c r="O58" s="100">
        <f>'Jahr2 B2C'!O58*(1+'Jahr3 B2C'!$A$7)</f>
        <v>0</v>
      </c>
      <c r="P58" s="100">
        <f>'Jahr2 B2C'!P58*(1+'Jahr3 B2C'!$A$7)</f>
        <v>0</v>
      </c>
      <c r="Q58" s="77">
        <f t="shared" si="9"/>
        <v>0</v>
      </c>
      <c r="R58" s="78">
        <f t="shared" si="10"/>
        <v>0</v>
      </c>
      <c r="S58" s="82"/>
    </row>
    <row r="59" ht="18.0" customHeight="1">
      <c r="A59" s="79" t="str">
        <f>'Jahr1 B2C'!A59&amp;""</f>
        <v>Artikel 3</v>
      </c>
      <c r="B59" s="79"/>
      <c r="C59" s="80">
        <f>'Jahr2 B2C'!C59</f>
        <v>0</v>
      </c>
      <c r="D59" s="80">
        <f>'Jahr2 B2C'!D59</f>
        <v>0</v>
      </c>
      <c r="E59" s="99">
        <f>'Jahr2 B2C'!E59*(1+'Jahr3 B2C'!$A$7)</f>
        <v>0</v>
      </c>
      <c r="F59" s="99">
        <f>'Jahr2 B2C'!F59*(1+'Jahr3 B2C'!$A$7)</f>
        <v>0</v>
      </c>
      <c r="G59" s="99">
        <f>'Jahr2 B2C'!G59*(1+'Jahr3 B2C'!$A$7)</f>
        <v>0</v>
      </c>
      <c r="H59" s="99">
        <f>'Jahr2 B2C'!H59*(1+'Jahr3 B2C'!$A$7)</f>
        <v>0</v>
      </c>
      <c r="I59" s="99">
        <f>'Jahr2 B2C'!I59*(1+'Jahr3 B2C'!$A$7)</f>
        <v>0</v>
      </c>
      <c r="J59" s="99">
        <f>'Jahr2 B2C'!J59*(1+'Jahr3 B2C'!$A$7)</f>
        <v>0</v>
      </c>
      <c r="K59" s="99">
        <f>'Jahr2 B2C'!K59*(1+'Jahr3 B2C'!$A$7)</f>
        <v>0</v>
      </c>
      <c r="L59" s="99">
        <f>'Jahr2 B2C'!L59*(1+'Jahr3 B2C'!$A$7)</f>
        <v>0</v>
      </c>
      <c r="M59" s="99">
        <f>'Jahr2 B2C'!M59*(1+'Jahr3 B2C'!$A$7)</f>
        <v>0</v>
      </c>
      <c r="N59" s="99">
        <f>'Jahr2 B2C'!N59*(1+'Jahr3 B2C'!$A$7)</f>
        <v>0</v>
      </c>
      <c r="O59" s="99">
        <f>'Jahr2 B2C'!O59*(1+'Jahr3 B2C'!$A$7)</f>
        <v>0</v>
      </c>
      <c r="P59" s="99">
        <f>'Jahr2 B2C'!P59*(1+'Jahr3 B2C'!$A$7)</f>
        <v>0</v>
      </c>
      <c r="Q59" s="77">
        <f t="shared" si="9"/>
        <v>0</v>
      </c>
      <c r="R59" s="78">
        <f t="shared" si="10"/>
        <v>0</v>
      </c>
      <c r="S59" s="82"/>
    </row>
    <row r="60" ht="18.0" customHeight="1">
      <c r="A60" s="79" t="str">
        <f>'Jahr1 B2C'!A60&amp;""</f>
        <v>Artikel 4</v>
      </c>
      <c r="B60" s="79"/>
      <c r="C60" s="80">
        <f>'Jahr2 B2C'!C60</f>
        <v>0</v>
      </c>
      <c r="D60" s="80">
        <f>'Jahr2 B2C'!D60</f>
        <v>0</v>
      </c>
      <c r="E60" s="100">
        <f>'Jahr2 B2C'!E60*(1+'Jahr3 B2C'!$A$7)</f>
        <v>0</v>
      </c>
      <c r="F60" s="100">
        <f>'Jahr2 B2C'!F60*(1+'Jahr3 B2C'!$A$7)</f>
        <v>0</v>
      </c>
      <c r="G60" s="100">
        <f>'Jahr2 B2C'!G60*(1+'Jahr3 B2C'!$A$7)</f>
        <v>0</v>
      </c>
      <c r="H60" s="100">
        <f>'Jahr2 B2C'!H60*(1+'Jahr3 B2C'!$A$7)</f>
        <v>0</v>
      </c>
      <c r="I60" s="100">
        <f>'Jahr2 B2C'!I60*(1+'Jahr3 B2C'!$A$7)</f>
        <v>0</v>
      </c>
      <c r="J60" s="100">
        <f>'Jahr2 B2C'!J60*(1+'Jahr3 B2C'!$A$7)</f>
        <v>0</v>
      </c>
      <c r="K60" s="100">
        <f>'Jahr2 B2C'!K60*(1+'Jahr3 B2C'!$A$7)</f>
        <v>0</v>
      </c>
      <c r="L60" s="100">
        <f>'Jahr2 B2C'!L60*(1+'Jahr3 B2C'!$A$7)</f>
        <v>0</v>
      </c>
      <c r="M60" s="100">
        <f>'Jahr2 B2C'!M60*(1+'Jahr3 B2C'!$A$7)</f>
        <v>0</v>
      </c>
      <c r="N60" s="100">
        <f>'Jahr2 B2C'!N60*(1+'Jahr3 B2C'!$A$7)</f>
        <v>0</v>
      </c>
      <c r="O60" s="100">
        <f>'Jahr2 B2C'!O60*(1+'Jahr3 B2C'!$A$7)</f>
        <v>0</v>
      </c>
      <c r="P60" s="100">
        <f>'Jahr2 B2C'!P60*(1+'Jahr3 B2C'!$A$7)</f>
        <v>0</v>
      </c>
      <c r="Q60" s="77">
        <f t="shared" si="9"/>
        <v>0</v>
      </c>
      <c r="R60" s="78">
        <f t="shared" si="10"/>
        <v>0</v>
      </c>
      <c r="S60" s="82"/>
    </row>
    <row r="61" ht="15.75" customHeight="1">
      <c r="A61" s="79" t="str">
        <f>'Jahr1 B2C'!A61&amp;""</f>
        <v>Artikel 5</v>
      </c>
      <c r="B61" s="79"/>
      <c r="C61" s="80">
        <f>'Jahr2 B2C'!C61</f>
        <v>0</v>
      </c>
      <c r="D61" s="80">
        <f>'Jahr2 B2C'!D61</f>
        <v>0</v>
      </c>
      <c r="E61" s="99">
        <f>'Jahr2 B2C'!E61*(1+'Jahr3 B2C'!$A$7)</f>
        <v>0</v>
      </c>
      <c r="F61" s="99">
        <f>'Jahr2 B2C'!F61*(1+'Jahr3 B2C'!$A$7)</f>
        <v>0</v>
      </c>
      <c r="G61" s="99">
        <f>'Jahr2 B2C'!G61*(1+'Jahr3 B2C'!$A$7)</f>
        <v>0</v>
      </c>
      <c r="H61" s="99">
        <f>'Jahr2 B2C'!H61*(1+'Jahr3 B2C'!$A$7)</f>
        <v>0</v>
      </c>
      <c r="I61" s="99">
        <f>'Jahr2 B2C'!I61*(1+'Jahr3 B2C'!$A$7)</f>
        <v>0</v>
      </c>
      <c r="J61" s="99">
        <f>'Jahr2 B2C'!J61*(1+'Jahr3 B2C'!$A$7)</f>
        <v>0</v>
      </c>
      <c r="K61" s="99">
        <f>'Jahr2 B2C'!K61*(1+'Jahr3 B2C'!$A$7)</f>
        <v>0</v>
      </c>
      <c r="L61" s="99">
        <f>'Jahr2 B2C'!L61*(1+'Jahr3 B2C'!$A$7)</f>
        <v>0</v>
      </c>
      <c r="M61" s="99">
        <f>'Jahr2 B2C'!M61*(1+'Jahr3 B2C'!$A$7)</f>
        <v>0</v>
      </c>
      <c r="N61" s="99">
        <f>'Jahr2 B2C'!N61*(1+'Jahr3 B2C'!$A$7)</f>
        <v>0</v>
      </c>
      <c r="O61" s="99">
        <f>'Jahr2 B2C'!O61*(1+'Jahr3 B2C'!$A$7)</f>
        <v>0</v>
      </c>
      <c r="P61" s="99">
        <f>'Jahr2 B2C'!P61*(1+'Jahr3 B2C'!$A$7)</f>
        <v>0</v>
      </c>
      <c r="Q61" s="77">
        <f t="shared" si="9"/>
        <v>0</v>
      </c>
      <c r="R61" s="78">
        <f t="shared" si="10"/>
        <v>0</v>
      </c>
      <c r="S61" s="91"/>
    </row>
    <row r="62" ht="18.0" customHeight="1">
      <c r="A62" s="79" t="str">
        <f>'Jahr1 B2C'!A62&amp;""</f>
        <v>Artikel 6</v>
      </c>
      <c r="B62" s="79"/>
      <c r="C62" s="80">
        <f>'Jahr2 B2C'!C62</f>
        <v>0</v>
      </c>
      <c r="D62" s="80">
        <f>'Jahr2 B2C'!D62</f>
        <v>0</v>
      </c>
      <c r="E62" s="100">
        <f>'Jahr2 B2C'!E62*(1+'Jahr3 B2C'!$A$7)</f>
        <v>0</v>
      </c>
      <c r="F62" s="100">
        <f>'Jahr2 B2C'!F62*(1+'Jahr3 B2C'!$A$7)</f>
        <v>0</v>
      </c>
      <c r="G62" s="100">
        <f>'Jahr2 B2C'!G62*(1+'Jahr3 B2C'!$A$7)</f>
        <v>0</v>
      </c>
      <c r="H62" s="100">
        <f>'Jahr2 B2C'!H62*(1+'Jahr3 B2C'!$A$7)</f>
        <v>0</v>
      </c>
      <c r="I62" s="100">
        <f>'Jahr2 B2C'!I62*(1+'Jahr3 B2C'!$A$7)</f>
        <v>0</v>
      </c>
      <c r="J62" s="100">
        <f>'Jahr2 B2C'!J62*(1+'Jahr3 B2C'!$A$7)</f>
        <v>0</v>
      </c>
      <c r="K62" s="100">
        <f>'Jahr2 B2C'!K62*(1+'Jahr3 B2C'!$A$7)</f>
        <v>0</v>
      </c>
      <c r="L62" s="100">
        <f>'Jahr2 B2C'!L62*(1+'Jahr3 B2C'!$A$7)</f>
        <v>0</v>
      </c>
      <c r="M62" s="100">
        <f>'Jahr2 B2C'!M62*(1+'Jahr3 B2C'!$A$7)</f>
        <v>0</v>
      </c>
      <c r="N62" s="100">
        <f>'Jahr2 B2C'!N62*(1+'Jahr3 B2C'!$A$7)</f>
        <v>0</v>
      </c>
      <c r="O62" s="100">
        <f>'Jahr2 B2C'!O62*(1+'Jahr3 B2C'!$A$7)</f>
        <v>0</v>
      </c>
      <c r="P62" s="100">
        <f>'Jahr2 B2C'!P62*(1+'Jahr3 B2C'!$A$7)</f>
        <v>0</v>
      </c>
      <c r="Q62" s="77">
        <f t="shared" si="9"/>
        <v>0</v>
      </c>
      <c r="R62" s="78">
        <f t="shared" si="10"/>
        <v>0</v>
      </c>
      <c r="S62" s="82"/>
    </row>
    <row r="63" ht="18.0" customHeight="1">
      <c r="A63" s="79" t="str">
        <f>'Jahr1 B2C'!A63&amp;""</f>
        <v/>
      </c>
      <c r="B63" s="79"/>
      <c r="C63" s="80" t="str">
        <f>'Jahr2 B2C'!C63</f>
        <v/>
      </c>
      <c r="D63" s="80" t="str">
        <f>'Jahr2 B2C'!D63</f>
        <v/>
      </c>
      <c r="E63" s="99">
        <f>'Jahr2 B2C'!E63*(1+'Jahr3 B2C'!$A$7)</f>
        <v>0</v>
      </c>
      <c r="F63" s="99">
        <f>'Jahr2 B2C'!F63*(1+'Jahr3 B2C'!$A$7)</f>
        <v>0</v>
      </c>
      <c r="G63" s="99">
        <f>'Jahr2 B2C'!G63*(1+'Jahr3 B2C'!$A$7)</f>
        <v>0</v>
      </c>
      <c r="H63" s="99">
        <f>'Jahr2 B2C'!H63*(1+'Jahr3 B2C'!$A$7)</f>
        <v>0</v>
      </c>
      <c r="I63" s="99">
        <f>'Jahr2 B2C'!I63*(1+'Jahr3 B2C'!$A$7)</f>
        <v>0</v>
      </c>
      <c r="J63" s="99">
        <f>'Jahr2 B2C'!J63*(1+'Jahr3 B2C'!$A$7)</f>
        <v>0</v>
      </c>
      <c r="K63" s="99">
        <f>'Jahr2 B2C'!K63*(1+'Jahr3 B2C'!$A$7)</f>
        <v>0</v>
      </c>
      <c r="L63" s="99">
        <f>'Jahr2 B2C'!L63*(1+'Jahr3 B2C'!$A$7)</f>
        <v>0</v>
      </c>
      <c r="M63" s="99">
        <f>'Jahr2 B2C'!M63*(1+'Jahr3 B2C'!$A$7)</f>
        <v>0</v>
      </c>
      <c r="N63" s="99">
        <f>'Jahr2 B2C'!N63*(1+'Jahr3 B2C'!$A$7)</f>
        <v>0</v>
      </c>
      <c r="O63" s="99">
        <f>'Jahr2 B2C'!O63*(1+'Jahr3 B2C'!$A$7)</f>
        <v>0</v>
      </c>
      <c r="P63" s="99">
        <f>'Jahr2 B2C'!P63*(1+'Jahr3 B2C'!$A$7)</f>
        <v>0</v>
      </c>
      <c r="Q63" s="77">
        <f t="shared" si="9"/>
        <v>0</v>
      </c>
      <c r="R63" s="78">
        <f t="shared" si="10"/>
        <v>0</v>
      </c>
      <c r="S63" s="82"/>
    </row>
    <row r="64" ht="18.0" customHeight="1">
      <c r="A64" s="79" t="str">
        <f>'Jahr1 B2C'!A64&amp;""</f>
        <v/>
      </c>
      <c r="B64" s="79"/>
      <c r="C64" s="80" t="str">
        <f>'Jahr2 B2C'!C64</f>
        <v/>
      </c>
      <c r="D64" s="80" t="str">
        <f>'Jahr2 B2C'!D64</f>
        <v/>
      </c>
      <c r="E64" s="100">
        <f>'Jahr2 B2C'!E64*(1+'Jahr3 B2C'!$A$7)</f>
        <v>0</v>
      </c>
      <c r="F64" s="100">
        <f>'Jahr2 B2C'!F64*(1+'Jahr3 B2C'!$A$7)</f>
        <v>0</v>
      </c>
      <c r="G64" s="100">
        <f>'Jahr2 B2C'!G64*(1+'Jahr3 B2C'!$A$7)</f>
        <v>0</v>
      </c>
      <c r="H64" s="100">
        <f>'Jahr2 B2C'!H64*(1+'Jahr3 B2C'!$A$7)</f>
        <v>0</v>
      </c>
      <c r="I64" s="100">
        <f>'Jahr2 B2C'!I64*(1+'Jahr3 B2C'!$A$7)</f>
        <v>0</v>
      </c>
      <c r="J64" s="100">
        <f>'Jahr2 B2C'!J64*(1+'Jahr3 B2C'!$A$7)</f>
        <v>0</v>
      </c>
      <c r="K64" s="100">
        <f>'Jahr2 B2C'!K64*(1+'Jahr3 B2C'!$A$7)</f>
        <v>0</v>
      </c>
      <c r="L64" s="100">
        <f>'Jahr2 B2C'!L64*(1+'Jahr3 B2C'!$A$7)</f>
        <v>0</v>
      </c>
      <c r="M64" s="100">
        <f>'Jahr2 B2C'!M64*(1+'Jahr3 B2C'!$A$7)</f>
        <v>0</v>
      </c>
      <c r="N64" s="100">
        <f>'Jahr2 B2C'!N64*(1+'Jahr3 B2C'!$A$7)</f>
        <v>0</v>
      </c>
      <c r="O64" s="100">
        <f>'Jahr2 B2C'!O64*(1+'Jahr3 B2C'!$A$7)</f>
        <v>0</v>
      </c>
      <c r="P64" s="100">
        <f>'Jahr2 B2C'!P64*(1+'Jahr3 B2C'!$A$7)</f>
        <v>0</v>
      </c>
      <c r="Q64" s="77">
        <f t="shared" si="9"/>
        <v>0</v>
      </c>
      <c r="R64" s="78">
        <f t="shared" si="10"/>
        <v>0</v>
      </c>
      <c r="S64" s="82"/>
    </row>
    <row r="65" ht="18.0" customHeight="1">
      <c r="A65" s="79" t="str">
        <f>'Jahr1 B2C'!A65&amp;""</f>
        <v/>
      </c>
      <c r="B65" s="79"/>
      <c r="C65" s="80" t="str">
        <f>'Jahr2 B2C'!C65</f>
        <v/>
      </c>
      <c r="D65" s="80" t="str">
        <f>'Jahr2 B2C'!D65</f>
        <v/>
      </c>
      <c r="E65" s="99">
        <f>'Jahr2 B2C'!E65*(1+'Jahr3 B2C'!$A$7)</f>
        <v>0</v>
      </c>
      <c r="F65" s="99">
        <f>'Jahr2 B2C'!F65*(1+'Jahr3 B2C'!$A$7)</f>
        <v>0</v>
      </c>
      <c r="G65" s="99">
        <f>'Jahr2 B2C'!G65*(1+'Jahr3 B2C'!$A$7)</f>
        <v>0</v>
      </c>
      <c r="H65" s="99">
        <f>'Jahr2 B2C'!H65*(1+'Jahr3 B2C'!$A$7)</f>
        <v>0</v>
      </c>
      <c r="I65" s="99">
        <f>'Jahr2 B2C'!I65*(1+'Jahr3 B2C'!$A$7)</f>
        <v>0</v>
      </c>
      <c r="J65" s="99">
        <f>'Jahr2 B2C'!J65*(1+'Jahr3 B2C'!$A$7)</f>
        <v>0</v>
      </c>
      <c r="K65" s="99">
        <f>'Jahr2 B2C'!K65*(1+'Jahr3 B2C'!$A$7)</f>
        <v>0</v>
      </c>
      <c r="L65" s="99">
        <f>'Jahr2 B2C'!L65*(1+'Jahr3 B2C'!$A$7)</f>
        <v>0</v>
      </c>
      <c r="M65" s="99">
        <f>'Jahr2 B2C'!M65*(1+'Jahr3 B2C'!$A$7)</f>
        <v>0</v>
      </c>
      <c r="N65" s="99">
        <f>'Jahr2 B2C'!N65*(1+'Jahr3 B2C'!$A$7)</f>
        <v>0</v>
      </c>
      <c r="O65" s="99">
        <f>'Jahr2 B2C'!O65*(1+'Jahr3 B2C'!$A$7)</f>
        <v>0</v>
      </c>
      <c r="P65" s="99">
        <f>'Jahr2 B2C'!P65*(1+'Jahr3 B2C'!$A$7)</f>
        <v>0</v>
      </c>
      <c r="Q65" s="77">
        <f t="shared" si="9"/>
        <v>0</v>
      </c>
      <c r="R65" s="78">
        <f t="shared" si="10"/>
        <v>0</v>
      </c>
      <c r="S65" s="82"/>
    </row>
    <row r="66" ht="18.0" customHeight="1">
      <c r="A66" s="79" t="str">
        <f>'Jahr1 B2C'!A66&amp;""</f>
        <v/>
      </c>
      <c r="B66" s="79"/>
      <c r="C66" s="80" t="str">
        <f>'Jahr2 B2C'!C66</f>
        <v/>
      </c>
      <c r="D66" s="80" t="str">
        <f>'Jahr2 B2C'!D66</f>
        <v/>
      </c>
      <c r="E66" s="100">
        <f>'Jahr2 B2C'!E66*(1+'Jahr3 B2C'!$A$7)</f>
        <v>0</v>
      </c>
      <c r="F66" s="100">
        <f>'Jahr2 B2C'!F66*(1+'Jahr3 B2C'!$A$7)</f>
        <v>0</v>
      </c>
      <c r="G66" s="100">
        <f>'Jahr2 B2C'!G66*(1+'Jahr3 B2C'!$A$7)</f>
        <v>0</v>
      </c>
      <c r="H66" s="100">
        <f>'Jahr2 B2C'!H66*(1+'Jahr3 B2C'!$A$7)</f>
        <v>0</v>
      </c>
      <c r="I66" s="100">
        <f>'Jahr2 B2C'!I66*(1+'Jahr3 B2C'!$A$7)</f>
        <v>0</v>
      </c>
      <c r="J66" s="100">
        <f>'Jahr2 B2C'!J66*(1+'Jahr3 B2C'!$A$7)</f>
        <v>0</v>
      </c>
      <c r="K66" s="100">
        <f>'Jahr2 B2C'!K66*(1+'Jahr3 B2C'!$A$7)</f>
        <v>0</v>
      </c>
      <c r="L66" s="100">
        <f>'Jahr2 B2C'!L66*(1+'Jahr3 B2C'!$A$7)</f>
        <v>0</v>
      </c>
      <c r="M66" s="100">
        <f>'Jahr2 B2C'!M66*(1+'Jahr3 B2C'!$A$7)</f>
        <v>0</v>
      </c>
      <c r="N66" s="100">
        <f>'Jahr2 B2C'!N66*(1+'Jahr3 B2C'!$A$7)</f>
        <v>0</v>
      </c>
      <c r="O66" s="100">
        <f>'Jahr2 B2C'!O66*(1+'Jahr3 B2C'!$A$7)</f>
        <v>0</v>
      </c>
      <c r="P66" s="100">
        <f>'Jahr2 B2C'!P66*(1+'Jahr3 B2C'!$A$7)</f>
        <v>0</v>
      </c>
      <c r="Q66" s="77">
        <f t="shared" si="9"/>
        <v>0</v>
      </c>
      <c r="R66" s="78">
        <f t="shared" si="10"/>
        <v>0</v>
      </c>
      <c r="S66" s="82"/>
    </row>
    <row r="67" ht="15.75" customHeight="1">
      <c r="A67" s="40"/>
      <c r="B67" s="92"/>
      <c r="C67" s="92"/>
      <c r="D67" s="93"/>
      <c r="E67" s="91"/>
      <c r="F67" s="91"/>
      <c r="G67" s="91"/>
      <c r="H67" s="91"/>
      <c r="I67" s="91"/>
      <c r="J67" s="91"/>
      <c r="K67" s="91"/>
      <c r="L67" s="91"/>
      <c r="M67" s="91"/>
      <c r="N67" s="91"/>
      <c r="O67" s="91"/>
      <c r="P67" s="91"/>
      <c r="Q67" s="92"/>
      <c r="R67" s="91"/>
      <c r="S67" s="91"/>
    </row>
    <row r="68" ht="15.75" customHeight="1">
      <c r="A68" s="40"/>
      <c r="B68" s="92"/>
      <c r="C68" s="92"/>
      <c r="D68" s="93"/>
      <c r="E68" s="91"/>
      <c r="F68" s="91"/>
      <c r="G68" s="91"/>
      <c r="H68" s="91"/>
      <c r="I68" s="91"/>
      <c r="J68" s="91"/>
      <c r="K68" s="91"/>
      <c r="L68" s="91"/>
      <c r="M68" s="91"/>
      <c r="N68" s="91"/>
      <c r="O68" s="91"/>
      <c r="P68" s="91"/>
      <c r="Q68" s="92"/>
      <c r="R68" s="91"/>
      <c r="S68" s="91"/>
    </row>
    <row r="69" ht="15.75" customHeight="1">
      <c r="A69" s="94"/>
      <c r="B69" s="95"/>
      <c r="C69" s="95"/>
      <c r="D69" s="96"/>
      <c r="E69" s="97"/>
      <c r="F69" s="97"/>
      <c r="G69" s="97"/>
      <c r="H69" s="97"/>
      <c r="I69" s="97"/>
      <c r="J69" s="97"/>
      <c r="K69" s="97"/>
      <c r="L69" s="97"/>
      <c r="M69" s="97"/>
      <c r="N69" s="97"/>
      <c r="O69" s="97"/>
      <c r="P69" s="97"/>
      <c r="Q69" s="95"/>
      <c r="R69" s="97"/>
      <c r="S69" s="97"/>
    </row>
    <row r="70" ht="15.75" customHeight="1">
      <c r="A70" s="94"/>
      <c r="B70" s="95"/>
      <c r="C70" s="95"/>
      <c r="D70" s="96"/>
      <c r="E70" s="97"/>
      <c r="F70" s="97"/>
      <c r="G70" s="97"/>
      <c r="H70" s="97"/>
      <c r="I70" s="97"/>
      <c r="J70" s="97"/>
      <c r="K70" s="97"/>
      <c r="L70" s="97"/>
      <c r="M70" s="97"/>
      <c r="N70" s="97"/>
      <c r="O70" s="97"/>
      <c r="P70" s="97"/>
      <c r="Q70" s="95"/>
      <c r="R70" s="97"/>
      <c r="S70" s="97"/>
    </row>
    <row r="71" ht="15.75" customHeight="1">
      <c r="A71" s="94"/>
      <c r="B71" s="95"/>
      <c r="C71" s="95"/>
      <c r="D71" s="96"/>
      <c r="E71" s="97"/>
      <c r="F71" s="97"/>
      <c r="G71" s="97"/>
      <c r="H71" s="97"/>
      <c r="I71" s="97"/>
      <c r="J71" s="97"/>
      <c r="K71" s="97"/>
      <c r="L71" s="97"/>
      <c r="M71" s="97"/>
      <c r="N71" s="97"/>
      <c r="O71" s="97"/>
      <c r="P71" s="97"/>
      <c r="Q71" s="95"/>
      <c r="R71" s="97"/>
      <c r="S71" s="97"/>
    </row>
    <row r="72" ht="15.75" customHeight="1">
      <c r="A72" s="94"/>
      <c r="B72" s="95"/>
      <c r="C72" s="95"/>
      <c r="D72" s="96"/>
      <c r="E72" s="97"/>
      <c r="F72" s="97"/>
      <c r="G72" s="97"/>
      <c r="H72" s="97"/>
      <c r="I72" s="97"/>
      <c r="J72" s="97"/>
      <c r="K72" s="97"/>
      <c r="L72" s="97"/>
      <c r="M72" s="97"/>
      <c r="N72" s="97"/>
      <c r="O72" s="97"/>
      <c r="P72" s="97"/>
      <c r="Q72" s="95"/>
      <c r="R72" s="97"/>
      <c r="S72" s="97"/>
    </row>
    <row r="73" ht="15.75" customHeight="1">
      <c r="A73" s="94"/>
      <c r="B73" s="95"/>
      <c r="C73" s="95"/>
      <c r="D73" s="96"/>
      <c r="E73" s="97"/>
      <c r="F73" s="97"/>
      <c r="G73" s="97"/>
      <c r="H73" s="97"/>
      <c r="I73" s="97"/>
      <c r="J73" s="97"/>
      <c r="K73" s="97"/>
      <c r="L73" s="97"/>
      <c r="M73" s="97"/>
      <c r="N73" s="97"/>
      <c r="O73" s="97"/>
      <c r="P73" s="97"/>
      <c r="Q73" s="95"/>
      <c r="R73" s="97"/>
      <c r="S73" s="97"/>
    </row>
    <row r="74" ht="15.75" customHeight="1">
      <c r="A74" s="94"/>
      <c r="B74" s="95"/>
      <c r="C74" s="95"/>
      <c r="D74" s="96"/>
      <c r="E74" s="97"/>
      <c r="F74" s="97"/>
      <c r="G74" s="97"/>
      <c r="H74" s="97"/>
      <c r="I74" s="97"/>
      <c r="J74" s="97"/>
      <c r="K74" s="97"/>
      <c r="L74" s="97"/>
      <c r="M74" s="97"/>
      <c r="N74" s="97"/>
      <c r="O74" s="97"/>
      <c r="P74" s="97"/>
      <c r="Q74" s="95"/>
      <c r="R74" s="97"/>
      <c r="S74" s="97"/>
    </row>
    <row r="75" ht="15.75" customHeight="1">
      <c r="A75" s="94"/>
      <c r="B75" s="95"/>
      <c r="C75" s="95"/>
      <c r="D75" s="96"/>
      <c r="E75" s="97"/>
      <c r="F75" s="97"/>
      <c r="G75" s="97"/>
      <c r="H75" s="97"/>
      <c r="I75" s="97"/>
      <c r="J75" s="97"/>
      <c r="K75" s="97"/>
      <c r="L75" s="97"/>
      <c r="M75" s="97"/>
      <c r="N75" s="97"/>
      <c r="O75" s="97"/>
      <c r="P75" s="97"/>
      <c r="Q75" s="95"/>
      <c r="R75" s="97"/>
      <c r="S75" s="97"/>
    </row>
    <row r="76" ht="15.75" customHeight="1">
      <c r="A76" s="94"/>
      <c r="B76" s="95"/>
      <c r="C76" s="95"/>
      <c r="D76" s="96"/>
      <c r="E76" s="97"/>
      <c r="F76" s="97"/>
      <c r="G76" s="97"/>
      <c r="H76" s="97"/>
      <c r="I76" s="97"/>
      <c r="J76" s="97"/>
      <c r="K76" s="97"/>
      <c r="L76" s="97"/>
      <c r="M76" s="97"/>
      <c r="N76" s="97"/>
      <c r="O76" s="97"/>
      <c r="P76" s="97"/>
      <c r="Q76" s="95"/>
      <c r="R76" s="97"/>
      <c r="S76" s="97"/>
    </row>
    <row r="77" ht="15.75" customHeight="1">
      <c r="A77" s="94"/>
      <c r="B77" s="95"/>
      <c r="C77" s="95"/>
      <c r="D77" s="96"/>
      <c r="E77" s="97"/>
      <c r="F77" s="97"/>
      <c r="G77" s="97"/>
      <c r="H77" s="97"/>
      <c r="I77" s="97"/>
      <c r="J77" s="97"/>
      <c r="K77" s="97"/>
      <c r="L77" s="97"/>
      <c r="M77" s="97"/>
      <c r="N77" s="97"/>
      <c r="O77" s="97"/>
      <c r="P77" s="97"/>
      <c r="Q77" s="95"/>
      <c r="R77" s="97"/>
      <c r="S77" s="97"/>
    </row>
    <row r="78" ht="15.75" customHeight="1">
      <c r="A78" s="94"/>
      <c r="B78" s="95"/>
      <c r="C78" s="95"/>
      <c r="D78" s="96"/>
      <c r="E78" s="97"/>
      <c r="F78" s="97"/>
      <c r="G78" s="97"/>
      <c r="H78" s="97"/>
      <c r="I78" s="97"/>
      <c r="J78" s="97"/>
      <c r="K78" s="97"/>
      <c r="L78" s="97"/>
      <c r="M78" s="97"/>
      <c r="N78" s="97"/>
      <c r="O78" s="97"/>
      <c r="P78" s="97"/>
      <c r="Q78" s="95"/>
      <c r="R78" s="97"/>
      <c r="S78" s="97"/>
    </row>
    <row r="79" ht="15.75" customHeight="1">
      <c r="A79" s="94"/>
      <c r="B79" s="95"/>
      <c r="C79" s="95"/>
      <c r="D79" s="96"/>
      <c r="E79" s="97"/>
      <c r="F79" s="97"/>
      <c r="G79" s="97"/>
      <c r="H79" s="97"/>
      <c r="I79" s="97"/>
      <c r="J79" s="97"/>
      <c r="K79" s="97"/>
      <c r="L79" s="97"/>
      <c r="M79" s="97"/>
      <c r="N79" s="97"/>
      <c r="O79" s="97"/>
      <c r="P79" s="97"/>
      <c r="Q79" s="95"/>
      <c r="R79" s="97"/>
      <c r="S79" s="97"/>
    </row>
    <row r="80" ht="15.75" customHeight="1">
      <c r="A80" s="94"/>
      <c r="B80" s="95"/>
      <c r="C80" s="95"/>
      <c r="D80" s="96"/>
      <c r="E80" s="97"/>
      <c r="F80" s="97"/>
      <c r="G80" s="97"/>
      <c r="H80" s="97"/>
      <c r="I80" s="97"/>
      <c r="J80" s="97"/>
      <c r="K80" s="97"/>
      <c r="L80" s="97"/>
      <c r="M80" s="97"/>
      <c r="N80" s="97"/>
      <c r="O80" s="97"/>
      <c r="P80" s="97"/>
      <c r="Q80" s="95"/>
      <c r="R80" s="97"/>
      <c r="S80" s="97"/>
    </row>
    <row r="81" ht="15.75" customHeight="1">
      <c r="A81" s="94"/>
      <c r="B81" s="95"/>
      <c r="C81" s="95"/>
      <c r="D81" s="96"/>
      <c r="E81" s="97"/>
      <c r="F81" s="97"/>
      <c r="G81" s="97"/>
      <c r="H81" s="97"/>
      <c r="I81" s="97"/>
      <c r="J81" s="97"/>
      <c r="K81" s="97"/>
      <c r="L81" s="97"/>
      <c r="M81" s="97"/>
      <c r="N81" s="97"/>
      <c r="O81" s="97"/>
      <c r="P81" s="97"/>
      <c r="Q81" s="95"/>
      <c r="R81" s="97"/>
      <c r="S81" s="97"/>
    </row>
    <row r="82" ht="15.75" customHeight="1">
      <c r="A82" s="94"/>
      <c r="B82" s="95"/>
      <c r="C82" s="95"/>
      <c r="D82" s="96"/>
      <c r="E82" s="97"/>
      <c r="F82" s="97"/>
      <c r="G82" s="97"/>
      <c r="H82" s="97"/>
      <c r="I82" s="97"/>
      <c r="J82" s="97"/>
      <c r="K82" s="97"/>
      <c r="L82" s="97"/>
      <c r="M82" s="97"/>
      <c r="N82" s="97"/>
      <c r="O82" s="97"/>
      <c r="P82" s="97"/>
      <c r="Q82" s="95"/>
      <c r="R82" s="97"/>
      <c r="S82" s="97"/>
    </row>
    <row r="83" ht="15.75" customHeight="1">
      <c r="A83" s="94"/>
      <c r="B83" s="95"/>
      <c r="C83" s="95"/>
      <c r="D83" s="96"/>
      <c r="E83" s="97"/>
      <c r="F83" s="97"/>
      <c r="G83" s="97"/>
      <c r="H83" s="97"/>
      <c r="I83" s="97"/>
      <c r="J83" s="97"/>
      <c r="K83" s="97"/>
      <c r="L83" s="97"/>
      <c r="M83" s="97"/>
      <c r="N83" s="97"/>
      <c r="O83" s="97"/>
      <c r="P83" s="97"/>
      <c r="Q83" s="95"/>
      <c r="R83" s="97"/>
      <c r="S83" s="97"/>
    </row>
    <row r="84" ht="15.75" customHeight="1">
      <c r="A84" s="94"/>
      <c r="B84" s="95"/>
      <c r="C84" s="95"/>
      <c r="D84" s="96"/>
      <c r="E84" s="97"/>
      <c r="F84" s="97"/>
      <c r="G84" s="97"/>
      <c r="H84" s="97"/>
      <c r="I84" s="97"/>
      <c r="J84" s="97"/>
      <c r="K84" s="97"/>
      <c r="L84" s="97"/>
      <c r="M84" s="97"/>
      <c r="N84" s="97"/>
      <c r="O84" s="97"/>
      <c r="P84" s="97"/>
      <c r="Q84" s="95"/>
      <c r="R84" s="97"/>
      <c r="S84" s="97"/>
    </row>
    <row r="85" ht="15.75" customHeight="1">
      <c r="A85" s="94"/>
      <c r="B85" s="95"/>
      <c r="C85" s="95"/>
      <c r="D85" s="96"/>
      <c r="E85" s="97"/>
      <c r="F85" s="97"/>
      <c r="G85" s="97"/>
      <c r="H85" s="97"/>
      <c r="I85" s="97"/>
      <c r="J85" s="97"/>
      <c r="K85" s="97"/>
      <c r="L85" s="97"/>
      <c r="M85" s="97"/>
      <c r="N85" s="97"/>
      <c r="O85" s="97"/>
      <c r="P85" s="97"/>
      <c r="Q85" s="95"/>
      <c r="R85" s="97"/>
      <c r="S85" s="97"/>
    </row>
    <row r="86" ht="15.75" customHeight="1">
      <c r="A86" s="94"/>
      <c r="B86" s="95"/>
      <c r="C86" s="95"/>
      <c r="D86" s="96"/>
      <c r="E86" s="97"/>
      <c r="F86" s="97"/>
      <c r="G86" s="97"/>
      <c r="H86" s="97"/>
      <c r="I86" s="97"/>
      <c r="J86" s="97"/>
      <c r="K86" s="97"/>
      <c r="L86" s="97"/>
      <c r="M86" s="97"/>
      <c r="N86" s="97"/>
      <c r="O86" s="97"/>
      <c r="P86" s="97"/>
      <c r="Q86" s="95"/>
      <c r="R86" s="97"/>
      <c r="S86" s="97"/>
    </row>
    <row r="87" ht="15.75" customHeight="1">
      <c r="A87" s="94"/>
      <c r="B87" s="95"/>
      <c r="C87" s="95"/>
      <c r="D87" s="96"/>
      <c r="E87" s="97"/>
      <c r="F87" s="97"/>
      <c r="G87" s="97"/>
      <c r="H87" s="97"/>
      <c r="I87" s="97"/>
      <c r="J87" s="97"/>
      <c r="K87" s="97"/>
      <c r="L87" s="97"/>
      <c r="M87" s="97"/>
      <c r="N87" s="97"/>
      <c r="O87" s="97"/>
      <c r="P87" s="97"/>
      <c r="Q87" s="95"/>
      <c r="R87" s="97"/>
      <c r="S87" s="97"/>
    </row>
    <row r="88" ht="15.75" customHeight="1">
      <c r="A88" s="94"/>
      <c r="B88" s="95"/>
      <c r="C88" s="95"/>
      <c r="D88" s="96"/>
      <c r="E88" s="97"/>
      <c r="F88" s="97"/>
      <c r="G88" s="97"/>
      <c r="H88" s="97"/>
      <c r="I88" s="97"/>
      <c r="J88" s="97"/>
      <c r="K88" s="97"/>
      <c r="L88" s="97"/>
      <c r="M88" s="97"/>
      <c r="N88" s="97"/>
      <c r="O88" s="97"/>
      <c r="P88" s="97"/>
      <c r="Q88" s="95"/>
      <c r="R88" s="97"/>
      <c r="S88" s="97"/>
    </row>
    <row r="89" ht="15.75" customHeight="1">
      <c r="A89" s="94"/>
      <c r="B89" s="95"/>
      <c r="C89" s="95"/>
      <c r="D89" s="96"/>
      <c r="E89" s="97"/>
      <c r="F89" s="97"/>
      <c r="G89" s="97"/>
      <c r="H89" s="97"/>
      <c r="I89" s="97"/>
      <c r="J89" s="97"/>
      <c r="K89" s="97"/>
      <c r="L89" s="97"/>
      <c r="M89" s="97"/>
      <c r="N89" s="97"/>
      <c r="O89" s="97"/>
      <c r="P89" s="97"/>
      <c r="Q89" s="95"/>
      <c r="R89" s="97"/>
      <c r="S89" s="97"/>
    </row>
    <row r="90" ht="15.75" customHeight="1">
      <c r="A90" s="94"/>
      <c r="B90" s="95"/>
      <c r="C90" s="95"/>
      <c r="D90" s="96"/>
      <c r="E90" s="97"/>
      <c r="F90" s="97"/>
      <c r="G90" s="97"/>
      <c r="H90" s="97"/>
      <c r="I90" s="97"/>
      <c r="J90" s="97"/>
      <c r="K90" s="97"/>
      <c r="L90" s="97"/>
      <c r="M90" s="97"/>
      <c r="N90" s="97"/>
      <c r="O90" s="97"/>
      <c r="P90" s="97"/>
      <c r="Q90" s="95"/>
      <c r="R90" s="97"/>
      <c r="S90" s="97"/>
    </row>
    <row r="91" ht="15.75" customHeight="1">
      <c r="A91" s="94"/>
      <c r="B91" s="95"/>
      <c r="C91" s="95"/>
      <c r="D91" s="96"/>
      <c r="E91" s="97"/>
      <c r="F91" s="97"/>
      <c r="G91" s="97"/>
      <c r="H91" s="97"/>
      <c r="I91" s="97"/>
      <c r="J91" s="97"/>
      <c r="K91" s="97"/>
      <c r="L91" s="97"/>
      <c r="M91" s="97"/>
      <c r="N91" s="97"/>
      <c r="O91" s="97"/>
      <c r="P91" s="97"/>
      <c r="Q91" s="95"/>
      <c r="R91" s="97"/>
      <c r="S91" s="97"/>
    </row>
    <row r="92" ht="15.75" customHeight="1">
      <c r="A92" s="94"/>
      <c r="B92" s="95"/>
      <c r="C92" s="95"/>
      <c r="D92" s="96"/>
      <c r="E92" s="97"/>
      <c r="F92" s="97"/>
      <c r="G92" s="97"/>
      <c r="H92" s="97"/>
      <c r="I92" s="97"/>
      <c r="J92" s="97"/>
      <c r="K92" s="97"/>
      <c r="L92" s="97"/>
      <c r="M92" s="97"/>
      <c r="N92" s="97"/>
      <c r="O92" s="97"/>
      <c r="P92" s="97"/>
      <c r="Q92" s="95"/>
      <c r="R92" s="97"/>
      <c r="S92" s="97"/>
    </row>
    <row r="93" ht="15.75" customHeight="1">
      <c r="A93" s="94"/>
      <c r="B93" s="95"/>
      <c r="C93" s="95"/>
      <c r="D93" s="96"/>
      <c r="E93" s="97"/>
      <c r="F93" s="97"/>
      <c r="G93" s="97"/>
      <c r="H93" s="97"/>
      <c r="I93" s="97"/>
      <c r="J93" s="97"/>
      <c r="K93" s="97"/>
      <c r="L93" s="97"/>
      <c r="M93" s="97"/>
      <c r="N93" s="97"/>
      <c r="O93" s="97"/>
      <c r="P93" s="97"/>
      <c r="Q93" s="95"/>
      <c r="R93" s="97"/>
      <c r="S93" s="97"/>
    </row>
    <row r="94" ht="15.75" customHeight="1">
      <c r="A94" s="94"/>
      <c r="B94" s="95"/>
      <c r="C94" s="95"/>
      <c r="D94" s="96"/>
      <c r="E94" s="97"/>
      <c r="F94" s="97"/>
      <c r="G94" s="97"/>
      <c r="H94" s="97"/>
      <c r="I94" s="97"/>
      <c r="J94" s="97"/>
      <c r="K94" s="97"/>
      <c r="L94" s="97"/>
      <c r="M94" s="97"/>
      <c r="N94" s="97"/>
      <c r="O94" s="97"/>
      <c r="P94" s="97"/>
      <c r="Q94" s="95"/>
      <c r="R94" s="97"/>
      <c r="S94" s="97"/>
    </row>
    <row r="95" ht="15.75" customHeight="1">
      <c r="A95" s="94"/>
      <c r="B95" s="95"/>
      <c r="C95" s="95"/>
      <c r="D95" s="96"/>
      <c r="E95" s="97"/>
      <c r="F95" s="97"/>
      <c r="G95" s="97"/>
      <c r="H95" s="97"/>
      <c r="I95" s="97"/>
      <c r="J95" s="97"/>
      <c r="K95" s="97"/>
      <c r="L95" s="97"/>
      <c r="M95" s="97"/>
      <c r="N95" s="97"/>
      <c r="O95" s="97"/>
      <c r="P95" s="97"/>
      <c r="Q95" s="95"/>
      <c r="R95" s="97"/>
      <c r="S95" s="97"/>
    </row>
    <row r="96" ht="15.75" customHeight="1">
      <c r="A96" s="94"/>
      <c r="B96" s="95"/>
      <c r="C96" s="95"/>
      <c r="D96" s="96"/>
      <c r="E96" s="97"/>
      <c r="F96" s="97"/>
      <c r="G96" s="97"/>
      <c r="H96" s="97"/>
      <c r="I96" s="97"/>
      <c r="J96" s="97"/>
      <c r="K96" s="97"/>
      <c r="L96" s="97"/>
      <c r="M96" s="97"/>
      <c r="N96" s="97"/>
      <c r="O96" s="97"/>
      <c r="P96" s="97"/>
      <c r="Q96" s="95"/>
      <c r="R96" s="97"/>
      <c r="S96" s="97"/>
    </row>
    <row r="97" ht="15.75" customHeight="1">
      <c r="A97" s="94"/>
      <c r="B97" s="95"/>
      <c r="C97" s="95"/>
      <c r="D97" s="96"/>
      <c r="E97" s="97"/>
      <c r="F97" s="97"/>
      <c r="G97" s="97"/>
      <c r="H97" s="97"/>
      <c r="I97" s="97"/>
      <c r="J97" s="97"/>
      <c r="K97" s="97"/>
      <c r="L97" s="97"/>
      <c r="M97" s="97"/>
      <c r="N97" s="97"/>
      <c r="O97" s="97"/>
      <c r="P97" s="97"/>
      <c r="Q97" s="95"/>
      <c r="R97" s="97"/>
      <c r="S97" s="97"/>
    </row>
    <row r="98" ht="15.75" customHeight="1">
      <c r="A98" s="94"/>
      <c r="B98" s="95"/>
      <c r="C98" s="95"/>
      <c r="D98" s="96"/>
      <c r="E98" s="97"/>
      <c r="F98" s="97"/>
      <c r="G98" s="97"/>
      <c r="H98" s="97"/>
      <c r="I98" s="97"/>
      <c r="J98" s="97"/>
      <c r="K98" s="97"/>
      <c r="L98" s="97"/>
      <c r="M98" s="97"/>
      <c r="N98" s="97"/>
      <c r="O98" s="97"/>
      <c r="P98" s="97"/>
      <c r="Q98" s="95"/>
      <c r="R98" s="97"/>
      <c r="S98" s="97"/>
    </row>
    <row r="99" ht="15.75" customHeight="1">
      <c r="A99" s="94"/>
      <c r="B99" s="95"/>
      <c r="C99" s="95"/>
      <c r="D99" s="96"/>
      <c r="E99" s="97"/>
      <c r="F99" s="97"/>
      <c r="G99" s="97"/>
      <c r="H99" s="97"/>
      <c r="I99" s="97"/>
      <c r="J99" s="97"/>
      <c r="K99" s="97"/>
      <c r="L99" s="97"/>
      <c r="M99" s="97"/>
      <c r="N99" s="97"/>
      <c r="O99" s="97"/>
      <c r="P99" s="97"/>
      <c r="Q99" s="95"/>
      <c r="R99" s="97"/>
      <c r="S99" s="97"/>
    </row>
    <row r="100" ht="15.75" customHeight="1">
      <c r="A100" s="94"/>
      <c r="B100" s="95"/>
      <c r="C100" s="95"/>
      <c r="D100" s="96"/>
      <c r="E100" s="97"/>
      <c r="F100" s="97"/>
      <c r="G100" s="97"/>
      <c r="H100" s="97"/>
      <c r="I100" s="97"/>
      <c r="J100" s="97"/>
      <c r="K100" s="97"/>
      <c r="L100" s="97"/>
      <c r="M100" s="97"/>
      <c r="N100" s="97"/>
      <c r="O100" s="97"/>
      <c r="P100" s="97"/>
      <c r="Q100" s="95"/>
      <c r="R100" s="97"/>
      <c r="S100" s="97"/>
    </row>
    <row r="101" ht="15.75" customHeight="1">
      <c r="A101" s="94"/>
      <c r="B101" s="95"/>
      <c r="C101" s="95"/>
      <c r="D101" s="96"/>
      <c r="E101" s="97"/>
      <c r="F101" s="97"/>
      <c r="G101" s="97"/>
      <c r="H101" s="97"/>
      <c r="I101" s="97"/>
      <c r="J101" s="97"/>
      <c r="K101" s="97"/>
      <c r="L101" s="97"/>
      <c r="M101" s="97"/>
      <c r="N101" s="97"/>
      <c r="O101" s="97"/>
      <c r="P101" s="97"/>
      <c r="Q101" s="95"/>
      <c r="R101" s="97"/>
      <c r="S101" s="97"/>
    </row>
    <row r="102" ht="15.75" customHeight="1">
      <c r="A102" s="94"/>
      <c r="B102" s="95"/>
      <c r="C102" s="95"/>
      <c r="D102" s="96"/>
      <c r="E102" s="97"/>
      <c r="F102" s="97"/>
      <c r="G102" s="97"/>
      <c r="H102" s="97"/>
      <c r="I102" s="97"/>
      <c r="J102" s="97"/>
      <c r="K102" s="97"/>
      <c r="L102" s="97"/>
      <c r="M102" s="97"/>
      <c r="N102" s="97"/>
      <c r="O102" s="97"/>
      <c r="P102" s="97"/>
      <c r="Q102" s="95"/>
      <c r="R102" s="97"/>
      <c r="S102" s="97"/>
    </row>
    <row r="103" ht="15.75" customHeight="1">
      <c r="A103" s="94"/>
      <c r="B103" s="95"/>
      <c r="C103" s="95"/>
      <c r="D103" s="96"/>
      <c r="E103" s="97"/>
      <c r="F103" s="97"/>
      <c r="G103" s="97"/>
      <c r="H103" s="97"/>
      <c r="I103" s="97"/>
      <c r="J103" s="97"/>
      <c r="K103" s="97"/>
      <c r="L103" s="97"/>
      <c r="M103" s="97"/>
      <c r="N103" s="97"/>
      <c r="O103" s="97"/>
      <c r="P103" s="97"/>
      <c r="Q103" s="95"/>
      <c r="R103" s="97"/>
      <c r="S103" s="97"/>
    </row>
    <row r="104" ht="15.75" customHeight="1">
      <c r="A104" s="94"/>
      <c r="B104" s="95"/>
      <c r="C104" s="95"/>
      <c r="D104" s="96"/>
      <c r="E104" s="97"/>
      <c r="F104" s="97"/>
      <c r="G104" s="97"/>
      <c r="H104" s="97"/>
      <c r="I104" s="97"/>
      <c r="J104" s="97"/>
      <c r="K104" s="97"/>
      <c r="L104" s="97"/>
      <c r="M104" s="97"/>
      <c r="N104" s="97"/>
      <c r="O104" s="97"/>
      <c r="P104" s="97"/>
      <c r="Q104" s="95"/>
      <c r="R104" s="97"/>
      <c r="S104" s="97"/>
    </row>
    <row r="105" ht="15.75" customHeight="1">
      <c r="A105" s="94"/>
      <c r="B105" s="95"/>
      <c r="C105" s="95"/>
      <c r="D105" s="96"/>
      <c r="E105" s="97"/>
      <c r="F105" s="97"/>
      <c r="G105" s="97"/>
      <c r="H105" s="97"/>
      <c r="I105" s="97"/>
      <c r="J105" s="97"/>
      <c r="K105" s="97"/>
      <c r="L105" s="97"/>
      <c r="M105" s="97"/>
      <c r="N105" s="97"/>
      <c r="O105" s="97"/>
      <c r="P105" s="97"/>
      <c r="Q105" s="95"/>
      <c r="R105" s="97"/>
      <c r="S105" s="97"/>
    </row>
    <row r="106" ht="15.75" customHeight="1">
      <c r="A106" s="94"/>
      <c r="B106" s="95"/>
      <c r="C106" s="95"/>
      <c r="D106" s="96"/>
      <c r="E106" s="97"/>
      <c r="F106" s="97"/>
      <c r="G106" s="97"/>
      <c r="H106" s="97"/>
      <c r="I106" s="97"/>
      <c r="J106" s="97"/>
      <c r="K106" s="97"/>
      <c r="L106" s="97"/>
      <c r="M106" s="97"/>
      <c r="N106" s="97"/>
      <c r="O106" s="97"/>
      <c r="P106" s="97"/>
      <c r="Q106" s="95"/>
      <c r="R106" s="97"/>
      <c r="S106" s="97"/>
    </row>
    <row r="107" ht="15.75" customHeight="1">
      <c r="A107" s="94"/>
      <c r="B107" s="95"/>
      <c r="C107" s="95"/>
      <c r="D107" s="96"/>
      <c r="E107" s="97"/>
      <c r="F107" s="97"/>
      <c r="G107" s="97"/>
      <c r="H107" s="97"/>
      <c r="I107" s="97"/>
      <c r="J107" s="97"/>
      <c r="K107" s="97"/>
      <c r="L107" s="97"/>
      <c r="M107" s="97"/>
      <c r="N107" s="97"/>
      <c r="O107" s="97"/>
      <c r="P107" s="97"/>
      <c r="Q107" s="95"/>
      <c r="R107" s="97"/>
      <c r="S107" s="97"/>
    </row>
    <row r="108" ht="15.75" customHeight="1">
      <c r="A108" s="94"/>
      <c r="B108" s="95"/>
      <c r="C108" s="95"/>
      <c r="D108" s="96"/>
      <c r="E108" s="97"/>
      <c r="F108" s="97"/>
      <c r="G108" s="97"/>
      <c r="H108" s="97"/>
      <c r="I108" s="97"/>
      <c r="J108" s="97"/>
      <c r="K108" s="97"/>
      <c r="L108" s="97"/>
      <c r="M108" s="97"/>
      <c r="N108" s="97"/>
      <c r="O108" s="97"/>
      <c r="P108" s="97"/>
      <c r="Q108" s="95"/>
      <c r="R108" s="97"/>
      <c r="S108" s="97"/>
    </row>
    <row r="109" ht="15.75" customHeight="1">
      <c r="A109" s="94"/>
      <c r="B109" s="95"/>
      <c r="C109" s="95"/>
      <c r="D109" s="96"/>
      <c r="E109" s="97"/>
      <c r="F109" s="97"/>
      <c r="G109" s="97"/>
      <c r="H109" s="97"/>
      <c r="I109" s="97"/>
      <c r="J109" s="97"/>
      <c r="K109" s="97"/>
      <c r="L109" s="97"/>
      <c r="M109" s="97"/>
      <c r="N109" s="97"/>
      <c r="O109" s="97"/>
      <c r="P109" s="97"/>
      <c r="Q109" s="95"/>
      <c r="R109" s="97"/>
      <c r="S109" s="97"/>
    </row>
    <row r="110" ht="15.75" customHeight="1">
      <c r="A110" s="94"/>
      <c r="B110" s="95"/>
      <c r="C110" s="95"/>
      <c r="D110" s="96"/>
      <c r="E110" s="97"/>
      <c r="F110" s="97"/>
      <c r="G110" s="97"/>
      <c r="H110" s="97"/>
      <c r="I110" s="97"/>
      <c r="J110" s="97"/>
      <c r="K110" s="97"/>
      <c r="L110" s="97"/>
      <c r="M110" s="97"/>
      <c r="N110" s="97"/>
      <c r="O110" s="97"/>
      <c r="P110" s="97"/>
      <c r="Q110" s="95"/>
      <c r="R110" s="97"/>
      <c r="S110" s="97"/>
    </row>
    <row r="111" ht="15.75" customHeight="1">
      <c r="A111" s="94"/>
      <c r="B111" s="95"/>
      <c r="C111" s="95"/>
      <c r="D111" s="96"/>
      <c r="E111" s="97"/>
      <c r="F111" s="97"/>
      <c r="G111" s="97"/>
      <c r="H111" s="97"/>
      <c r="I111" s="97"/>
      <c r="J111" s="97"/>
      <c r="K111" s="97"/>
      <c r="L111" s="97"/>
      <c r="M111" s="97"/>
      <c r="N111" s="97"/>
      <c r="O111" s="97"/>
      <c r="P111" s="97"/>
      <c r="Q111" s="95"/>
      <c r="R111" s="97"/>
      <c r="S111" s="97"/>
    </row>
    <row r="112" ht="15.75" customHeight="1">
      <c r="A112" s="94"/>
      <c r="B112" s="95"/>
      <c r="C112" s="95"/>
      <c r="D112" s="96"/>
      <c r="E112" s="97"/>
      <c r="F112" s="97"/>
      <c r="G112" s="97"/>
      <c r="H112" s="97"/>
      <c r="I112" s="97"/>
      <c r="J112" s="97"/>
      <c r="K112" s="97"/>
      <c r="L112" s="97"/>
      <c r="M112" s="97"/>
      <c r="N112" s="97"/>
      <c r="O112" s="97"/>
      <c r="P112" s="97"/>
      <c r="Q112" s="95"/>
      <c r="R112" s="97"/>
      <c r="S112" s="97"/>
    </row>
    <row r="113" ht="15.75" customHeight="1">
      <c r="A113" s="94"/>
      <c r="B113" s="95"/>
      <c r="C113" s="95"/>
      <c r="D113" s="96"/>
      <c r="E113" s="97"/>
      <c r="F113" s="97"/>
      <c r="G113" s="97"/>
      <c r="H113" s="97"/>
      <c r="I113" s="97"/>
      <c r="J113" s="97"/>
      <c r="K113" s="97"/>
      <c r="L113" s="97"/>
      <c r="M113" s="97"/>
      <c r="N113" s="97"/>
      <c r="O113" s="97"/>
      <c r="P113" s="97"/>
      <c r="Q113" s="95"/>
      <c r="R113" s="97"/>
      <c r="S113" s="97"/>
    </row>
    <row r="114" ht="15.75" customHeight="1">
      <c r="A114" s="94"/>
      <c r="B114" s="95"/>
      <c r="C114" s="95"/>
      <c r="D114" s="96"/>
      <c r="E114" s="97"/>
      <c r="F114" s="97"/>
      <c r="G114" s="97"/>
      <c r="H114" s="97"/>
      <c r="I114" s="97"/>
      <c r="J114" s="97"/>
      <c r="K114" s="97"/>
      <c r="L114" s="97"/>
      <c r="M114" s="97"/>
      <c r="N114" s="97"/>
      <c r="O114" s="97"/>
      <c r="P114" s="97"/>
      <c r="Q114" s="95"/>
      <c r="R114" s="97"/>
      <c r="S114" s="97"/>
    </row>
    <row r="115" ht="15.75" customHeight="1">
      <c r="A115" s="94"/>
      <c r="B115" s="95"/>
      <c r="C115" s="95"/>
      <c r="D115" s="96"/>
      <c r="E115" s="97"/>
      <c r="F115" s="97"/>
      <c r="G115" s="97"/>
      <c r="H115" s="97"/>
      <c r="I115" s="97"/>
      <c r="J115" s="97"/>
      <c r="K115" s="97"/>
      <c r="L115" s="97"/>
      <c r="M115" s="97"/>
      <c r="N115" s="97"/>
      <c r="O115" s="97"/>
      <c r="P115" s="97"/>
      <c r="Q115" s="95"/>
      <c r="R115" s="97"/>
      <c r="S115" s="97"/>
    </row>
    <row r="116" ht="15.75" customHeight="1">
      <c r="A116" s="94"/>
      <c r="B116" s="95"/>
      <c r="C116" s="95"/>
      <c r="D116" s="96"/>
      <c r="E116" s="97"/>
      <c r="F116" s="97"/>
      <c r="G116" s="97"/>
      <c r="H116" s="97"/>
      <c r="I116" s="97"/>
      <c r="J116" s="97"/>
      <c r="K116" s="97"/>
      <c r="L116" s="97"/>
      <c r="M116" s="97"/>
      <c r="N116" s="97"/>
      <c r="O116" s="97"/>
      <c r="P116" s="97"/>
      <c r="Q116" s="95"/>
      <c r="R116" s="97"/>
      <c r="S116" s="97"/>
    </row>
    <row r="117" ht="15.75" customHeight="1">
      <c r="A117" s="94"/>
      <c r="B117" s="95"/>
      <c r="C117" s="95"/>
      <c r="D117" s="96"/>
      <c r="E117" s="97"/>
      <c r="F117" s="97"/>
      <c r="G117" s="97"/>
      <c r="H117" s="97"/>
      <c r="I117" s="97"/>
      <c r="J117" s="97"/>
      <c r="K117" s="97"/>
      <c r="L117" s="97"/>
      <c r="M117" s="97"/>
      <c r="N117" s="97"/>
      <c r="O117" s="97"/>
      <c r="P117" s="97"/>
      <c r="Q117" s="95"/>
      <c r="R117" s="97"/>
      <c r="S117" s="97"/>
    </row>
    <row r="118" ht="15.75" customHeight="1">
      <c r="A118" s="94"/>
      <c r="B118" s="95"/>
      <c r="C118" s="95"/>
      <c r="D118" s="96"/>
      <c r="E118" s="97"/>
      <c r="F118" s="97"/>
      <c r="G118" s="97"/>
      <c r="H118" s="97"/>
      <c r="I118" s="97"/>
      <c r="J118" s="97"/>
      <c r="K118" s="97"/>
      <c r="L118" s="97"/>
      <c r="M118" s="97"/>
      <c r="N118" s="97"/>
      <c r="O118" s="97"/>
      <c r="P118" s="97"/>
      <c r="Q118" s="95"/>
      <c r="R118" s="97"/>
      <c r="S118" s="97"/>
    </row>
    <row r="119" ht="15.75" customHeight="1">
      <c r="A119" s="94"/>
      <c r="B119" s="95"/>
      <c r="C119" s="95"/>
      <c r="D119" s="96"/>
      <c r="E119" s="97"/>
      <c r="F119" s="97"/>
      <c r="G119" s="97"/>
      <c r="H119" s="97"/>
      <c r="I119" s="97"/>
      <c r="J119" s="97"/>
      <c r="K119" s="97"/>
      <c r="L119" s="97"/>
      <c r="M119" s="97"/>
      <c r="N119" s="97"/>
      <c r="O119" s="97"/>
      <c r="P119" s="97"/>
      <c r="Q119" s="95"/>
      <c r="R119" s="97"/>
      <c r="S119" s="97"/>
    </row>
    <row r="120" ht="15.75" customHeight="1">
      <c r="A120" s="94"/>
      <c r="B120" s="95"/>
      <c r="C120" s="95"/>
      <c r="D120" s="96"/>
      <c r="E120" s="97"/>
      <c r="F120" s="97"/>
      <c r="G120" s="97"/>
      <c r="H120" s="97"/>
      <c r="I120" s="97"/>
      <c r="J120" s="97"/>
      <c r="K120" s="97"/>
      <c r="L120" s="97"/>
      <c r="M120" s="97"/>
      <c r="N120" s="97"/>
      <c r="O120" s="97"/>
      <c r="P120" s="97"/>
      <c r="Q120" s="95"/>
      <c r="R120" s="97"/>
      <c r="S120" s="97"/>
    </row>
    <row r="121" ht="15.75" customHeight="1">
      <c r="A121" s="94"/>
      <c r="B121" s="95"/>
      <c r="C121" s="95"/>
      <c r="D121" s="96"/>
      <c r="E121" s="97"/>
      <c r="F121" s="97"/>
      <c r="G121" s="97"/>
      <c r="H121" s="97"/>
      <c r="I121" s="97"/>
      <c r="J121" s="97"/>
      <c r="K121" s="97"/>
      <c r="L121" s="97"/>
      <c r="M121" s="97"/>
      <c r="N121" s="97"/>
      <c r="O121" s="97"/>
      <c r="P121" s="97"/>
      <c r="Q121" s="95"/>
      <c r="R121" s="97"/>
      <c r="S121" s="97"/>
    </row>
    <row r="122" ht="15.75" customHeight="1">
      <c r="A122" s="94"/>
      <c r="B122" s="95"/>
      <c r="C122" s="95"/>
      <c r="D122" s="96"/>
      <c r="E122" s="97"/>
      <c r="F122" s="97"/>
      <c r="G122" s="97"/>
      <c r="H122" s="97"/>
      <c r="I122" s="97"/>
      <c r="J122" s="97"/>
      <c r="K122" s="97"/>
      <c r="L122" s="97"/>
      <c r="M122" s="97"/>
      <c r="N122" s="97"/>
      <c r="O122" s="97"/>
      <c r="P122" s="97"/>
      <c r="Q122" s="95"/>
      <c r="R122" s="97"/>
      <c r="S122" s="97"/>
    </row>
    <row r="123" ht="15.75" customHeight="1">
      <c r="A123" s="94"/>
      <c r="B123" s="95"/>
      <c r="C123" s="95"/>
      <c r="D123" s="96"/>
      <c r="E123" s="97"/>
      <c r="F123" s="97"/>
      <c r="G123" s="97"/>
      <c r="H123" s="97"/>
      <c r="I123" s="97"/>
      <c r="J123" s="97"/>
      <c r="K123" s="97"/>
      <c r="L123" s="97"/>
      <c r="M123" s="97"/>
      <c r="N123" s="97"/>
      <c r="O123" s="97"/>
      <c r="P123" s="97"/>
      <c r="Q123" s="95"/>
      <c r="R123" s="97"/>
      <c r="S123" s="97"/>
    </row>
    <row r="124" ht="15.75" customHeight="1">
      <c r="A124" s="94"/>
      <c r="B124" s="95"/>
      <c r="C124" s="95"/>
      <c r="D124" s="96"/>
      <c r="E124" s="97"/>
      <c r="F124" s="97"/>
      <c r="G124" s="97"/>
      <c r="H124" s="97"/>
      <c r="I124" s="97"/>
      <c r="J124" s="97"/>
      <c r="K124" s="97"/>
      <c r="L124" s="97"/>
      <c r="M124" s="97"/>
      <c r="N124" s="97"/>
      <c r="O124" s="97"/>
      <c r="P124" s="97"/>
      <c r="Q124" s="95"/>
      <c r="R124" s="97"/>
      <c r="S124" s="97"/>
    </row>
    <row r="125" ht="15.75" customHeight="1">
      <c r="A125" s="94"/>
      <c r="B125" s="95"/>
      <c r="C125" s="95"/>
      <c r="D125" s="96"/>
      <c r="E125" s="97"/>
      <c r="F125" s="97"/>
      <c r="G125" s="97"/>
      <c r="H125" s="97"/>
      <c r="I125" s="97"/>
      <c r="J125" s="97"/>
      <c r="K125" s="97"/>
      <c r="L125" s="97"/>
      <c r="M125" s="97"/>
      <c r="N125" s="97"/>
      <c r="O125" s="97"/>
      <c r="P125" s="97"/>
      <c r="Q125" s="95"/>
      <c r="R125" s="97"/>
      <c r="S125" s="97"/>
    </row>
    <row r="126" ht="15.75" customHeight="1">
      <c r="A126" s="94"/>
      <c r="B126" s="95"/>
      <c r="C126" s="95"/>
      <c r="D126" s="96"/>
      <c r="E126" s="97"/>
      <c r="F126" s="97"/>
      <c r="G126" s="97"/>
      <c r="H126" s="97"/>
      <c r="I126" s="97"/>
      <c r="J126" s="97"/>
      <c r="K126" s="97"/>
      <c r="L126" s="97"/>
      <c r="M126" s="97"/>
      <c r="N126" s="97"/>
      <c r="O126" s="97"/>
      <c r="P126" s="97"/>
      <c r="Q126" s="95"/>
      <c r="R126" s="97"/>
      <c r="S126" s="97"/>
    </row>
    <row r="127" ht="15.75" customHeight="1">
      <c r="A127" s="94"/>
      <c r="B127" s="95"/>
      <c r="C127" s="95"/>
      <c r="D127" s="96"/>
      <c r="E127" s="97"/>
      <c r="F127" s="97"/>
      <c r="G127" s="97"/>
      <c r="H127" s="97"/>
      <c r="I127" s="97"/>
      <c r="J127" s="97"/>
      <c r="K127" s="97"/>
      <c r="L127" s="97"/>
      <c r="M127" s="97"/>
      <c r="N127" s="97"/>
      <c r="O127" s="97"/>
      <c r="P127" s="97"/>
      <c r="Q127" s="95"/>
      <c r="R127" s="97"/>
      <c r="S127" s="97"/>
    </row>
    <row r="128" ht="15.75" customHeight="1">
      <c r="A128" s="94"/>
      <c r="B128" s="95"/>
      <c r="C128" s="95"/>
      <c r="D128" s="96"/>
      <c r="E128" s="97"/>
      <c r="F128" s="97"/>
      <c r="G128" s="97"/>
      <c r="H128" s="97"/>
      <c r="I128" s="97"/>
      <c r="J128" s="97"/>
      <c r="K128" s="97"/>
      <c r="L128" s="97"/>
      <c r="M128" s="97"/>
      <c r="N128" s="97"/>
      <c r="O128" s="97"/>
      <c r="P128" s="97"/>
      <c r="Q128" s="95"/>
      <c r="R128" s="97"/>
      <c r="S128" s="97"/>
    </row>
    <row r="129" ht="15.75" customHeight="1">
      <c r="A129" s="94"/>
      <c r="B129" s="95"/>
      <c r="C129" s="95"/>
      <c r="D129" s="96"/>
      <c r="E129" s="97"/>
      <c r="F129" s="97"/>
      <c r="G129" s="97"/>
      <c r="H129" s="97"/>
      <c r="I129" s="97"/>
      <c r="J129" s="97"/>
      <c r="K129" s="97"/>
      <c r="L129" s="97"/>
      <c r="M129" s="97"/>
      <c r="N129" s="97"/>
      <c r="O129" s="97"/>
      <c r="P129" s="97"/>
      <c r="Q129" s="95"/>
      <c r="R129" s="97"/>
      <c r="S129" s="97"/>
    </row>
    <row r="130" ht="15.75" customHeight="1">
      <c r="A130" s="94"/>
      <c r="B130" s="95"/>
      <c r="C130" s="95"/>
      <c r="D130" s="96"/>
      <c r="E130" s="97"/>
      <c r="F130" s="97"/>
      <c r="G130" s="97"/>
      <c r="H130" s="97"/>
      <c r="I130" s="97"/>
      <c r="J130" s="97"/>
      <c r="K130" s="97"/>
      <c r="L130" s="97"/>
      <c r="M130" s="97"/>
      <c r="N130" s="97"/>
      <c r="O130" s="97"/>
      <c r="P130" s="97"/>
      <c r="Q130" s="95"/>
      <c r="R130" s="97"/>
      <c r="S130" s="97"/>
    </row>
    <row r="131" ht="15.75" customHeight="1">
      <c r="A131" s="94"/>
      <c r="B131" s="95"/>
      <c r="C131" s="95"/>
      <c r="D131" s="96"/>
      <c r="E131" s="97"/>
      <c r="F131" s="97"/>
      <c r="G131" s="97"/>
      <c r="H131" s="97"/>
      <c r="I131" s="97"/>
      <c r="J131" s="97"/>
      <c r="K131" s="97"/>
      <c r="L131" s="97"/>
      <c r="M131" s="97"/>
      <c r="N131" s="97"/>
      <c r="O131" s="97"/>
      <c r="P131" s="97"/>
      <c r="Q131" s="95"/>
      <c r="R131" s="97"/>
      <c r="S131" s="97"/>
    </row>
    <row r="132" ht="15.75" customHeight="1">
      <c r="A132" s="94"/>
      <c r="B132" s="95"/>
      <c r="C132" s="95"/>
      <c r="D132" s="96"/>
      <c r="E132" s="97"/>
      <c r="F132" s="97"/>
      <c r="G132" s="97"/>
      <c r="H132" s="97"/>
      <c r="I132" s="97"/>
      <c r="J132" s="97"/>
      <c r="K132" s="97"/>
      <c r="L132" s="97"/>
      <c r="M132" s="97"/>
      <c r="N132" s="97"/>
      <c r="O132" s="97"/>
      <c r="P132" s="97"/>
      <c r="Q132" s="95"/>
      <c r="R132" s="97"/>
      <c r="S132" s="97"/>
    </row>
    <row r="133" ht="15.75" customHeight="1">
      <c r="A133" s="94"/>
      <c r="B133" s="95"/>
      <c r="C133" s="95"/>
      <c r="D133" s="96"/>
      <c r="E133" s="97"/>
      <c r="F133" s="97"/>
      <c r="G133" s="97"/>
      <c r="H133" s="97"/>
      <c r="I133" s="97"/>
      <c r="J133" s="97"/>
      <c r="K133" s="97"/>
      <c r="L133" s="97"/>
      <c r="M133" s="97"/>
      <c r="N133" s="97"/>
      <c r="O133" s="97"/>
      <c r="P133" s="97"/>
      <c r="Q133" s="95"/>
      <c r="R133" s="97"/>
      <c r="S133" s="97"/>
    </row>
    <row r="134" ht="15.75" customHeight="1">
      <c r="A134" s="94"/>
      <c r="B134" s="95"/>
      <c r="C134" s="95"/>
      <c r="D134" s="96"/>
      <c r="E134" s="97"/>
      <c r="F134" s="97"/>
      <c r="G134" s="97"/>
      <c r="H134" s="97"/>
      <c r="I134" s="97"/>
      <c r="J134" s="97"/>
      <c r="K134" s="97"/>
      <c r="L134" s="97"/>
      <c r="M134" s="97"/>
      <c r="N134" s="97"/>
      <c r="O134" s="97"/>
      <c r="P134" s="97"/>
      <c r="Q134" s="95"/>
      <c r="R134" s="97"/>
      <c r="S134" s="97"/>
    </row>
    <row r="135" ht="15.75" customHeight="1">
      <c r="A135" s="94"/>
      <c r="B135" s="95"/>
      <c r="C135" s="95"/>
      <c r="D135" s="96"/>
      <c r="E135" s="97"/>
      <c r="F135" s="97"/>
      <c r="G135" s="97"/>
      <c r="H135" s="97"/>
      <c r="I135" s="97"/>
      <c r="J135" s="97"/>
      <c r="K135" s="97"/>
      <c r="L135" s="97"/>
      <c r="M135" s="97"/>
      <c r="N135" s="97"/>
      <c r="O135" s="97"/>
      <c r="P135" s="97"/>
      <c r="Q135" s="95"/>
      <c r="R135" s="97"/>
      <c r="S135" s="97"/>
    </row>
    <row r="136" ht="15.75" customHeight="1">
      <c r="A136" s="94"/>
      <c r="B136" s="95"/>
      <c r="C136" s="95"/>
      <c r="D136" s="96"/>
      <c r="E136" s="97"/>
      <c r="F136" s="97"/>
      <c r="G136" s="97"/>
      <c r="H136" s="97"/>
      <c r="I136" s="97"/>
      <c r="J136" s="97"/>
      <c r="K136" s="97"/>
      <c r="L136" s="97"/>
      <c r="M136" s="97"/>
      <c r="N136" s="97"/>
      <c r="O136" s="97"/>
      <c r="P136" s="97"/>
      <c r="Q136" s="95"/>
      <c r="R136" s="97"/>
      <c r="S136" s="97"/>
    </row>
    <row r="137" ht="15.75" customHeight="1">
      <c r="A137" s="94"/>
      <c r="B137" s="95"/>
      <c r="C137" s="95"/>
      <c r="D137" s="96"/>
      <c r="E137" s="97"/>
      <c r="F137" s="97"/>
      <c r="G137" s="97"/>
      <c r="H137" s="97"/>
      <c r="I137" s="97"/>
      <c r="J137" s="97"/>
      <c r="K137" s="97"/>
      <c r="L137" s="97"/>
      <c r="M137" s="97"/>
      <c r="N137" s="97"/>
      <c r="O137" s="97"/>
      <c r="P137" s="97"/>
      <c r="Q137" s="95"/>
      <c r="R137" s="97"/>
      <c r="S137" s="97"/>
    </row>
    <row r="138" ht="15.75" customHeight="1">
      <c r="A138" s="94"/>
      <c r="B138" s="95"/>
      <c r="C138" s="95"/>
      <c r="D138" s="96"/>
      <c r="E138" s="97"/>
      <c r="F138" s="97"/>
      <c r="G138" s="97"/>
      <c r="H138" s="97"/>
      <c r="I138" s="97"/>
      <c r="J138" s="97"/>
      <c r="K138" s="97"/>
      <c r="L138" s="97"/>
      <c r="M138" s="97"/>
      <c r="N138" s="97"/>
      <c r="O138" s="97"/>
      <c r="P138" s="97"/>
      <c r="Q138" s="95"/>
      <c r="R138" s="97"/>
      <c r="S138" s="97"/>
    </row>
    <row r="139" ht="15.75" customHeight="1">
      <c r="A139" s="94"/>
      <c r="B139" s="95"/>
      <c r="C139" s="95"/>
      <c r="D139" s="96"/>
      <c r="E139" s="97"/>
      <c r="F139" s="97"/>
      <c r="G139" s="97"/>
      <c r="H139" s="97"/>
      <c r="I139" s="97"/>
      <c r="J139" s="97"/>
      <c r="K139" s="97"/>
      <c r="L139" s="97"/>
      <c r="M139" s="97"/>
      <c r="N139" s="97"/>
      <c r="O139" s="97"/>
      <c r="P139" s="97"/>
      <c r="Q139" s="95"/>
      <c r="R139" s="97"/>
      <c r="S139" s="97"/>
    </row>
    <row r="140" ht="15.75" customHeight="1">
      <c r="A140" s="94"/>
      <c r="B140" s="95"/>
      <c r="C140" s="95"/>
      <c r="D140" s="96"/>
      <c r="E140" s="97"/>
      <c r="F140" s="97"/>
      <c r="G140" s="97"/>
      <c r="H140" s="97"/>
      <c r="I140" s="97"/>
      <c r="J140" s="97"/>
      <c r="K140" s="97"/>
      <c r="L140" s="97"/>
      <c r="M140" s="97"/>
      <c r="N140" s="97"/>
      <c r="O140" s="97"/>
      <c r="P140" s="97"/>
      <c r="Q140" s="95"/>
      <c r="R140" s="97"/>
      <c r="S140" s="97"/>
    </row>
    <row r="141" ht="15.75" customHeight="1">
      <c r="A141" s="94"/>
      <c r="B141" s="95"/>
      <c r="C141" s="95"/>
      <c r="D141" s="96"/>
      <c r="E141" s="97"/>
      <c r="F141" s="97"/>
      <c r="G141" s="97"/>
      <c r="H141" s="97"/>
      <c r="I141" s="97"/>
      <c r="J141" s="97"/>
      <c r="K141" s="97"/>
      <c r="L141" s="97"/>
      <c r="M141" s="97"/>
      <c r="N141" s="97"/>
      <c r="O141" s="97"/>
      <c r="P141" s="97"/>
      <c r="Q141" s="95"/>
      <c r="R141" s="97"/>
      <c r="S141" s="97"/>
    </row>
    <row r="142" ht="15.75" customHeight="1">
      <c r="A142" s="94"/>
      <c r="B142" s="95"/>
      <c r="C142" s="95"/>
      <c r="D142" s="96"/>
      <c r="E142" s="97"/>
      <c r="F142" s="97"/>
      <c r="G142" s="97"/>
      <c r="H142" s="97"/>
      <c r="I142" s="97"/>
      <c r="J142" s="97"/>
      <c r="K142" s="97"/>
      <c r="L142" s="97"/>
      <c r="M142" s="97"/>
      <c r="N142" s="97"/>
      <c r="O142" s="97"/>
      <c r="P142" s="97"/>
      <c r="Q142" s="95"/>
      <c r="R142" s="97"/>
      <c r="S142" s="97"/>
    </row>
    <row r="143" ht="15.75" customHeight="1">
      <c r="A143" s="94"/>
      <c r="B143" s="95"/>
      <c r="C143" s="95"/>
      <c r="D143" s="96"/>
      <c r="E143" s="97"/>
      <c r="F143" s="97"/>
      <c r="G143" s="97"/>
      <c r="H143" s="97"/>
      <c r="I143" s="97"/>
      <c r="J143" s="97"/>
      <c r="K143" s="97"/>
      <c r="L143" s="97"/>
      <c r="M143" s="97"/>
      <c r="N143" s="97"/>
      <c r="O143" s="97"/>
      <c r="P143" s="97"/>
      <c r="Q143" s="95"/>
      <c r="R143" s="97"/>
      <c r="S143" s="97"/>
    </row>
    <row r="144" ht="15.75" customHeight="1">
      <c r="A144" s="94"/>
      <c r="B144" s="95"/>
      <c r="C144" s="95"/>
      <c r="D144" s="96"/>
      <c r="E144" s="97"/>
      <c r="F144" s="97"/>
      <c r="G144" s="97"/>
      <c r="H144" s="97"/>
      <c r="I144" s="97"/>
      <c r="J144" s="97"/>
      <c r="K144" s="97"/>
      <c r="L144" s="97"/>
      <c r="M144" s="97"/>
      <c r="N144" s="97"/>
      <c r="O144" s="97"/>
      <c r="P144" s="97"/>
      <c r="Q144" s="95"/>
      <c r="R144" s="97"/>
      <c r="S144" s="97"/>
    </row>
    <row r="145" ht="15.75" customHeight="1">
      <c r="A145" s="94"/>
      <c r="B145" s="95"/>
      <c r="C145" s="95"/>
      <c r="D145" s="96"/>
      <c r="E145" s="97"/>
      <c r="F145" s="97"/>
      <c r="G145" s="97"/>
      <c r="H145" s="97"/>
      <c r="I145" s="97"/>
      <c r="J145" s="97"/>
      <c r="K145" s="97"/>
      <c r="L145" s="97"/>
      <c r="M145" s="97"/>
      <c r="N145" s="97"/>
      <c r="O145" s="97"/>
      <c r="P145" s="97"/>
      <c r="Q145" s="95"/>
      <c r="R145" s="97"/>
      <c r="S145" s="97"/>
    </row>
    <row r="146" ht="15.75" customHeight="1">
      <c r="A146" s="94"/>
      <c r="B146" s="95"/>
      <c r="C146" s="95"/>
      <c r="D146" s="96"/>
      <c r="E146" s="97"/>
      <c r="F146" s="97"/>
      <c r="G146" s="97"/>
      <c r="H146" s="97"/>
      <c r="I146" s="97"/>
      <c r="J146" s="97"/>
      <c r="K146" s="97"/>
      <c r="L146" s="97"/>
      <c r="M146" s="97"/>
      <c r="N146" s="97"/>
      <c r="O146" s="97"/>
      <c r="P146" s="97"/>
      <c r="Q146" s="95"/>
      <c r="R146" s="97"/>
      <c r="S146" s="97"/>
    </row>
    <row r="147" ht="15.75" customHeight="1">
      <c r="A147" s="94"/>
      <c r="B147" s="95"/>
      <c r="C147" s="95"/>
      <c r="D147" s="96"/>
      <c r="E147" s="97"/>
      <c r="F147" s="97"/>
      <c r="G147" s="97"/>
      <c r="H147" s="97"/>
      <c r="I147" s="97"/>
      <c r="J147" s="97"/>
      <c r="K147" s="97"/>
      <c r="L147" s="97"/>
      <c r="M147" s="97"/>
      <c r="N147" s="97"/>
      <c r="O147" s="97"/>
      <c r="P147" s="97"/>
      <c r="Q147" s="95"/>
      <c r="R147" s="97"/>
      <c r="S147" s="97"/>
    </row>
    <row r="148" ht="15.75" customHeight="1">
      <c r="A148" s="94"/>
      <c r="B148" s="95"/>
      <c r="C148" s="95"/>
      <c r="D148" s="96"/>
      <c r="E148" s="97"/>
      <c r="F148" s="97"/>
      <c r="G148" s="97"/>
      <c r="H148" s="97"/>
      <c r="I148" s="97"/>
      <c r="J148" s="97"/>
      <c r="K148" s="97"/>
      <c r="L148" s="97"/>
      <c r="M148" s="97"/>
      <c r="N148" s="97"/>
      <c r="O148" s="97"/>
      <c r="P148" s="97"/>
      <c r="Q148" s="95"/>
      <c r="R148" s="97"/>
      <c r="S148" s="97"/>
    </row>
    <row r="149" ht="15.75" customHeight="1">
      <c r="A149" s="94"/>
      <c r="B149" s="95"/>
      <c r="C149" s="95"/>
      <c r="D149" s="96"/>
      <c r="E149" s="97"/>
      <c r="F149" s="97"/>
      <c r="G149" s="97"/>
      <c r="H149" s="97"/>
      <c r="I149" s="97"/>
      <c r="J149" s="97"/>
      <c r="K149" s="97"/>
      <c r="L149" s="97"/>
      <c r="M149" s="97"/>
      <c r="N149" s="97"/>
      <c r="O149" s="97"/>
      <c r="P149" s="97"/>
      <c r="Q149" s="95"/>
      <c r="R149" s="97"/>
      <c r="S149" s="97"/>
    </row>
    <row r="150" ht="15.75" customHeight="1">
      <c r="A150" s="94"/>
      <c r="B150" s="95"/>
      <c r="C150" s="95"/>
      <c r="D150" s="96"/>
      <c r="E150" s="97"/>
      <c r="F150" s="97"/>
      <c r="G150" s="97"/>
      <c r="H150" s="97"/>
      <c r="I150" s="97"/>
      <c r="J150" s="97"/>
      <c r="K150" s="97"/>
      <c r="L150" s="97"/>
      <c r="M150" s="97"/>
      <c r="N150" s="97"/>
      <c r="O150" s="97"/>
      <c r="P150" s="97"/>
      <c r="Q150" s="95"/>
      <c r="R150" s="97"/>
      <c r="S150" s="97"/>
    </row>
    <row r="151" ht="15.75" customHeight="1">
      <c r="A151" s="94"/>
      <c r="B151" s="95"/>
      <c r="C151" s="95"/>
      <c r="D151" s="96"/>
      <c r="E151" s="97"/>
      <c r="F151" s="97"/>
      <c r="G151" s="97"/>
      <c r="H151" s="97"/>
      <c r="I151" s="97"/>
      <c r="J151" s="97"/>
      <c r="K151" s="97"/>
      <c r="L151" s="97"/>
      <c r="M151" s="97"/>
      <c r="N151" s="97"/>
      <c r="O151" s="97"/>
      <c r="P151" s="97"/>
      <c r="Q151" s="95"/>
      <c r="R151" s="97"/>
      <c r="S151" s="97"/>
    </row>
    <row r="152" ht="15.75" customHeight="1">
      <c r="A152" s="94"/>
      <c r="B152" s="95"/>
      <c r="C152" s="95"/>
      <c r="D152" s="96"/>
      <c r="E152" s="97"/>
      <c r="F152" s="97"/>
      <c r="G152" s="97"/>
      <c r="H152" s="97"/>
      <c r="I152" s="97"/>
      <c r="J152" s="97"/>
      <c r="K152" s="97"/>
      <c r="L152" s="97"/>
      <c r="M152" s="97"/>
      <c r="N152" s="97"/>
      <c r="O152" s="97"/>
      <c r="P152" s="97"/>
      <c r="Q152" s="95"/>
      <c r="R152" s="97"/>
      <c r="S152" s="97"/>
    </row>
    <row r="153" ht="15.75" customHeight="1">
      <c r="A153" s="94"/>
      <c r="B153" s="95"/>
      <c r="C153" s="95"/>
      <c r="D153" s="96"/>
      <c r="E153" s="97"/>
      <c r="F153" s="97"/>
      <c r="G153" s="97"/>
      <c r="H153" s="97"/>
      <c r="I153" s="97"/>
      <c r="J153" s="97"/>
      <c r="K153" s="97"/>
      <c r="L153" s="97"/>
      <c r="M153" s="97"/>
      <c r="N153" s="97"/>
      <c r="O153" s="97"/>
      <c r="P153" s="97"/>
      <c r="Q153" s="95"/>
      <c r="R153" s="97"/>
      <c r="S153" s="97"/>
    </row>
    <row r="154" ht="15.75" customHeight="1">
      <c r="A154" s="94"/>
      <c r="B154" s="95"/>
      <c r="C154" s="95"/>
      <c r="D154" s="96"/>
      <c r="E154" s="97"/>
      <c r="F154" s="97"/>
      <c r="G154" s="97"/>
      <c r="H154" s="97"/>
      <c r="I154" s="97"/>
      <c r="J154" s="97"/>
      <c r="K154" s="97"/>
      <c r="L154" s="97"/>
      <c r="M154" s="97"/>
      <c r="N154" s="97"/>
      <c r="O154" s="97"/>
      <c r="P154" s="97"/>
      <c r="Q154" s="95"/>
      <c r="R154" s="97"/>
      <c r="S154" s="97"/>
    </row>
    <row r="155" ht="15.75" customHeight="1">
      <c r="A155" s="94"/>
      <c r="B155" s="95"/>
      <c r="C155" s="95"/>
      <c r="D155" s="96"/>
      <c r="E155" s="97"/>
      <c r="F155" s="97"/>
      <c r="G155" s="97"/>
      <c r="H155" s="97"/>
      <c r="I155" s="97"/>
      <c r="J155" s="97"/>
      <c r="K155" s="97"/>
      <c r="L155" s="97"/>
      <c r="M155" s="97"/>
      <c r="N155" s="97"/>
      <c r="O155" s="97"/>
      <c r="P155" s="97"/>
      <c r="Q155" s="95"/>
      <c r="R155" s="97"/>
      <c r="S155" s="97"/>
    </row>
    <row r="156" ht="15.75" customHeight="1">
      <c r="A156" s="94"/>
      <c r="B156" s="95"/>
      <c r="C156" s="95"/>
      <c r="D156" s="96"/>
      <c r="E156" s="97"/>
      <c r="F156" s="97"/>
      <c r="G156" s="97"/>
      <c r="H156" s="97"/>
      <c r="I156" s="97"/>
      <c r="J156" s="97"/>
      <c r="K156" s="97"/>
      <c r="L156" s="97"/>
      <c r="M156" s="97"/>
      <c r="N156" s="97"/>
      <c r="O156" s="97"/>
      <c r="P156" s="97"/>
      <c r="Q156" s="95"/>
      <c r="R156" s="97"/>
      <c r="S156" s="97"/>
    </row>
    <row r="157" ht="15.75" customHeight="1">
      <c r="A157" s="94"/>
      <c r="B157" s="95"/>
      <c r="C157" s="95"/>
      <c r="D157" s="96"/>
      <c r="E157" s="97"/>
      <c r="F157" s="97"/>
      <c r="G157" s="97"/>
      <c r="H157" s="97"/>
      <c r="I157" s="97"/>
      <c r="J157" s="97"/>
      <c r="K157" s="97"/>
      <c r="L157" s="97"/>
      <c r="M157" s="97"/>
      <c r="N157" s="97"/>
      <c r="O157" s="97"/>
      <c r="P157" s="97"/>
      <c r="Q157" s="95"/>
      <c r="R157" s="97"/>
      <c r="S157" s="97"/>
    </row>
    <row r="158" ht="15.75" customHeight="1">
      <c r="A158" s="94"/>
      <c r="B158" s="95"/>
      <c r="C158" s="95"/>
      <c r="D158" s="96"/>
      <c r="E158" s="97"/>
      <c r="F158" s="97"/>
      <c r="G158" s="97"/>
      <c r="H158" s="97"/>
      <c r="I158" s="97"/>
      <c r="J158" s="97"/>
      <c r="K158" s="97"/>
      <c r="L158" s="97"/>
      <c r="M158" s="97"/>
      <c r="N158" s="97"/>
      <c r="O158" s="97"/>
      <c r="P158" s="97"/>
      <c r="Q158" s="95"/>
      <c r="R158" s="97"/>
      <c r="S158" s="97"/>
    </row>
    <row r="159" ht="15.75" customHeight="1">
      <c r="A159" s="94"/>
      <c r="B159" s="95"/>
      <c r="C159" s="95"/>
      <c r="D159" s="96"/>
      <c r="E159" s="97"/>
      <c r="F159" s="97"/>
      <c r="G159" s="97"/>
      <c r="H159" s="97"/>
      <c r="I159" s="97"/>
      <c r="J159" s="97"/>
      <c r="K159" s="97"/>
      <c r="L159" s="97"/>
      <c r="M159" s="97"/>
      <c r="N159" s="97"/>
      <c r="O159" s="97"/>
      <c r="P159" s="97"/>
      <c r="Q159" s="95"/>
      <c r="R159" s="97"/>
      <c r="S159" s="97"/>
    </row>
    <row r="160" ht="15.75" customHeight="1">
      <c r="A160" s="94"/>
      <c r="B160" s="95"/>
      <c r="C160" s="95"/>
      <c r="D160" s="96"/>
      <c r="E160" s="97"/>
      <c r="F160" s="97"/>
      <c r="G160" s="97"/>
      <c r="H160" s="97"/>
      <c r="I160" s="97"/>
      <c r="J160" s="97"/>
      <c r="K160" s="97"/>
      <c r="L160" s="97"/>
      <c r="M160" s="97"/>
      <c r="N160" s="97"/>
      <c r="O160" s="97"/>
      <c r="P160" s="97"/>
      <c r="Q160" s="95"/>
      <c r="R160" s="97"/>
      <c r="S160" s="97"/>
    </row>
    <row r="161" ht="15.75" customHeight="1">
      <c r="A161" s="94"/>
      <c r="B161" s="95"/>
      <c r="C161" s="95"/>
      <c r="D161" s="96"/>
      <c r="E161" s="97"/>
      <c r="F161" s="97"/>
      <c r="G161" s="97"/>
      <c r="H161" s="97"/>
      <c r="I161" s="97"/>
      <c r="J161" s="97"/>
      <c r="K161" s="97"/>
      <c r="L161" s="97"/>
      <c r="M161" s="97"/>
      <c r="N161" s="97"/>
      <c r="O161" s="97"/>
      <c r="P161" s="97"/>
      <c r="Q161" s="95"/>
      <c r="R161" s="97"/>
      <c r="S161" s="97"/>
    </row>
    <row r="162" ht="15.75" customHeight="1">
      <c r="A162" s="94"/>
      <c r="B162" s="95"/>
      <c r="C162" s="95"/>
      <c r="D162" s="96"/>
      <c r="E162" s="97"/>
      <c r="F162" s="97"/>
      <c r="G162" s="97"/>
      <c r="H162" s="97"/>
      <c r="I162" s="97"/>
      <c r="J162" s="97"/>
      <c r="K162" s="97"/>
      <c r="L162" s="97"/>
      <c r="M162" s="97"/>
      <c r="N162" s="97"/>
      <c r="O162" s="97"/>
      <c r="P162" s="97"/>
      <c r="Q162" s="95"/>
      <c r="R162" s="97"/>
      <c r="S162" s="97"/>
    </row>
    <row r="163" ht="15.75" customHeight="1">
      <c r="A163" s="94"/>
      <c r="B163" s="95"/>
      <c r="C163" s="95"/>
      <c r="D163" s="96"/>
      <c r="E163" s="97"/>
      <c r="F163" s="97"/>
      <c r="G163" s="97"/>
      <c r="H163" s="97"/>
      <c r="I163" s="97"/>
      <c r="J163" s="97"/>
      <c r="K163" s="97"/>
      <c r="L163" s="97"/>
      <c r="M163" s="97"/>
      <c r="N163" s="97"/>
      <c r="O163" s="97"/>
      <c r="P163" s="97"/>
      <c r="Q163" s="95"/>
      <c r="R163" s="97"/>
      <c r="S163" s="97"/>
    </row>
    <row r="164" ht="15.75" customHeight="1">
      <c r="A164" s="94"/>
      <c r="B164" s="95"/>
      <c r="C164" s="95"/>
      <c r="D164" s="96"/>
      <c r="E164" s="97"/>
      <c r="F164" s="97"/>
      <c r="G164" s="97"/>
      <c r="H164" s="97"/>
      <c r="I164" s="97"/>
      <c r="J164" s="97"/>
      <c r="K164" s="97"/>
      <c r="L164" s="97"/>
      <c r="M164" s="97"/>
      <c r="N164" s="97"/>
      <c r="O164" s="97"/>
      <c r="P164" s="97"/>
      <c r="Q164" s="95"/>
      <c r="R164" s="97"/>
      <c r="S164" s="97"/>
    </row>
    <row r="165" ht="15.75" customHeight="1">
      <c r="A165" s="94"/>
      <c r="B165" s="95"/>
      <c r="C165" s="95"/>
      <c r="D165" s="96"/>
      <c r="E165" s="97"/>
      <c r="F165" s="97"/>
      <c r="G165" s="97"/>
      <c r="H165" s="97"/>
      <c r="I165" s="97"/>
      <c r="J165" s="97"/>
      <c r="K165" s="97"/>
      <c r="L165" s="97"/>
      <c r="M165" s="97"/>
      <c r="N165" s="97"/>
      <c r="O165" s="97"/>
      <c r="P165" s="97"/>
      <c r="Q165" s="95"/>
      <c r="R165" s="97"/>
      <c r="S165" s="97"/>
    </row>
    <row r="166" ht="15.75" customHeight="1">
      <c r="A166" s="94"/>
      <c r="B166" s="95"/>
      <c r="C166" s="95"/>
      <c r="D166" s="96"/>
      <c r="E166" s="97"/>
      <c r="F166" s="97"/>
      <c r="G166" s="97"/>
      <c r="H166" s="97"/>
      <c r="I166" s="97"/>
      <c r="J166" s="97"/>
      <c r="K166" s="97"/>
      <c r="L166" s="97"/>
      <c r="M166" s="97"/>
      <c r="N166" s="97"/>
      <c r="O166" s="97"/>
      <c r="P166" s="97"/>
      <c r="Q166" s="95"/>
      <c r="R166" s="97"/>
      <c r="S166" s="97"/>
    </row>
    <row r="167" ht="15.75" customHeight="1">
      <c r="A167" s="94"/>
      <c r="B167" s="95"/>
      <c r="C167" s="95"/>
      <c r="D167" s="96"/>
      <c r="E167" s="97"/>
      <c r="F167" s="97"/>
      <c r="G167" s="97"/>
      <c r="H167" s="97"/>
      <c r="I167" s="97"/>
      <c r="J167" s="97"/>
      <c r="K167" s="97"/>
      <c r="L167" s="97"/>
      <c r="M167" s="97"/>
      <c r="N167" s="97"/>
      <c r="O167" s="97"/>
      <c r="P167" s="97"/>
      <c r="Q167" s="95"/>
      <c r="R167" s="97"/>
      <c r="S167" s="97"/>
    </row>
    <row r="168" ht="15.75" customHeight="1">
      <c r="A168" s="94"/>
      <c r="B168" s="95"/>
      <c r="C168" s="95"/>
      <c r="D168" s="96"/>
      <c r="E168" s="97"/>
      <c r="F168" s="97"/>
      <c r="G168" s="97"/>
      <c r="H168" s="97"/>
      <c r="I168" s="97"/>
      <c r="J168" s="97"/>
      <c r="K168" s="97"/>
      <c r="L168" s="97"/>
      <c r="M168" s="97"/>
      <c r="N168" s="97"/>
      <c r="O168" s="97"/>
      <c r="P168" s="97"/>
      <c r="Q168" s="95"/>
      <c r="R168" s="97"/>
      <c r="S168" s="97"/>
    </row>
    <row r="169" ht="15.75" customHeight="1">
      <c r="A169" s="94"/>
      <c r="B169" s="95"/>
      <c r="C169" s="95"/>
      <c r="D169" s="96"/>
      <c r="E169" s="97"/>
      <c r="F169" s="97"/>
      <c r="G169" s="97"/>
      <c r="H169" s="97"/>
      <c r="I169" s="97"/>
      <c r="J169" s="97"/>
      <c r="K169" s="97"/>
      <c r="L169" s="97"/>
      <c r="M169" s="97"/>
      <c r="N169" s="97"/>
      <c r="O169" s="97"/>
      <c r="P169" s="97"/>
      <c r="Q169" s="95"/>
      <c r="R169" s="97"/>
      <c r="S169" s="97"/>
    </row>
    <row r="170" ht="15.75" customHeight="1">
      <c r="A170" s="94"/>
      <c r="B170" s="95"/>
      <c r="C170" s="95"/>
      <c r="D170" s="96"/>
      <c r="E170" s="97"/>
      <c r="F170" s="97"/>
      <c r="G170" s="97"/>
      <c r="H170" s="97"/>
      <c r="I170" s="97"/>
      <c r="J170" s="97"/>
      <c r="K170" s="97"/>
      <c r="L170" s="97"/>
      <c r="M170" s="97"/>
      <c r="N170" s="97"/>
      <c r="O170" s="97"/>
      <c r="P170" s="97"/>
      <c r="Q170" s="95"/>
      <c r="R170" s="97"/>
      <c r="S170" s="97"/>
    </row>
    <row r="171" ht="15.75" customHeight="1">
      <c r="A171" s="94"/>
      <c r="B171" s="95"/>
      <c r="C171" s="95"/>
      <c r="D171" s="96"/>
      <c r="E171" s="97"/>
      <c r="F171" s="97"/>
      <c r="G171" s="97"/>
      <c r="H171" s="97"/>
      <c r="I171" s="97"/>
      <c r="J171" s="97"/>
      <c r="K171" s="97"/>
      <c r="L171" s="97"/>
      <c r="M171" s="97"/>
      <c r="N171" s="97"/>
      <c r="O171" s="97"/>
      <c r="P171" s="97"/>
      <c r="Q171" s="95"/>
      <c r="R171" s="97"/>
      <c r="S171" s="97"/>
    </row>
    <row r="172" ht="15.75" customHeight="1">
      <c r="A172" s="94"/>
      <c r="B172" s="95"/>
      <c r="C172" s="95"/>
      <c r="D172" s="96"/>
      <c r="E172" s="97"/>
      <c r="F172" s="97"/>
      <c r="G172" s="97"/>
      <c r="H172" s="97"/>
      <c r="I172" s="97"/>
      <c r="J172" s="97"/>
      <c r="K172" s="97"/>
      <c r="L172" s="97"/>
      <c r="M172" s="97"/>
      <c r="N172" s="97"/>
      <c r="O172" s="97"/>
      <c r="P172" s="97"/>
      <c r="Q172" s="95"/>
      <c r="R172" s="97"/>
      <c r="S172" s="97"/>
    </row>
    <row r="173" ht="15.75" customHeight="1">
      <c r="A173" s="94"/>
      <c r="B173" s="95"/>
      <c r="C173" s="95"/>
      <c r="D173" s="96"/>
      <c r="E173" s="97"/>
      <c r="F173" s="97"/>
      <c r="G173" s="97"/>
      <c r="H173" s="97"/>
      <c r="I173" s="97"/>
      <c r="J173" s="97"/>
      <c r="K173" s="97"/>
      <c r="L173" s="97"/>
      <c r="M173" s="97"/>
      <c r="N173" s="97"/>
      <c r="O173" s="97"/>
      <c r="P173" s="97"/>
      <c r="Q173" s="95"/>
      <c r="R173" s="97"/>
      <c r="S173" s="97"/>
    </row>
    <row r="174" ht="15.75" customHeight="1">
      <c r="A174" s="94"/>
      <c r="B174" s="95"/>
      <c r="C174" s="95"/>
      <c r="D174" s="96"/>
      <c r="E174" s="97"/>
      <c r="F174" s="97"/>
      <c r="G174" s="97"/>
      <c r="H174" s="97"/>
      <c r="I174" s="97"/>
      <c r="J174" s="97"/>
      <c r="K174" s="97"/>
      <c r="L174" s="97"/>
      <c r="M174" s="97"/>
      <c r="N174" s="97"/>
      <c r="O174" s="97"/>
      <c r="P174" s="97"/>
      <c r="Q174" s="95"/>
      <c r="R174" s="97"/>
      <c r="S174" s="97"/>
    </row>
    <row r="175" ht="15.75" customHeight="1">
      <c r="A175" s="94"/>
      <c r="B175" s="95"/>
      <c r="C175" s="95"/>
      <c r="D175" s="96"/>
      <c r="E175" s="97"/>
      <c r="F175" s="97"/>
      <c r="G175" s="97"/>
      <c r="H175" s="97"/>
      <c r="I175" s="97"/>
      <c r="J175" s="97"/>
      <c r="K175" s="97"/>
      <c r="L175" s="97"/>
      <c r="M175" s="97"/>
      <c r="N175" s="97"/>
      <c r="O175" s="97"/>
      <c r="P175" s="97"/>
      <c r="Q175" s="95"/>
      <c r="R175" s="97"/>
      <c r="S175" s="97"/>
    </row>
    <row r="176" ht="15.75" customHeight="1">
      <c r="A176" s="94"/>
      <c r="B176" s="95"/>
      <c r="C176" s="95"/>
      <c r="D176" s="96"/>
      <c r="E176" s="97"/>
      <c r="F176" s="97"/>
      <c r="G176" s="97"/>
      <c r="H176" s="97"/>
      <c r="I176" s="97"/>
      <c r="J176" s="97"/>
      <c r="K176" s="97"/>
      <c r="L176" s="97"/>
      <c r="M176" s="97"/>
      <c r="N176" s="97"/>
      <c r="O176" s="97"/>
      <c r="P176" s="97"/>
      <c r="Q176" s="95"/>
      <c r="R176" s="97"/>
      <c r="S176" s="97"/>
    </row>
    <row r="177" ht="15.75" customHeight="1">
      <c r="A177" s="94"/>
      <c r="B177" s="95"/>
      <c r="C177" s="95"/>
      <c r="D177" s="96"/>
      <c r="E177" s="97"/>
      <c r="F177" s="97"/>
      <c r="G177" s="97"/>
      <c r="H177" s="97"/>
      <c r="I177" s="97"/>
      <c r="J177" s="97"/>
      <c r="K177" s="97"/>
      <c r="L177" s="97"/>
      <c r="M177" s="97"/>
      <c r="N177" s="97"/>
      <c r="O177" s="97"/>
      <c r="P177" s="97"/>
      <c r="Q177" s="95"/>
      <c r="R177" s="97"/>
      <c r="S177" s="97"/>
    </row>
    <row r="178" ht="15.75" customHeight="1">
      <c r="A178" s="94"/>
      <c r="B178" s="95"/>
      <c r="C178" s="95"/>
      <c r="D178" s="96"/>
      <c r="E178" s="97"/>
      <c r="F178" s="97"/>
      <c r="G178" s="97"/>
      <c r="H178" s="97"/>
      <c r="I178" s="97"/>
      <c r="J178" s="97"/>
      <c r="K178" s="97"/>
      <c r="L178" s="97"/>
      <c r="M178" s="97"/>
      <c r="N178" s="97"/>
      <c r="O178" s="97"/>
      <c r="P178" s="97"/>
      <c r="Q178" s="95"/>
      <c r="R178" s="97"/>
      <c r="S178" s="97"/>
    </row>
    <row r="179" ht="15.75" customHeight="1">
      <c r="A179" s="94"/>
      <c r="B179" s="95"/>
      <c r="C179" s="95"/>
      <c r="D179" s="96"/>
      <c r="E179" s="97"/>
      <c r="F179" s="97"/>
      <c r="G179" s="97"/>
      <c r="H179" s="97"/>
      <c r="I179" s="97"/>
      <c r="J179" s="97"/>
      <c r="K179" s="97"/>
      <c r="L179" s="97"/>
      <c r="M179" s="97"/>
      <c r="N179" s="97"/>
      <c r="O179" s="97"/>
      <c r="P179" s="97"/>
      <c r="Q179" s="95"/>
      <c r="R179" s="97"/>
      <c r="S179" s="97"/>
    </row>
    <row r="180" ht="15.75" customHeight="1">
      <c r="A180" s="94"/>
      <c r="B180" s="95"/>
      <c r="C180" s="95"/>
      <c r="D180" s="96"/>
      <c r="E180" s="97"/>
      <c r="F180" s="97"/>
      <c r="G180" s="97"/>
      <c r="H180" s="97"/>
      <c r="I180" s="97"/>
      <c r="J180" s="97"/>
      <c r="K180" s="97"/>
      <c r="L180" s="97"/>
      <c r="M180" s="97"/>
      <c r="N180" s="97"/>
      <c r="O180" s="97"/>
      <c r="P180" s="97"/>
      <c r="Q180" s="95"/>
      <c r="R180" s="97"/>
      <c r="S180" s="97"/>
    </row>
    <row r="181" ht="15.75" customHeight="1">
      <c r="A181" s="94"/>
      <c r="B181" s="95"/>
      <c r="C181" s="95"/>
      <c r="D181" s="96"/>
      <c r="E181" s="97"/>
      <c r="F181" s="97"/>
      <c r="G181" s="97"/>
      <c r="H181" s="97"/>
      <c r="I181" s="97"/>
      <c r="J181" s="97"/>
      <c r="K181" s="97"/>
      <c r="L181" s="97"/>
      <c r="M181" s="97"/>
      <c r="N181" s="97"/>
      <c r="O181" s="97"/>
      <c r="P181" s="97"/>
      <c r="Q181" s="95"/>
      <c r="R181" s="97"/>
      <c r="S181" s="97"/>
    </row>
    <row r="182" ht="15.75" customHeight="1">
      <c r="A182" s="94"/>
      <c r="B182" s="95"/>
      <c r="C182" s="95"/>
      <c r="D182" s="96"/>
      <c r="E182" s="97"/>
      <c r="F182" s="97"/>
      <c r="G182" s="97"/>
      <c r="H182" s="97"/>
      <c r="I182" s="97"/>
      <c r="J182" s="97"/>
      <c r="K182" s="97"/>
      <c r="L182" s="97"/>
      <c r="M182" s="97"/>
      <c r="N182" s="97"/>
      <c r="O182" s="97"/>
      <c r="P182" s="97"/>
      <c r="Q182" s="95"/>
      <c r="R182" s="97"/>
      <c r="S182" s="97"/>
    </row>
    <row r="183" ht="15.75" customHeight="1">
      <c r="A183" s="94"/>
      <c r="B183" s="95"/>
      <c r="C183" s="95"/>
      <c r="D183" s="96"/>
      <c r="E183" s="97"/>
      <c r="F183" s="97"/>
      <c r="G183" s="97"/>
      <c r="H183" s="97"/>
      <c r="I183" s="97"/>
      <c r="J183" s="97"/>
      <c r="K183" s="97"/>
      <c r="L183" s="97"/>
      <c r="M183" s="97"/>
      <c r="N183" s="97"/>
      <c r="O183" s="97"/>
      <c r="P183" s="97"/>
      <c r="Q183" s="95"/>
      <c r="R183" s="97"/>
      <c r="S183" s="97"/>
    </row>
    <row r="184" ht="15.75" customHeight="1">
      <c r="A184" s="94"/>
      <c r="B184" s="95"/>
      <c r="C184" s="95"/>
      <c r="D184" s="96"/>
      <c r="E184" s="97"/>
      <c r="F184" s="97"/>
      <c r="G184" s="97"/>
      <c r="H184" s="97"/>
      <c r="I184" s="97"/>
      <c r="J184" s="97"/>
      <c r="K184" s="97"/>
      <c r="L184" s="97"/>
      <c r="M184" s="97"/>
      <c r="N184" s="97"/>
      <c r="O184" s="97"/>
      <c r="P184" s="97"/>
      <c r="Q184" s="95"/>
      <c r="R184" s="97"/>
      <c r="S184" s="97"/>
    </row>
    <row r="185" ht="15.75" customHeight="1">
      <c r="A185" s="94"/>
      <c r="B185" s="95"/>
      <c r="C185" s="95"/>
      <c r="D185" s="96"/>
      <c r="E185" s="97"/>
      <c r="F185" s="97"/>
      <c r="G185" s="97"/>
      <c r="H185" s="97"/>
      <c r="I185" s="97"/>
      <c r="J185" s="97"/>
      <c r="K185" s="97"/>
      <c r="L185" s="97"/>
      <c r="M185" s="97"/>
      <c r="N185" s="97"/>
      <c r="O185" s="97"/>
      <c r="P185" s="97"/>
      <c r="Q185" s="95"/>
      <c r="R185" s="97"/>
      <c r="S185" s="97"/>
    </row>
    <row r="186" ht="15.75" customHeight="1">
      <c r="A186" s="94"/>
      <c r="B186" s="95"/>
      <c r="C186" s="95"/>
      <c r="D186" s="96"/>
      <c r="E186" s="97"/>
      <c r="F186" s="97"/>
      <c r="G186" s="97"/>
      <c r="H186" s="97"/>
      <c r="I186" s="97"/>
      <c r="J186" s="97"/>
      <c r="K186" s="97"/>
      <c r="L186" s="97"/>
      <c r="M186" s="97"/>
      <c r="N186" s="97"/>
      <c r="O186" s="97"/>
      <c r="P186" s="97"/>
      <c r="Q186" s="95"/>
      <c r="R186" s="97"/>
      <c r="S186" s="97"/>
    </row>
    <row r="187" ht="15.75" customHeight="1">
      <c r="A187" s="94"/>
      <c r="B187" s="95"/>
      <c r="C187" s="95"/>
      <c r="D187" s="96"/>
      <c r="E187" s="97"/>
      <c r="F187" s="97"/>
      <c r="G187" s="97"/>
      <c r="H187" s="97"/>
      <c r="I187" s="97"/>
      <c r="J187" s="97"/>
      <c r="K187" s="97"/>
      <c r="L187" s="97"/>
      <c r="M187" s="97"/>
      <c r="N187" s="97"/>
      <c r="O187" s="97"/>
      <c r="P187" s="97"/>
      <c r="Q187" s="95"/>
      <c r="R187" s="97"/>
      <c r="S187" s="97"/>
    </row>
    <row r="188" ht="15.75" customHeight="1">
      <c r="A188" s="94"/>
      <c r="B188" s="95"/>
      <c r="C188" s="95"/>
      <c r="D188" s="96"/>
      <c r="E188" s="97"/>
      <c r="F188" s="97"/>
      <c r="G188" s="97"/>
      <c r="H188" s="97"/>
      <c r="I188" s="97"/>
      <c r="J188" s="97"/>
      <c r="K188" s="97"/>
      <c r="L188" s="97"/>
      <c r="M188" s="97"/>
      <c r="N188" s="97"/>
      <c r="O188" s="97"/>
      <c r="P188" s="97"/>
      <c r="Q188" s="95"/>
      <c r="R188" s="97"/>
      <c r="S188" s="97"/>
    </row>
    <row r="189" ht="15.75" customHeight="1">
      <c r="A189" s="94"/>
      <c r="B189" s="95"/>
      <c r="C189" s="95"/>
      <c r="D189" s="96"/>
      <c r="E189" s="97"/>
      <c r="F189" s="97"/>
      <c r="G189" s="97"/>
      <c r="H189" s="97"/>
      <c r="I189" s="97"/>
      <c r="J189" s="97"/>
      <c r="K189" s="97"/>
      <c r="L189" s="97"/>
      <c r="M189" s="97"/>
      <c r="N189" s="97"/>
      <c r="O189" s="97"/>
      <c r="P189" s="97"/>
      <c r="Q189" s="95"/>
      <c r="R189" s="97"/>
      <c r="S189" s="97"/>
    </row>
    <row r="190" ht="15.75" customHeight="1">
      <c r="A190" s="94"/>
      <c r="B190" s="95"/>
      <c r="C190" s="95"/>
      <c r="D190" s="96"/>
      <c r="E190" s="97"/>
      <c r="F190" s="97"/>
      <c r="G190" s="97"/>
      <c r="H190" s="97"/>
      <c r="I190" s="97"/>
      <c r="J190" s="97"/>
      <c r="K190" s="97"/>
      <c r="L190" s="97"/>
      <c r="M190" s="97"/>
      <c r="N190" s="97"/>
      <c r="O190" s="97"/>
      <c r="P190" s="97"/>
      <c r="Q190" s="95"/>
      <c r="R190" s="97"/>
      <c r="S190" s="97"/>
    </row>
    <row r="191" ht="15.75" customHeight="1">
      <c r="A191" s="94"/>
      <c r="B191" s="95"/>
      <c r="C191" s="95"/>
      <c r="D191" s="96"/>
      <c r="E191" s="97"/>
      <c r="F191" s="97"/>
      <c r="G191" s="97"/>
      <c r="H191" s="97"/>
      <c r="I191" s="97"/>
      <c r="J191" s="97"/>
      <c r="K191" s="97"/>
      <c r="L191" s="97"/>
      <c r="M191" s="97"/>
      <c r="N191" s="97"/>
      <c r="O191" s="97"/>
      <c r="P191" s="97"/>
      <c r="Q191" s="95"/>
      <c r="R191" s="97"/>
      <c r="S191" s="97"/>
    </row>
    <row r="192" ht="15.75" customHeight="1">
      <c r="A192" s="94"/>
      <c r="B192" s="95"/>
      <c r="C192" s="95"/>
      <c r="D192" s="96"/>
      <c r="E192" s="97"/>
      <c r="F192" s="97"/>
      <c r="G192" s="97"/>
      <c r="H192" s="97"/>
      <c r="I192" s="97"/>
      <c r="J192" s="97"/>
      <c r="K192" s="97"/>
      <c r="L192" s="97"/>
      <c r="M192" s="97"/>
      <c r="N192" s="97"/>
      <c r="O192" s="97"/>
      <c r="P192" s="97"/>
      <c r="Q192" s="95"/>
      <c r="R192" s="97"/>
      <c r="S192" s="97"/>
    </row>
    <row r="193" ht="15.75" customHeight="1">
      <c r="A193" s="94"/>
      <c r="B193" s="95"/>
      <c r="C193" s="95"/>
      <c r="D193" s="96"/>
      <c r="E193" s="97"/>
      <c r="F193" s="97"/>
      <c r="G193" s="97"/>
      <c r="H193" s="97"/>
      <c r="I193" s="97"/>
      <c r="J193" s="97"/>
      <c r="K193" s="97"/>
      <c r="L193" s="97"/>
      <c r="M193" s="97"/>
      <c r="N193" s="97"/>
      <c r="O193" s="97"/>
      <c r="P193" s="97"/>
      <c r="Q193" s="95"/>
      <c r="R193" s="97"/>
      <c r="S193" s="97"/>
    </row>
    <row r="194" ht="15.75" customHeight="1">
      <c r="A194" s="94"/>
      <c r="B194" s="95"/>
      <c r="C194" s="95"/>
      <c r="D194" s="96"/>
      <c r="E194" s="97"/>
      <c r="F194" s="97"/>
      <c r="G194" s="97"/>
      <c r="H194" s="97"/>
      <c r="I194" s="97"/>
      <c r="J194" s="97"/>
      <c r="K194" s="97"/>
      <c r="L194" s="97"/>
      <c r="M194" s="97"/>
      <c r="N194" s="97"/>
      <c r="O194" s="97"/>
      <c r="P194" s="97"/>
      <c r="Q194" s="95"/>
      <c r="R194" s="97"/>
      <c r="S194" s="97"/>
    </row>
    <row r="195" ht="15.75" customHeight="1">
      <c r="A195" s="94"/>
      <c r="B195" s="95"/>
      <c r="C195" s="95"/>
      <c r="D195" s="96"/>
      <c r="E195" s="97"/>
      <c r="F195" s="97"/>
      <c r="G195" s="97"/>
      <c r="H195" s="97"/>
      <c r="I195" s="97"/>
      <c r="J195" s="97"/>
      <c r="K195" s="97"/>
      <c r="L195" s="97"/>
      <c r="M195" s="97"/>
      <c r="N195" s="97"/>
      <c r="O195" s="97"/>
      <c r="P195" s="97"/>
      <c r="Q195" s="95"/>
      <c r="R195" s="97"/>
      <c r="S195" s="97"/>
    </row>
    <row r="196" ht="15.75" customHeight="1">
      <c r="A196" s="94"/>
      <c r="B196" s="95"/>
      <c r="C196" s="95"/>
      <c r="D196" s="96"/>
      <c r="E196" s="97"/>
      <c r="F196" s="97"/>
      <c r="G196" s="97"/>
      <c r="H196" s="97"/>
      <c r="I196" s="97"/>
      <c r="J196" s="97"/>
      <c r="K196" s="97"/>
      <c r="L196" s="97"/>
      <c r="M196" s="97"/>
      <c r="N196" s="97"/>
      <c r="O196" s="97"/>
      <c r="P196" s="97"/>
      <c r="Q196" s="95"/>
      <c r="R196" s="97"/>
      <c r="S196" s="97"/>
    </row>
    <row r="197" ht="15.75" customHeight="1">
      <c r="A197" s="94"/>
      <c r="B197" s="95"/>
      <c r="C197" s="95"/>
      <c r="D197" s="96"/>
      <c r="E197" s="97"/>
      <c r="F197" s="97"/>
      <c r="G197" s="97"/>
      <c r="H197" s="97"/>
      <c r="I197" s="97"/>
      <c r="J197" s="97"/>
      <c r="K197" s="97"/>
      <c r="L197" s="97"/>
      <c r="M197" s="97"/>
      <c r="N197" s="97"/>
      <c r="O197" s="97"/>
      <c r="P197" s="97"/>
      <c r="Q197" s="95"/>
      <c r="R197" s="97"/>
      <c r="S197" s="97"/>
    </row>
    <row r="198" ht="15.75" customHeight="1">
      <c r="A198" s="94"/>
      <c r="B198" s="95"/>
      <c r="C198" s="95"/>
      <c r="D198" s="96"/>
      <c r="E198" s="97"/>
      <c r="F198" s="97"/>
      <c r="G198" s="97"/>
      <c r="H198" s="97"/>
      <c r="I198" s="97"/>
      <c r="J198" s="97"/>
      <c r="K198" s="97"/>
      <c r="L198" s="97"/>
      <c r="M198" s="97"/>
      <c r="N198" s="97"/>
      <c r="O198" s="97"/>
      <c r="P198" s="97"/>
      <c r="Q198" s="95"/>
      <c r="R198" s="97"/>
      <c r="S198" s="97"/>
    </row>
    <row r="199" ht="15.75" customHeight="1">
      <c r="A199" s="94"/>
      <c r="B199" s="95"/>
      <c r="C199" s="95"/>
      <c r="D199" s="96"/>
      <c r="E199" s="97"/>
      <c r="F199" s="97"/>
      <c r="G199" s="97"/>
      <c r="H199" s="97"/>
      <c r="I199" s="97"/>
      <c r="J199" s="97"/>
      <c r="K199" s="97"/>
      <c r="L199" s="97"/>
      <c r="M199" s="97"/>
      <c r="N199" s="97"/>
      <c r="O199" s="97"/>
      <c r="P199" s="97"/>
      <c r="Q199" s="95"/>
      <c r="R199" s="97"/>
      <c r="S199" s="97"/>
    </row>
    <row r="200" ht="15.75" customHeight="1">
      <c r="A200" s="94"/>
      <c r="B200" s="95"/>
      <c r="C200" s="95"/>
      <c r="D200" s="96"/>
      <c r="E200" s="97"/>
      <c r="F200" s="97"/>
      <c r="G200" s="97"/>
      <c r="H200" s="97"/>
      <c r="I200" s="97"/>
      <c r="J200" s="97"/>
      <c r="K200" s="97"/>
      <c r="L200" s="97"/>
      <c r="M200" s="97"/>
      <c r="N200" s="97"/>
      <c r="O200" s="97"/>
      <c r="P200" s="97"/>
      <c r="Q200" s="95"/>
      <c r="R200" s="97"/>
      <c r="S200" s="97"/>
    </row>
    <row r="201" ht="15.75" customHeight="1">
      <c r="A201" s="94"/>
      <c r="B201" s="95"/>
      <c r="C201" s="95"/>
      <c r="D201" s="96"/>
      <c r="E201" s="97"/>
      <c r="F201" s="97"/>
      <c r="G201" s="97"/>
      <c r="H201" s="97"/>
      <c r="I201" s="97"/>
      <c r="J201" s="97"/>
      <c r="K201" s="97"/>
      <c r="L201" s="97"/>
      <c r="M201" s="97"/>
      <c r="N201" s="97"/>
      <c r="O201" s="97"/>
      <c r="P201" s="97"/>
      <c r="Q201" s="95"/>
      <c r="R201" s="97"/>
      <c r="S201" s="97"/>
    </row>
    <row r="202" ht="15.75" customHeight="1">
      <c r="A202" s="94"/>
      <c r="B202" s="95"/>
      <c r="C202" s="95"/>
      <c r="D202" s="96"/>
      <c r="E202" s="97"/>
      <c r="F202" s="97"/>
      <c r="G202" s="97"/>
      <c r="H202" s="97"/>
      <c r="I202" s="97"/>
      <c r="J202" s="97"/>
      <c r="K202" s="97"/>
      <c r="L202" s="97"/>
      <c r="M202" s="97"/>
      <c r="N202" s="97"/>
      <c r="O202" s="97"/>
      <c r="P202" s="97"/>
      <c r="Q202" s="95"/>
      <c r="R202" s="97"/>
      <c r="S202" s="97"/>
    </row>
    <row r="203" ht="15.75" customHeight="1">
      <c r="A203" s="94"/>
      <c r="B203" s="95"/>
      <c r="C203" s="95"/>
      <c r="D203" s="96"/>
      <c r="E203" s="97"/>
      <c r="F203" s="97"/>
      <c r="G203" s="97"/>
      <c r="H203" s="97"/>
      <c r="I203" s="97"/>
      <c r="J203" s="97"/>
      <c r="K203" s="97"/>
      <c r="L203" s="97"/>
      <c r="M203" s="97"/>
      <c r="N203" s="97"/>
      <c r="O203" s="97"/>
      <c r="P203" s="97"/>
      <c r="Q203" s="95"/>
      <c r="R203" s="97"/>
      <c r="S203" s="97"/>
    </row>
    <row r="204" ht="15.75" customHeight="1">
      <c r="A204" s="94"/>
      <c r="B204" s="95"/>
      <c r="C204" s="95"/>
      <c r="D204" s="96"/>
      <c r="E204" s="97"/>
      <c r="F204" s="97"/>
      <c r="G204" s="97"/>
      <c r="H204" s="97"/>
      <c r="I204" s="97"/>
      <c r="J204" s="97"/>
      <c r="K204" s="97"/>
      <c r="L204" s="97"/>
      <c r="M204" s="97"/>
      <c r="N204" s="97"/>
      <c r="O204" s="97"/>
      <c r="P204" s="97"/>
      <c r="Q204" s="95"/>
      <c r="R204" s="97"/>
      <c r="S204" s="97"/>
    </row>
    <row r="205" ht="15.75" customHeight="1">
      <c r="A205" s="94"/>
      <c r="B205" s="95"/>
      <c r="C205" s="95"/>
      <c r="D205" s="96"/>
      <c r="E205" s="97"/>
      <c r="F205" s="97"/>
      <c r="G205" s="97"/>
      <c r="H205" s="97"/>
      <c r="I205" s="97"/>
      <c r="J205" s="97"/>
      <c r="K205" s="97"/>
      <c r="L205" s="97"/>
      <c r="M205" s="97"/>
      <c r="N205" s="97"/>
      <c r="O205" s="97"/>
      <c r="P205" s="97"/>
      <c r="Q205" s="95"/>
      <c r="R205" s="97"/>
      <c r="S205" s="97"/>
    </row>
    <row r="206" ht="15.75" customHeight="1">
      <c r="A206" s="94"/>
      <c r="B206" s="95"/>
      <c r="C206" s="95"/>
      <c r="D206" s="96"/>
      <c r="E206" s="97"/>
      <c r="F206" s="97"/>
      <c r="G206" s="97"/>
      <c r="H206" s="97"/>
      <c r="I206" s="97"/>
      <c r="J206" s="97"/>
      <c r="K206" s="97"/>
      <c r="L206" s="97"/>
      <c r="M206" s="97"/>
      <c r="N206" s="97"/>
      <c r="O206" s="97"/>
      <c r="P206" s="97"/>
      <c r="Q206" s="95"/>
      <c r="R206" s="97"/>
      <c r="S206" s="97"/>
    </row>
    <row r="207" ht="15.75" customHeight="1">
      <c r="A207" s="94"/>
      <c r="B207" s="95"/>
      <c r="C207" s="95"/>
      <c r="D207" s="96"/>
      <c r="E207" s="97"/>
      <c r="F207" s="97"/>
      <c r="G207" s="97"/>
      <c r="H207" s="97"/>
      <c r="I207" s="97"/>
      <c r="J207" s="97"/>
      <c r="K207" s="97"/>
      <c r="L207" s="97"/>
      <c r="M207" s="97"/>
      <c r="N207" s="97"/>
      <c r="O207" s="97"/>
      <c r="P207" s="97"/>
      <c r="Q207" s="95"/>
      <c r="R207" s="97"/>
      <c r="S207" s="97"/>
    </row>
    <row r="208" ht="15.75" customHeight="1">
      <c r="A208" s="94"/>
      <c r="B208" s="95"/>
      <c r="C208" s="95"/>
      <c r="D208" s="96"/>
      <c r="E208" s="97"/>
      <c r="F208" s="97"/>
      <c r="G208" s="97"/>
      <c r="H208" s="97"/>
      <c r="I208" s="97"/>
      <c r="J208" s="97"/>
      <c r="K208" s="97"/>
      <c r="L208" s="97"/>
      <c r="M208" s="97"/>
      <c r="N208" s="97"/>
      <c r="O208" s="97"/>
      <c r="P208" s="97"/>
      <c r="Q208" s="95"/>
      <c r="R208" s="97"/>
      <c r="S208" s="97"/>
    </row>
    <row r="209" ht="15.75" customHeight="1">
      <c r="A209" s="94"/>
      <c r="B209" s="95"/>
      <c r="C209" s="95"/>
      <c r="D209" s="96"/>
      <c r="E209" s="97"/>
      <c r="F209" s="97"/>
      <c r="G209" s="97"/>
      <c r="H209" s="97"/>
      <c r="I209" s="97"/>
      <c r="J209" s="97"/>
      <c r="K209" s="97"/>
      <c r="L209" s="97"/>
      <c r="M209" s="97"/>
      <c r="N209" s="97"/>
      <c r="O209" s="97"/>
      <c r="P209" s="97"/>
      <c r="Q209" s="95"/>
      <c r="R209" s="97"/>
      <c r="S209" s="97"/>
    </row>
    <row r="210" ht="15.75" customHeight="1">
      <c r="A210" s="94"/>
      <c r="B210" s="95"/>
      <c r="C210" s="95"/>
      <c r="D210" s="96"/>
      <c r="E210" s="97"/>
      <c r="F210" s="97"/>
      <c r="G210" s="97"/>
      <c r="H210" s="97"/>
      <c r="I210" s="97"/>
      <c r="J210" s="97"/>
      <c r="K210" s="97"/>
      <c r="L210" s="97"/>
      <c r="M210" s="97"/>
      <c r="N210" s="97"/>
      <c r="O210" s="97"/>
      <c r="P210" s="97"/>
      <c r="Q210" s="95"/>
      <c r="R210" s="97"/>
      <c r="S210" s="97"/>
    </row>
    <row r="211" ht="15.75" customHeight="1">
      <c r="A211" s="94"/>
      <c r="B211" s="95"/>
      <c r="C211" s="95"/>
      <c r="D211" s="96"/>
      <c r="E211" s="97"/>
      <c r="F211" s="97"/>
      <c r="G211" s="97"/>
      <c r="H211" s="97"/>
      <c r="I211" s="97"/>
      <c r="J211" s="97"/>
      <c r="K211" s="97"/>
      <c r="L211" s="97"/>
      <c r="M211" s="97"/>
      <c r="N211" s="97"/>
      <c r="O211" s="97"/>
      <c r="P211" s="97"/>
      <c r="Q211" s="95"/>
      <c r="R211" s="97"/>
      <c r="S211" s="97"/>
    </row>
    <row r="212" ht="15.75" customHeight="1">
      <c r="A212" s="94"/>
      <c r="B212" s="95"/>
      <c r="C212" s="95"/>
      <c r="D212" s="96"/>
      <c r="E212" s="97"/>
      <c r="F212" s="97"/>
      <c r="G212" s="97"/>
      <c r="H212" s="97"/>
      <c r="I212" s="97"/>
      <c r="J212" s="97"/>
      <c r="K212" s="97"/>
      <c r="L212" s="97"/>
      <c r="M212" s="97"/>
      <c r="N212" s="97"/>
      <c r="O212" s="97"/>
      <c r="P212" s="97"/>
      <c r="Q212" s="95"/>
      <c r="R212" s="97"/>
      <c r="S212" s="97"/>
    </row>
    <row r="213" ht="15.75" customHeight="1">
      <c r="A213" s="94"/>
      <c r="B213" s="95"/>
      <c r="C213" s="95"/>
      <c r="D213" s="96"/>
      <c r="E213" s="97"/>
      <c r="F213" s="97"/>
      <c r="G213" s="97"/>
      <c r="H213" s="97"/>
      <c r="I213" s="97"/>
      <c r="J213" s="97"/>
      <c r="K213" s="97"/>
      <c r="L213" s="97"/>
      <c r="M213" s="97"/>
      <c r="N213" s="97"/>
      <c r="O213" s="97"/>
      <c r="P213" s="97"/>
      <c r="Q213" s="95"/>
      <c r="R213" s="97"/>
      <c r="S213" s="97"/>
    </row>
    <row r="214" ht="15.75" customHeight="1">
      <c r="A214" s="94"/>
      <c r="B214" s="95"/>
      <c r="C214" s="95"/>
      <c r="D214" s="96"/>
      <c r="E214" s="97"/>
      <c r="F214" s="97"/>
      <c r="G214" s="97"/>
      <c r="H214" s="97"/>
      <c r="I214" s="97"/>
      <c r="J214" s="97"/>
      <c r="K214" s="97"/>
      <c r="L214" s="97"/>
      <c r="M214" s="97"/>
      <c r="N214" s="97"/>
      <c r="O214" s="97"/>
      <c r="P214" s="97"/>
      <c r="Q214" s="95"/>
      <c r="R214" s="97"/>
      <c r="S214" s="97"/>
    </row>
    <row r="215" ht="15.75" customHeight="1">
      <c r="A215" s="94"/>
      <c r="B215" s="95"/>
      <c r="C215" s="95"/>
      <c r="D215" s="96"/>
      <c r="E215" s="97"/>
      <c r="F215" s="97"/>
      <c r="G215" s="97"/>
      <c r="H215" s="97"/>
      <c r="I215" s="97"/>
      <c r="J215" s="97"/>
      <c r="K215" s="97"/>
      <c r="L215" s="97"/>
      <c r="M215" s="97"/>
      <c r="N215" s="97"/>
      <c r="O215" s="97"/>
      <c r="P215" s="97"/>
      <c r="Q215" s="95"/>
      <c r="R215" s="97"/>
      <c r="S215" s="97"/>
    </row>
    <row r="216" ht="15.75" customHeight="1">
      <c r="A216" s="94"/>
      <c r="B216" s="95"/>
      <c r="C216" s="95"/>
      <c r="D216" s="96"/>
      <c r="E216" s="97"/>
      <c r="F216" s="97"/>
      <c r="G216" s="97"/>
      <c r="H216" s="97"/>
      <c r="I216" s="97"/>
      <c r="J216" s="97"/>
      <c r="K216" s="97"/>
      <c r="L216" s="97"/>
      <c r="M216" s="97"/>
      <c r="N216" s="97"/>
      <c r="O216" s="97"/>
      <c r="P216" s="97"/>
      <c r="Q216" s="95"/>
      <c r="R216" s="97"/>
      <c r="S216" s="97"/>
    </row>
    <row r="217" ht="15.75" customHeight="1">
      <c r="A217" s="94"/>
      <c r="B217" s="95"/>
      <c r="C217" s="95"/>
      <c r="D217" s="96"/>
      <c r="E217" s="97"/>
      <c r="F217" s="97"/>
      <c r="G217" s="97"/>
      <c r="H217" s="97"/>
      <c r="I217" s="97"/>
      <c r="J217" s="97"/>
      <c r="K217" s="97"/>
      <c r="L217" s="97"/>
      <c r="M217" s="97"/>
      <c r="N217" s="97"/>
      <c r="O217" s="97"/>
      <c r="P217" s="97"/>
      <c r="Q217" s="95"/>
      <c r="R217" s="97"/>
      <c r="S217" s="97"/>
    </row>
    <row r="218" ht="15.75" customHeight="1">
      <c r="A218" s="94"/>
      <c r="B218" s="95"/>
      <c r="C218" s="95"/>
      <c r="D218" s="96"/>
      <c r="E218" s="97"/>
      <c r="F218" s="97"/>
      <c r="G218" s="97"/>
      <c r="H218" s="97"/>
      <c r="I218" s="97"/>
      <c r="J218" s="97"/>
      <c r="K218" s="97"/>
      <c r="L218" s="97"/>
      <c r="M218" s="97"/>
      <c r="N218" s="97"/>
      <c r="O218" s="97"/>
      <c r="P218" s="97"/>
      <c r="Q218" s="95"/>
      <c r="R218" s="97"/>
      <c r="S218" s="97"/>
    </row>
    <row r="219" ht="15.75" customHeight="1">
      <c r="A219" s="94"/>
      <c r="B219" s="95"/>
      <c r="C219" s="95"/>
      <c r="D219" s="96"/>
      <c r="E219" s="97"/>
      <c r="F219" s="97"/>
      <c r="G219" s="97"/>
      <c r="H219" s="97"/>
      <c r="I219" s="97"/>
      <c r="J219" s="97"/>
      <c r="K219" s="97"/>
      <c r="L219" s="97"/>
      <c r="M219" s="97"/>
      <c r="N219" s="97"/>
      <c r="O219" s="97"/>
      <c r="P219" s="97"/>
      <c r="Q219" s="95"/>
      <c r="R219" s="97"/>
      <c r="S219" s="97"/>
    </row>
    <row r="220" ht="15.75" customHeight="1">
      <c r="A220" s="94"/>
      <c r="B220" s="95"/>
      <c r="C220" s="95"/>
      <c r="D220" s="96"/>
      <c r="E220" s="97"/>
      <c r="F220" s="97"/>
      <c r="G220" s="97"/>
      <c r="H220" s="97"/>
      <c r="I220" s="97"/>
      <c r="J220" s="97"/>
      <c r="K220" s="97"/>
      <c r="L220" s="97"/>
      <c r="M220" s="97"/>
      <c r="N220" s="97"/>
      <c r="O220" s="97"/>
      <c r="P220" s="97"/>
      <c r="Q220" s="95"/>
      <c r="R220" s="97"/>
      <c r="S220" s="97"/>
    </row>
    <row r="221" ht="15.75" customHeight="1">
      <c r="A221" s="94"/>
      <c r="B221" s="95"/>
      <c r="C221" s="95"/>
      <c r="D221" s="96"/>
      <c r="E221" s="97"/>
      <c r="F221" s="97"/>
      <c r="G221" s="97"/>
      <c r="H221" s="97"/>
      <c r="I221" s="97"/>
      <c r="J221" s="97"/>
      <c r="K221" s="97"/>
      <c r="L221" s="97"/>
      <c r="M221" s="97"/>
      <c r="N221" s="97"/>
      <c r="O221" s="97"/>
      <c r="P221" s="97"/>
      <c r="Q221" s="95"/>
      <c r="R221" s="97"/>
      <c r="S221" s="97"/>
    </row>
    <row r="222" ht="15.75" customHeight="1">
      <c r="A222" s="94"/>
      <c r="B222" s="95"/>
      <c r="C222" s="95"/>
      <c r="D222" s="96"/>
      <c r="E222" s="97"/>
      <c r="F222" s="97"/>
      <c r="G222" s="97"/>
      <c r="H222" s="97"/>
      <c r="I222" s="97"/>
      <c r="J222" s="97"/>
      <c r="K222" s="97"/>
      <c r="L222" s="97"/>
      <c r="M222" s="97"/>
      <c r="N222" s="97"/>
      <c r="O222" s="97"/>
      <c r="P222" s="97"/>
      <c r="Q222" s="95"/>
      <c r="R222" s="97"/>
      <c r="S222" s="97"/>
    </row>
    <row r="223" ht="15.75" customHeight="1">
      <c r="A223" s="94"/>
      <c r="B223" s="95"/>
      <c r="C223" s="95"/>
      <c r="D223" s="96"/>
      <c r="E223" s="97"/>
      <c r="F223" s="97"/>
      <c r="G223" s="97"/>
      <c r="H223" s="97"/>
      <c r="I223" s="97"/>
      <c r="J223" s="97"/>
      <c r="K223" s="97"/>
      <c r="L223" s="97"/>
      <c r="M223" s="97"/>
      <c r="N223" s="97"/>
      <c r="O223" s="97"/>
      <c r="P223" s="97"/>
      <c r="Q223" s="95"/>
      <c r="R223" s="97"/>
      <c r="S223" s="97"/>
    </row>
    <row r="224" ht="15.75" customHeight="1">
      <c r="A224" s="94"/>
      <c r="B224" s="95"/>
      <c r="C224" s="95"/>
      <c r="D224" s="96"/>
      <c r="E224" s="97"/>
      <c r="F224" s="97"/>
      <c r="G224" s="97"/>
      <c r="H224" s="97"/>
      <c r="I224" s="97"/>
      <c r="J224" s="97"/>
      <c r="K224" s="97"/>
      <c r="L224" s="97"/>
      <c r="M224" s="97"/>
      <c r="N224" s="97"/>
      <c r="O224" s="97"/>
      <c r="P224" s="97"/>
      <c r="Q224" s="95"/>
      <c r="R224" s="97"/>
      <c r="S224" s="97"/>
    </row>
    <row r="225" ht="15.75" customHeight="1">
      <c r="A225" s="94"/>
      <c r="B225" s="95"/>
      <c r="C225" s="95"/>
      <c r="D225" s="96"/>
      <c r="E225" s="97"/>
      <c r="F225" s="97"/>
      <c r="G225" s="97"/>
      <c r="H225" s="97"/>
      <c r="I225" s="97"/>
      <c r="J225" s="97"/>
      <c r="K225" s="97"/>
      <c r="L225" s="97"/>
      <c r="M225" s="97"/>
      <c r="N225" s="97"/>
      <c r="O225" s="97"/>
      <c r="P225" s="97"/>
      <c r="Q225" s="95"/>
      <c r="R225" s="97"/>
      <c r="S225" s="97"/>
    </row>
    <row r="226" ht="15.75" customHeight="1">
      <c r="A226" s="94"/>
      <c r="B226" s="95"/>
      <c r="C226" s="95"/>
      <c r="D226" s="96"/>
      <c r="E226" s="97"/>
      <c r="F226" s="97"/>
      <c r="G226" s="97"/>
      <c r="H226" s="97"/>
      <c r="I226" s="97"/>
      <c r="J226" s="97"/>
      <c r="K226" s="97"/>
      <c r="L226" s="97"/>
      <c r="M226" s="97"/>
      <c r="N226" s="97"/>
      <c r="O226" s="97"/>
      <c r="P226" s="97"/>
      <c r="Q226" s="95"/>
      <c r="R226" s="97"/>
      <c r="S226" s="97"/>
    </row>
    <row r="227" ht="15.75" customHeight="1">
      <c r="A227" s="94"/>
      <c r="B227" s="95"/>
      <c r="C227" s="95"/>
      <c r="D227" s="96"/>
      <c r="E227" s="97"/>
      <c r="F227" s="97"/>
      <c r="G227" s="97"/>
      <c r="H227" s="97"/>
      <c r="I227" s="97"/>
      <c r="J227" s="97"/>
      <c r="K227" s="97"/>
      <c r="L227" s="97"/>
      <c r="M227" s="97"/>
      <c r="N227" s="97"/>
      <c r="O227" s="97"/>
      <c r="P227" s="97"/>
      <c r="Q227" s="95"/>
      <c r="R227" s="97"/>
      <c r="S227" s="97"/>
    </row>
    <row r="228" ht="15.75" customHeight="1">
      <c r="A228" s="94"/>
      <c r="B228" s="95"/>
      <c r="C228" s="95"/>
      <c r="D228" s="96"/>
      <c r="E228" s="97"/>
      <c r="F228" s="97"/>
      <c r="G228" s="97"/>
      <c r="H228" s="97"/>
      <c r="I228" s="97"/>
      <c r="J228" s="97"/>
      <c r="K228" s="97"/>
      <c r="L228" s="97"/>
      <c r="M228" s="97"/>
      <c r="N228" s="97"/>
      <c r="O228" s="97"/>
      <c r="P228" s="97"/>
      <c r="Q228" s="95"/>
      <c r="R228" s="97"/>
      <c r="S228" s="97"/>
    </row>
    <row r="229" ht="15.75" customHeight="1">
      <c r="A229" s="94"/>
      <c r="B229" s="95"/>
      <c r="C229" s="95"/>
      <c r="D229" s="96"/>
      <c r="E229" s="97"/>
      <c r="F229" s="97"/>
      <c r="G229" s="97"/>
      <c r="H229" s="97"/>
      <c r="I229" s="97"/>
      <c r="J229" s="97"/>
      <c r="K229" s="97"/>
      <c r="L229" s="97"/>
      <c r="M229" s="97"/>
      <c r="N229" s="97"/>
      <c r="O229" s="97"/>
      <c r="P229" s="97"/>
      <c r="Q229" s="95"/>
      <c r="R229" s="97"/>
      <c r="S229" s="97"/>
    </row>
    <row r="230" ht="15.75" customHeight="1">
      <c r="A230" s="94"/>
      <c r="B230" s="95"/>
      <c r="C230" s="95"/>
      <c r="D230" s="96"/>
      <c r="E230" s="97"/>
      <c r="F230" s="97"/>
      <c r="G230" s="97"/>
      <c r="H230" s="97"/>
      <c r="I230" s="97"/>
      <c r="J230" s="97"/>
      <c r="K230" s="97"/>
      <c r="L230" s="97"/>
      <c r="M230" s="97"/>
      <c r="N230" s="97"/>
      <c r="O230" s="97"/>
      <c r="P230" s="97"/>
      <c r="Q230" s="95"/>
      <c r="R230" s="97"/>
      <c r="S230" s="97"/>
    </row>
    <row r="231" ht="15.75" customHeight="1">
      <c r="A231" s="94"/>
      <c r="B231" s="95"/>
      <c r="C231" s="95"/>
      <c r="D231" s="96"/>
      <c r="E231" s="97"/>
      <c r="F231" s="97"/>
      <c r="G231" s="97"/>
      <c r="H231" s="97"/>
      <c r="I231" s="97"/>
      <c r="J231" s="97"/>
      <c r="K231" s="97"/>
      <c r="L231" s="97"/>
      <c r="M231" s="97"/>
      <c r="N231" s="97"/>
      <c r="O231" s="97"/>
      <c r="P231" s="97"/>
      <c r="Q231" s="95"/>
      <c r="R231" s="97"/>
      <c r="S231" s="97"/>
    </row>
    <row r="232" ht="15.75" customHeight="1">
      <c r="A232" s="94"/>
      <c r="B232" s="95"/>
      <c r="C232" s="95"/>
      <c r="D232" s="96"/>
      <c r="E232" s="97"/>
      <c r="F232" s="97"/>
      <c r="G232" s="97"/>
      <c r="H232" s="97"/>
      <c r="I232" s="97"/>
      <c r="J232" s="97"/>
      <c r="K232" s="97"/>
      <c r="L232" s="97"/>
      <c r="M232" s="97"/>
      <c r="N232" s="97"/>
      <c r="O232" s="97"/>
      <c r="P232" s="97"/>
      <c r="Q232" s="95"/>
      <c r="R232" s="97"/>
      <c r="S232" s="97"/>
    </row>
    <row r="233" ht="15.75" customHeight="1">
      <c r="A233" s="94"/>
      <c r="B233" s="95"/>
      <c r="C233" s="95"/>
      <c r="D233" s="96"/>
      <c r="E233" s="97"/>
      <c r="F233" s="97"/>
      <c r="G233" s="97"/>
      <c r="H233" s="97"/>
      <c r="I233" s="97"/>
      <c r="J233" s="97"/>
      <c r="K233" s="97"/>
      <c r="L233" s="97"/>
      <c r="M233" s="97"/>
      <c r="N233" s="97"/>
      <c r="O233" s="97"/>
      <c r="P233" s="97"/>
      <c r="Q233" s="95"/>
      <c r="R233" s="97"/>
      <c r="S233" s="97"/>
    </row>
    <row r="234" ht="15.75" customHeight="1">
      <c r="A234" s="94"/>
      <c r="B234" s="95"/>
      <c r="C234" s="95"/>
      <c r="D234" s="96"/>
      <c r="E234" s="97"/>
      <c r="F234" s="97"/>
      <c r="G234" s="97"/>
      <c r="H234" s="97"/>
      <c r="I234" s="97"/>
      <c r="J234" s="97"/>
      <c r="K234" s="97"/>
      <c r="L234" s="97"/>
      <c r="M234" s="97"/>
      <c r="N234" s="97"/>
      <c r="O234" s="97"/>
      <c r="P234" s="97"/>
      <c r="Q234" s="95"/>
      <c r="R234" s="97"/>
      <c r="S234" s="97"/>
    </row>
    <row r="235" ht="15.75" customHeight="1">
      <c r="A235" s="94"/>
      <c r="B235" s="95"/>
      <c r="C235" s="95"/>
      <c r="D235" s="96"/>
      <c r="E235" s="97"/>
      <c r="F235" s="97"/>
      <c r="G235" s="97"/>
      <c r="H235" s="97"/>
      <c r="I235" s="97"/>
      <c r="J235" s="97"/>
      <c r="K235" s="97"/>
      <c r="L235" s="97"/>
      <c r="M235" s="97"/>
      <c r="N235" s="97"/>
      <c r="O235" s="97"/>
      <c r="P235" s="97"/>
      <c r="Q235" s="95"/>
      <c r="R235" s="97"/>
      <c r="S235" s="97"/>
    </row>
    <row r="236" ht="15.75" customHeight="1">
      <c r="A236" s="94"/>
      <c r="B236" s="95"/>
      <c r="C236" s="95"/>
      <c r="D236" s="96"/>
      <c r="E236" s="97"/>
      <c r="F236" s="97"/>
      <c r="G236" s="97"/>
      <c r="H236" s="97"/>
      <c r="I236" s="97"/>
      <c r="J236" s="97"/>
      <c r="K236" s="97"/>
      <c r="L236" s="97"/>
      <c r="M236" s="97"/>
      <c r="N236" s="97"/>
      <c r="O236" s="97"/>
      <c r="P236" s="97"/>
      <c r="Q236" s="95"/>
      <c r="R236" s="97"/>
      <c r="S236" s="97"/>
    </row>
    <row r="237" ht="15.75" customHeight="1">
      <c r="A237" s="94"/>
      <c r="B237" s="95"/>
      <c r="C237" s="95"/>
      <c r="D237" s="96"/>
      <c r="E237" s="97"/>
      <c r="F237" s="97"/>
      <c r="G237" s="97"/>
      <c r="H237" s="97"/>
      <c r="I237" s="97"/>
      <c r="J237" s="97"/>
      <c r="K237" s="97"/>
      <c r="L237" s="97"/>
      <c r="M237" s="97"/>
      <c r="N237" s="97"/>
      <c r="O237" s="97"/>
      <c r="P237" s="97"/>
      <c r="Q237" s="95"/>
      <c r="R237" s="97"/>
      <c r="S237" s="97"/>
    </row>
    <row r="238" ht="15.75" customHeight="1">
      <c r="A238" s="94"/>
      <c r="B238" s="95"/>
      <c r="C238" s="95"/>
      <c r="D238" s="96"/>
      <c r="E238" s="97"/>
      <c r="F238" s="97"/>
      <c r="G238" s="97"/>
      <c r="H238" s="97"/>
      <c r="I238" s="97"/>
      <c r="J238" s="97"/>
      <c r="K238" s="97"/>
      <c r="L238" s="97"/>
      <c r="M238" s="97"/>
      <c r="N238" s="97"/>
      <c r="O238" s="97"/>
      <c r="P238" s="97"/>
      <c r="Q238" s="95"/>
      <c r="R238" s="97"/>
      <c r="S238" s="97"/>
    </row>
    <row r="239" ht="15.75" customHeight="1">
      <c r="A239" s="94"/>
      <c r="B239" s="95"/>
      <c r="C239" s="95"/>
      <c r="D239" s="96"/>
      <c r="E239" s="97"/>
      <c r="F239" s="97"/>
      <c r="G239" s="97"/>
      <c r="H239" s="97"/>
      <c r="I239" s="97"/>
      <c r="J239" s="97"/>
      <c r="K239" s="97"/>
      <c r="L239" s="97"/>
      <c r="M239" s="97"/>
      <c r="N239" s="97"/>
      <c r="O239" s="97"/>
      <c r="P239" s="97"/>
      <c r="Q239" s="95"/>
      <c r="R239" s="97"/>
      <c r="S239" s="97"/>
    </row>
    <row r="240" ht="15.75" customHeight="1">
      <c r="A240" s="94"/>
      <c r="B240" s="95"/>
      <c r="C240" s="95"/>
      <c r="D240" s="96"/>
      <c r="E240" s="97"/>
      <c r="F240" s="97"/>
      <c r="G240" s="97"/>
      <c r="H240" s="97"/>
      <c r="I240" s="97"/>
      <c r="J240" s="97"/>
      <c r="K240" s="97"/>
      <c r="L240" s="97"/>
      <c r="M240" s="97"/>
      <c r="N240" s="97"/>
      <c r="O240" s="97"/>
      <c r="P240" s="97"/>
      <c r="Q240" s="95"/>
      <c r="R240" s="97"/>
      <c r="S240" s="97"/>
    </row>
    <row r="241" ht="15.75" customHeight="1">
      <c r="A241" s="94"/>
      <c r="B241" s="95"/>
      <c r="C241" s="95"/>
      <c r="D241" s="96"/>
      <c r="E241" s="97"/>
      <c r="F241" s="97"/>
      <c r="G241" s="97"/>
      <c r="H241" s="97"/>
      <c r="I241" s="97"/>
      <c r="J241" s="97"/>
      <c r="K241" s="97"/>
      <c r="L241" s="97"/>
      <c r="M241" s="97"/>
      <c r="N241" s="97"/>
      <c r="O241" s="97"/>
      <c r="P241" s="97"/>
      <c r="Q241" s="95"/>
      <c r="R241" s="97"/>
      <c r="S241" s="97"/>
    </row>
    <row r="242" ht="15.75" customHeight="1">
      <c r="A242" s="94"/>
      <c r="B242" s="95"/>
      <c r="C242" s="95"/>
      <c r="D242" s="96"/>
      <c r="E242" s="97"/>
      <c r="F242" s="97"/>
      <c r="G242" s="97"/>
      <c r="H242" s="97"/>
      <c r="I242" s="97"/>
      <c r="J242" s="97"/>
      <c r="K242" s="97"/>
      <c r="L242" s="97"/>
      <c r="M242" s="97"/>
      <c r="N242" s="97"/>
      <c r="O242" s="97"/>
      <c r="P242" s="97"/>
      <c r="Q242" s="95"/>
      <c r="R242" s="97"/>
      <c r="S242" s="97"/>
    </row>
    <row r="243" ht="15.75" customHeight="1">
      <c r="A243" s="94"/>
      <c r="B243" s="95"/>
      <c r="C243" s="95"/>
      <c r="D243" s="96"/>
      <c r="E243" s="97"/>
      <c r="F243" s="97"/>
      <c r="G243" s="97"/>
      <c r="H243" s="97"/>
      <c r="I243" s="97"/>
      <c r="J243" s="97"/>
      <c r="K243" s="97"/>
      <c r="L243" s="97"/>
      <c r="M243" s="97"/>
      <c r="N243" s="97"/>
      <c r="O243" s="97"/>
      <c r="P243" s="97"/>
      <c r="Q243" s="95"/>
      <c r="R243" s="97"/>
      <c r="S243" s="97"/>
    </row>
    <row r="244" ht="15.75" customHeight="1">
      <c r="A244" s="94"/>
      <c r="B244" s="95"/>
      <c r="C244" s="95"/>
      <c r="D244" s="96"/>
      <c r="E244" s="97"/>
      <c r="F244" s="97"/>
      <c r="G244" s="97"/>
      <c r="H244" s="97"/>
      <c r="I244" s="97"/>
      <c r="J244" s="97"/>
      <c r="K244" s="97"/>
      <c r="L244" s="97"/>
      <c r="M244" s="97"/>
      <c r="N244" s="97"/>
      <c r="O244" s="97"/>
      <c r="P244" s="97"/>
      <c r="Q244" s="95"/>
      <c r="R244" s="97"/>
      <c r="S244" s="97"/>
    </row>
    <row r="245" ht="15.75" customHeight="1">
      <c r="A245" s="94"/>
      <c r="B245" s="95"/>
      <c r="C245" s="95"/>
      <c r="D245" s="96"/>
      <c r="E245" s="97"/>
      <c r="F245" s="97"/>
      <c r="G245" s="97"/>
      <c r="H245" s="97"/>
      <c r="I245" s="97"/>
      <c r="J245" s="97"/>
      <c r="K245" s="97"/>
      <c r="L245" s="97"/>
      <c r="M245" s="97"/>
      <c r="N245" s="97"/>
      <c r="O245" s="97"/>
      <c r="P245" s="97"/>
      <c r="Q245" s="95"/>
      <c r="R245" s="97"/>
      <c r="S245" s="97"/>
    </row>
    <row r="246" ht="15.75" customHeight="1">
      <c r="A246" s="94"/>
      <c r="B246" s="95"/>
      <c r="C246" s="95"/>
      <c r="D246" s="96"/>
      <c r="E246" s="97"/>
      <c r="F246" s="97"/>
      <c r="G246" s="97"/>
      <c r="H246" s="97"/>
      <c r="I246" s="97"/>
      <c r="J246" s="97"/>
      <c r="K246" s="97"/>
      <c r="L246" s="97"/>
      <c r="M246" s="97"/>
      <c r="N246" s="97"/>
      <c r="O246" s="97"/>
      <c r="P246" s="97"/>
      <c r="Q246" s="95"/>
      <c r="R246" s="97"/>
      <c r="S246" s="97"/>
    </row>
    <row r="247" ht="15.75" customHeight="1">
      <c r="A247" s="94"/>
      <c r="B247" s="95"/>
      <c r="C247" s="95"/>
      <c r="D247" s="96"/>
      <c r="E247" s="97"/>
      <c r="F247" s="97"/>
      <c r="G247" s="97"/>
      <c r="H247" s="97"/>
      <c r="I247" s="97"/>
      <c r="J247" s="97"/>
      <c r="K247" s="97"/>
      <c r="L247" s="97"/>
      <c r="M247" s="97"/>
      <c r="N247" s="97"/>
      <c r="O247" s="97"/>
      <c r="P247" s="97"/>
      <c r="Q247" s="95"/>
      <c r="R247" s="97"/>
      <c r="S247" s="97"/>
    </row>
    <row r="248" ht="15.75" customHeight="1">
      <c r="A248" s="94"/>
      <c r="B248" s="95"/>
      <c r="C248" s="95"/>
      <c r="D248" s="96"/>
      <c r="E248" s="97"/>
      <c r="F248" s="97"/>
      <c r="G248" s="97"/>
      <c r="H248" s="97"/>
      <c r="I248" s="97"/>
      <c r="J248" s="97"/>
      <c r="K248" s="97"/>
      <c r="L248" s="97"/>
      <c r="M248" s="97"/>
      <c r="N248" s="97"/>
      <c r="O248" s="97"/>
      <c r="P248" s="97"/>
      <c r="Q248" s="95"/>
      <c r="R248" s="97"/>
      <c r="S248" s="97"/>
    </row>
    <row r="249" ht="15.75" customHeight="1">
      <c r="A249" s="94"/>
      <c r="B249" s="95"/>
      <c r="C249" s="95"/>
      <c r="D249" s="96"/>
      <c r="E249" s="97"/>
      <c r="F249" s="97"/>
      <c r="G249" s="97"/>
      <c r="H249" s="97"/>
      <c r="I249" s="97"/>
      <c r="J249" s="97"/>
      <c r="K249" s="97"/>
      <c r="L249" s="97"/>
      <c r="M249" s="97"/>
      <c r="N249" s="97"/>
      <c r="O249" s="97"/>
      <c r="P249" s="97"/>
      <c r="Q249" s="95"/>
      <c r="R249" s="97"/>
      <c r="S249" s="97"/>
    </row>
    <row r="250" ht="15.75" customHeight="1">
      <c r="A250" s="94"/>
      <c r="B250" s="95"/>
      <c r="C250" s="95"/>
      <c r="D250" s="96"/>
      <c r="E250" s="97"/>
      <c r="F250" s="97"/>
      <c r="G250" s="97"/>
      <c r="H250" s="97"/>
      <c r="I250" s="97"/>
      <c r="J250" s="97"/>
      <c r="K250" s="97"/>
      <c r="L250" s="97"/>
      <c r="M250" s="97"/>
      <c r="N250" s="97"/>
      <c r="O250" s="97"/>
      <c r="P250" s="97"/>
      <c r="Q250" s="95"/>
      <c r="R250" s="97"/>
      <c r="S250" s="97"/>
    </row>
    <row r="251" ht="15.75" customHeight="1">
      <c r="A251" s="94"/>
      <c r="B251" s="95"/>
      <c r="C251" s="95"/>
      <c r="D251" s="96"/>
      <c r="E251" s="97"/>
      <c r="F251" s="97"/>
      <c r="G251" s="97"/>
      <c r="H251" s="97"/>
      <c r="I251" s="97"/>
      <c r="J251" s="97"/>
      <c r="K251" s="97"/>
      <c r="L251" s="97"/>
      <c r="M251" s="97"/>
      <c r="N251" s="97"/>
      <c r="O251" s="97"/>
      <c r="P251" s="97"/>
      <c r="Q251" s="95"/>
      <c r="R251" s="97"/>
      <c r="S251" s="97"/>
    </row>
    <row r="252" ht="15.75" customHeight="1">
      <c r="A252" s="94"/>
      <c r="B252" s="95"/>
      <c r="C252" s="95"/>
      <c r="D252" s="96"/>
      <c r="E252" s="97"/>
      <c r="F252" s="97"/>
      <c r="G252" s="97"/>
      <c r="H252" s="97"/>
      <c r="I252" s="97"/>
      <c r="J252" s="97"/>
      <c r="K252" s="97"/>
      <c r="L252" s="97"/>
      <c r="M252" s="97"/>
      <c r="N252" s="97"/>
      <c r="O252" s="97"/>
      <c r="P252" s="97"/>
      <c r="Q252" s="95"/>
      <c r="R252" s="97"/>
      <c r="S252" s="97"/>
    </row>
    <row r="253" ht="15.75" customHeight="1">
      <c r="A253" s="94"/>
      <c r="B253" s="95"/>
      <c r="C253" s="95"/>
      <c r="D253" s="96"/>
      <c r="E253" s="97"/>
      <c r="F253" s="97"/>
      <c r="G253" s="97"/>
      <c r="H253" s="97"/>
      <c r="I253" s="97"/>
      <c r="J253" s="97"/>
      <c r="K253" s="97"/>
      <c r="L253" s="97"/>
      <c r="M253" s="97"/>
      <c r="N253" s="97"/>
      <c r="O253" s="97"/>
      <c r="P253" s="97"/>
      <c r="Q253" s="95"/>
      <c r="R253" s="97"/>
      <c r="S253" s="97"/>
    </row>
    <row r="254" ht="15.75" customHeight="1">
      <c r="A254" s="94"/>
      <c r="B254" s="95"/>
      <c r="C254" s="95"/>
      <c r="D254" s="96"/>
      <c r="E254" s="97"/>
      <c r="F254" s="97"/>
      <c r="G254" s="97"/>
      <c r="H254" s="97"/>
      <c r="I254" s="97"/>
      <c r="J254" s="97"/>
      <c r="K254" s="97"/>
      <c r="L254" s="97"/>
      <c r="M254" s="97"/>
      <c r="N254" s="97"/>
      <c r="O254" s="97"/>
      <c r="P254" s="97"/>
      <c r="Q254" s="95"/>
      <c r="R254" s="97"/>
      <c r="S254" s="97"/>
    </row>
    <row r="255" ht="15.75" customHeight="1">
      <c r="A255" s="94"/>
      <c r="B255" s="95"/>
      <c r="C255" s="95"/>
      <c r="D255" s="96"/>
      <c r="E255" s="97"/>
      <c r="F255" s="97"/>
      <c r="G255" s="97"/>
      <c r="H255" s="97"/>
      <c r="I255" s="97"/>
      <c r="J255" s="97"/>
      <c r="K255" s="97"/>
      <c r="L255" s="97"/>
      <c r="M255" s="97"/>
      <c r="N255" s="97"/>
      <c r="O255" s="97"/>
      <c r="P255" s="97"/>
      <c r="Q255" s="95"/>
      <c r="R255" s="97"/>
      <c r="S255" s="97"/>
    </row>
    <row r="256" ht="15.75" customHeight="1">
      <c r="A256" s="94"/>
      <c r="B256" s="95"/>
      <c r="C256" s="95"/>
      <c r="D256" s="96"/>
      <c r="E256" s="97"/>
      <c r="F256" s="97"/>
      <c r="G256" s="97"/>
      <c r="H256" s="97"/>
      <c r="I256" s="97"/>
      <c r="J256" s="97"/>
      <c r="K256" s="97"/>
      <c r="L256" s="97"/>
      <c r="M256" s="97"/>
      <c r="N256" s="97"/>
      <c r="O256" s="97"/>
      <c r="P256" s="97"/>
      <c r="Q256" s="95"/>
      <c r="R256" s="97"/>
      <c r="S256" s="97"/>
    </row>
    <row r="257" ht="15.75" customHeight="1">
      <c r="A257" s="94"/>
      <c r="B257" s="95"/>
      <c r="C257" s="95"/>
      <c r="D257" s="96"/>
      <c r="E257" s="97"/>
      <c r="F257" s="97"/>
      <c r="G257" s="97"/>
      <c r="H257" s="97"/>
      <c r="I257" s="97"/>
      <c r="J257" s="97"/>
      <c r="K257" s="97"/>
      <c r="L257" s="97"/>
      <c r="M257" s="97"/>
      <c r="N257" s="97"/>
      <c r="O257" s="97"/>
      <c r="P257" s="97"/>
      <c r="Q257" s="95"/>
      <c r="R257" s="97"/>
      <c r="S257" s="97"/>
    </row>
    <row r="258" ht="15.75" customHeight="1">
      <c r="A258" s="94"/>
      <c r="B258" s="95"/>
      <c r="C258" s="95"/>
      <c r="D258" s="96"/>
      <c r="E258" s="97"/>
      <c r="F258" s="97"/>
      <c r="G258" s="97"/>
      <c r="H258" s="97"/>
      <c r="I258" s="97"/>
      <c r="J258" s="97"/>
      <c r="K258" s="97"/>
      <c r="L258" s="97"/>
      <c r="M258" s="97"/>
      <c r="N258" s="97"/>
      <c r="O258" s="97"/>
      <c r="P258" s="97"/>
      <c r="Q258" s="95"/>
      <c r="R258" s="97"/>
      <c r="S258" s="97"/>
    </row>
    <row r="259" ht="15.75" customHeight="1">
      <c r="A259" s="94"/>
      <c r="B259" s="95"/>
      <c r="C259" s="95"/>
      <c r="D259" s="96"/>
      <c r="E259" s="97"/>
      <c r="F259" s="97"/>
      <c r="G259" s="97"/>
      <c r="H259" s="97"/>
      <c r="I259" s="97"/>
      <c r="J259" s="97"/>
      <c r="K259" s="97"/>
      <c r="L259" s="97"/>
      <c r="M259" s="97"/>
      <c r="N259" s="97"/>
      <c r="O259" s="97"/>
      <c r="P259" s="97"/>
      <c r="Q259" s="95"/>
      <c r="R259" s="97"/>
      <c r="S259" s="97"/>
    </row>
    <row r="260" ht="15.75" customHeight="1">
      <c r="A260" s="94"/>
      <c r="B260" s="95"/>
      <c r="C260" s="95"/>
      <c r="D260" s="96"/>
      <c r="E260" s="97"/>
      <c r="F260" s="97"/>
      <c r="G260" s="97"/>
      <c r="H260" s="97"/>
      <c r="I260" s="97"/>
      <c r="J260" s="97"/>
      <c r="K260" s="97"/>
      <c r="L260" s="97"/>
      <c r="M260" s="97"/>
      <c r="N260" s="97"/>
      <c r="O260" s="97"/>
      <c r="P260" s="97"/>
      <c r="Q260" s="95"/>
      <c r="R260" s="97"/>
      <c r="S260" s="97"/>
    </row>
    <row r="261" ht="15.75" customHeight="1">
      <c r="A261" s="94"/>
      <c r="B261" s="95"/>
      <c r="C261" s="95"/>
      <c r="D261" s="96"/>
      <c r="E261" s="97"/>
      <c r="F261" s="97"/>
      <c r="G261" s="97"/>
      <c r="H261" s="97"/>
      <c r="I261" s="97"/>
      <c r="J261" s="97"/>
      <c r="K261" s="97"/>
      <c r="L261" s="97"/>
      <c r="M261" s="97"/>
      <c r="N261" s="97"/>
      <c r="O261" s="97"/>
      <c r="P261" s="97"/>
      <c r="Q261" s="95"/>
      <c r="R261" s="97"/>
      <c r="S261" s="97"/>
    </row>
    <row r="262" ht="15.75" customHeight="1">
      <c r="A262" s="94"/>
      <c r="B262" s="95"/>
      <c r="C262" s="95"/>
      <c r="D262" s="96"/>
      <c r="E262" s="97"/>
      <c r="F262" s="97"/>
      <c r="G262" s="97"/>
      <c r="H262" s="97"/>
      <c r="I262" s="97"/>
      <c r="J262" s="97"/>
      <c r="K262" s="97"/>
      <c r="L262" s="97"/>
      <c r="M262" s="97"/>
      <c r="N262" s="97"/>
      <c r="O262" s="97"/>
      <c r="P262" s="97"/>
      <c r="Q262" s="95"/>
      <c r="R262" s="97"/>
      <c r="S262" s="97"/>
    </row>
    <row r="263" ht="15.75" customHeight="1">
      <c r="A263" s="94"/>
      <c r="B263" s="95"/>
      <c r="C263" s="95"/>
      <c r="D263" s="96"/>
      <c r="E263" s="97"/>
      <c r="F263" s="97"/>
      <c r="G263" s="97"/>
      <c r="H263" s="97"/>
      <c r="I263" s="97"/>
      <c r="J263" s="97"/>
      <c r="K263" s="97"/>
      <c r="L263" s="97"/>
      <c r="M263" s="97"/>
      <c r="N263" s="97"/>
      <c r="O263" s="97"/>
      <c r="P263" s="97"/>
      <c r="Q263" s="95"/>
      <c r="R263" s="97"/>
      <c r="S263" s="97"/>
    </row>
    <row r="264" ht="15.75" customHeight="1">
      <c r="A264" s="94"/>
      <c r="B264" s="95"/>
      <c r="C264" s="95"/>
      <c r="D264" s="96"/>
      <c r="E264" s="97"/>
      <c r="F264" s="97"/>
      <c r="G264" s="97"/>
      <c r="H264" s="97"/>
      <c r="I264" s="97"/>
      <c r="J264" s="97"/>
      <c r="K264" s="97"/>
      <c r="L264" s="97"/>
      <c r="M264" s="97"/>
      <c r="N264" s="97"/>
      <c r="O264" s="97"/>
      <c r="P264" s="97"/>
      <c r="Q264" s="95"/>
      <c r="R264" s="97"/>
      <c r="S264" s="97"/>
    </row>
    <row r="265" ht="15.75" customHeight="1">
      <c r="A265" s="94"/>
      <c r="B265" s="95"/>
      <c r="C265" s="95"/>
      <c r="D265" s="96"/>
      <c r="E265" s="97"/>
      <c r="F265" s="97"/>
      <c r="G265" s="97"/>
      <c r="H265" s="97"/>
      <c r="I265" s="97"/>
      <c r="J265" s="97"/>
      <c r="K265" s="97"/>
      <c r="L265" s="97"/>
      <c r="M265" s="97"/>
      <c r="N265" s="97"/>
      <c r="O265" s="97"/>
      <c r="P265" s="97"/>
      <c r="Q265" s="95"/>
      <c r="R265" s="97"/>
      <c r="S265" s="97"/>
    </row>
    <row r="266" ht="15.75" customHeight="1">
      <c r="A266" s="94"/>
      <c r="B266" s="95"/>
      <c r="C266" s="95"/>
      <c r="D266" s="96"/>
      <c r="E266" s="97"/>
      <c r="F266" s="97"/>
      <c r="G266" s="97"/>
      <c r="H266" s="97"/>
      <c r="I266" s="97"/>
      <c r="J266" s="97"/>
      <c r="K266" s="97"/>
      <c r="L266" s="97"/>
      <c r="M266" s="97"/>
      <c r="N266" s="97"/>
      <c r="O266" s="97"/>
      <c r="P266" s="97"/>
      <c r="Q266" s="95"/>
      <c r="R266" s="97"/>
      <c r="S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Vorschlag aus dem Vorjahr, überschreibbar." sqref="C9:C66">
      <formula1>1</formula1>
    </dataValidation>
    <dataValidation type="custom" allowBlank="1" showInputMessage="1" prompt="Verkaufspreis - Verkaufspreis je Stück INKL. Umsatzsteuer (Endpreis für Privatkunden). Vorschlag aus dem Vorjahr, überschreibbar." sqref="D9:D66">
      <formula1>1</formula1>
    </dataValidation>
    <dataValidation type="custom" allowBlank="1" showInputMessage="1" prompt="Mengenwachstum - Um wie viel Prozent steigen die Mengen gegenüber dem Vorjahr? z. B. 10 %." sqref="A7">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c r="T1" s="18"/>
    </row>
    <row r="2" ht="22.5" customHeight="1">
      <c r="A2" s="19" t="s">
        <v>202</v>
      </c>
      <c r="B2" s="5"/>
      <c r="C2" s="5"/>
      <c r="D2" s="8"/>
      <c r="E2" s="10"/>
      <c r="F2" s="10"/>
      <c r="G2" s="10"/>
      <c r="H2" s="10"/>
      <c r="I2" s="10"/>
      <c r="J2" s="10"/>
      <c r="K2" s="10"/>
      <c r="L2" s="10"/>
      <c r="M2" s="10"/>
      <c r="N2" s="10"/>
      <c r="O2" s="10"/>
      <c r="P2" s="10"/>
      <c r="Q2" s="10"/>
      <c r="R2" s="10"/>
      <c r="S2" s="15"/>
      <c r="T2" s="18"/>
    </row>
    <row r="3" ht="13.5" customHeight="1">
      <c r="A3" s="23" t="s">
        <v>200</v>
      </c>
      <c r="B3" s="5"/>
      <c r="C3" s="5"/>
      <c r="D3" s="8"/>
      <c r="E3" s="10"/>
      <c r="F3" s="10"/>
      <c r="G3" s="10"/>
      <c r="H3" s="10"/>
      <c r="I3" s="10"/>
      <c r="J3" s="10"/>
      <c r="K3" s="10"/>
      <c r="L3" s="10"/>
      <c r="M3" s="10"/>
      <c r="N3" s="10"/>
      <c r="O3" s="10"/>
      <c r="P3" s="10"/>
      <c r="Q3" s="10"/>
      <c r="R3" s="10"/>
      <c r="S3" s="15"/>
      <c r="T3" s="18"/>
    </row>
    <row r="4" ht="15.75" customHeight="1">
      <c r="A4" s="26" t="s">
        <v>201</v>
      </c>
      <c r="B4" s="27"/>
      <c r="C4" s="27"/>
      <c r="D4" s="28"/>
      <c r="E4" s="30"/>
      <c r="F4" s="30"/>
      <c r="G4" s="30"/>
      <c r="H4" s="30"/>
      <c r="I4" s="30"/>
      <c r="J4" s="30"/>
      <c r="K4" s="30"/>
      <c r="L4" s="30"/>
      <c r="M4" s="30"/>
      <c r="N4" s="30"/>
      <c r="O4" s="30"/>
      <c r="P4" s="30"/>
      <c r="Q4" s="30"/>
      <c r="R4" s="30"/>
      <c r="S4" s="15"/>
      <c r="T4" s="18"/>
    </row>
    <row r="5" ht="21.75" customHeight="1">
      <c r="A5" s="33" t="str">
        <f>YEAR('LIQ Jahr3'!A5)&amp;" B2B"</f>
        <v>2029 B2B</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c r="T5" s="18"/>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c r="T6" s="63"/>
    </row>
    <row r="7" ht="18.0" customHeight="1">
      <c r="A7" s="98">
        <v>0.09</v>
      </c>
      <c r="B7" s="57"/>
      <c r="C7" s="57"/>
      <c r="D7" s="57"/>
      <c r="E7" s="57"/>
      <c r="F7" s="57"/>
      <c r="G7" s="57"/>
      <c r="H7" s="57"/>
      <c r="I7" s="57"/>
      <c r="J7" s="57"/>
      <c r="K7" s="57"/>
      <c r="L7" s="57"/>
      <c r="M7" s="57"/>
      <c r="N7" s="57"/>
      <c r="O7" s="57"/>
      <c r="P7" s="57"/>
      <c r="Q7" s="57"/>
      <c r="R7" s="59"/>
      <c r="S7" s="59"/>
      <c r="T7" s="69"/>
    </row>
    <row r="8" ht="18.0" customHeight="1">
      <c r="A8" s="88" t="str">
        <f>'Jahr1 B2B'!A8&amp;""</f>
        <v>Produktgruppe 1</v>
      </c>
      <c r="B8" s="62"/>
      <c r="C8" s="64" t="s">
        <v>148</v>
      </c>
      <c r="D8" s="64" t="s">
        <v>165</v>
      </c>
      <c r="E8" s="66"/>
      <c r="F8" s="66"/>
      <c r="G8" s="66"/>
      <c r="H8" s="66"/>
      <c r="I8" s="66"/>
      <c r="J8" s="66"/>
      <c r="K8" s="66"/>
      <c r="L8" s="66"/>
      <c r="M8" s="66"/>
      <c r="N8" s="66"/>
      <c r="O8" s="66"/>
      <c r="P8" s="66"/>
      <c r="Q8" s="67"/>
      <c r="R8" s="68"/>
      <c r="S8" s="59"/>
      <c r="T8" s="69"/>
    </row>
    <row r="9" ht="18.0" customHeight="1">
      <c r="A9" s="79" t="str">
        <f>'Jahr1 B2B'!A9&amp;""</f>
        <v>Artikel 1</v>
      </c>
      <c r="B9" s="72"/>
      <c r="C9" s="73">
        <f>'Jahr2 B2B'!C9</f>
        <v>0</v>
      </c>
      <c r="D9" s="73">
        <f>'Jahr2 B2B'!D9</f>
        <v>0</v>
      </c>
      <c r="E9" s="99">
        <f>'Jahr2 B2B'!E9*(1+'Jahr3 B2B'!$A$7)</f>
        <v>0</v>
      </c>
      <c r="F9" s="99">
        <f>'Jahr2 B2B'!F9*(1+'Jahr3 B2B'!$A$7)</f>
        <v>0</v>
      </c>
      <c r="G9" s="99">
        <f>'Jahr2 B2B'!G9*(1+'Jahr3 B2B'!$A$7)</f>
        <v>0</v>
      </c>
      <c r="H9" s="99">
        <f>'Jahr2 B2B'!H9*(1+'Jahr3 B2B'!$A$7)</f>
        <v>0</v>
      </c>
      <c r="I9" s="99">
        <f>'Jahr2 B2B'!I9*(1+'Jahr3 B2B'!$A$7)</f>
        <v>0</v>
      </c>
      <c r="J9" s="99">
        <f>'Jahr2 B2B'!J9*(1+'Jahr3 B2B'!$A$7)</f>
        <v>0</v>
      </c>
      <c r="K9" s="99">
        <f>'Jahr2 B2B'!K9*(1+'Jahr3 B2B'!$A$7)</f>
        <v>0</v>
      </c>
      <c r="L9" s="99">
        <f>'Jahr2 B2B'!L9*(1+'Jahr3 B2B'!$A$7)</f>
        <v>0</v>
      </c>
      <c r="M9" s="99">
        <f>'Jahr2 B2B'!M9*(1+'Jahr3 B2B'!$A$7)</f>
        <v>0</v>
      </c>
      <c r="N9" s="99">
        <f>'Jahr2 B2B'!N9*(1+'Jahr3 B2B'!$A$7)</f>
        <v>0</v>
      </c>
      <c r="O9" s="99">
        <f>'Jahr2 B2B'!O9*(1+'Jahr3 B2B'!$A$7)</f>
        <v>0</v>
      </c>
      <c r="P9" s="99">
        <f>'Jahr2 B2B'!P9*(1+'Jahr3 B2B'!$A$7)</f>
        <v>0</v>
      </c>
      <c r="Q9" s="77">
        <f t="shared" ref="Q9:Q18" si="1">SUM(E9+F9+G9+H9+I9+J9+K9+L9+M9+N9+O9+P9)</f>
        <v>0</v>
      </c>
      <c r="R9" s="78">
        <f t="shared" ref="R9:R18" si="2">SUM(E9+F9+G9+H9+I9+J9+K9+L9+M9+N9+O9+P9)/12</f>
        <v>0</v>
      </c>
      <c r="S9" s="59"/>
      <c r="T9" s="69"/>
    </row>
    <row r="10" ht="18.0" customHeight="1">
      <c r="A10" s="79" t="str">
        <f>'Jahr1 B2B'!A10&amp;""</f>
        <v>Artikel 2</v>
      </c>
      <c r="B10" s="79"/>
      <c r="C10" s="80">
        <f>'Jahr2 B2B'!C10</f>
        <v>0</v>
      </c>
      <c r="D10" s="80">
        <f>'Jahr2 B2B'!D10</f>
        <v>0</v>
      </c>
      <c r="E10" s="100">
        <f>'Jahr2 B2B'!E10*(1+'Jahr3 B2B'!$A$7)</f>
        <v>0</v>
      </c>
      <c r="F10" s="100">
        <f>'Jahr2 B2B'!F10*(1+'Jahr3 B2B'!$A$7)</f>
        <v>0</v>
      </c>
      <c r="G10" s="100">
        <f>'Jahr2 B2B'!G10*(1+'Jahr3 B2B'!$A$7)</f>
        <v>0</v>
      </c>
      <c r="H10" s="100">
        <f>'Jahr2 B2B'!H10*(1+'Jahr3 B2B'!$A$7)</f>
        <v>0</v>
      </c>
      <c r="I10" s="100">
        <f>'Jahr2 B2B'!I10*(1+'Jahr3 B2B'!$A$7)</f>
        <v>0</v>
      </c>
      <c r="J10" s="100">
        <f>'Jahr2 B2B'!J10*(1+'Jahr3 B2B'!$A$7)</f>
        <v>0</v>
      </c>
      <c r="K10" s="100">
        <f>'Jahr2 B2B'!K10*(1+'Jahr3 B2B'!$A$7)</f>
        <v>0</v>
      </c>
      <c r="L10" s="100">
        <f>'Jahr2 B2B'!L10*(1+'Jahr3 B2B'!$A$7)</f>
        <v>0</v>
      </c>
      <c r="M10" s="100">
        <f>'Jahr2 B2B'!M10*(1+'Jahr3 B2B'!$A$7)</f>
        <v>0</v>
      </c>
      <c r="N10" s="100">
        <f>'Jahr2 B2B'!N10*(1+'Jahr3 B2B'!$A$7)</f>
        <v>0</v>
      </c>
      <c r="O10" s="100">
        <f>'Jahr2 B2B'!O10*(1+'Jahr3 B2B'!$A$7)</f>
        <v>0</v>
      </c>
      <c r="P10" s="100">
        <f>'Jahr2 B2B'!P10*(1+'Jahr3 B2B'!$A$7)</f>
        <v>0</v>
      </c>
      <c r="Q10" s="77">
        <f t="shared" si="1"/>
        <v>0</v>
      </c>
      <c r="R10" s="78">
        <f t="shared" si="2"/>
        <v>0</v>
      </c>
      <c r="S10" s="82"/>
      <c r="T10" s="83"/>
    </row>
    <row r="11" ht="18.0" customHeight="1">
      <c r="A11" s="79" t="str">
        <f>'Jahr1 B2B'!A11&amp;""</f>
        <v>Artikel 3</v>
      </c>
      <c r="B11" s="79"/>
      <c r="C11" s="80">
        <f>'Jahr2 B2B'!C11</f>
        <v>0</v>
      </c>
      <c r="D11" s="80">
        <f>'Jahr2 B2B'!D11</f>
        <v>0</v>
      </c>
      <c r="E11" s="99">
        <f>'Jahr2 B2B'!E11*(1+'Jahr3 B2B'!$A$7)</f>
        <v>0</v>
      </c>
      <c r="F11" s="99">
        <f>'Jahr2 B2B'!F11*(1+'Jahr3 B2B'!$A$7)</f>
        <v>0</v>
      </c>
      <c r="G11" s="99">
        <f>'Jahr2 B2B'!G11*(1+'Jahr3 B2B'!$A$7)</f>
        <v>0</v>
      </c>
      <c r="H11" s="99">
        <f>'Jahr2 B2B'!H11*(1+'Jahr3 B2B'!$A$7)</f>
        <v>0</v>
      </c>
      <c r="I11" s="99">
        <f>'Jahr2 B2B'!I11*(1+'Jahr3 B2B'!$A$7)</f>
        <v>0</v>
      </c>
      <c r="J11" s="99">
        <f>'Jahr2 B2B'!J11*(1+'Jahr3 B2B'!$A$7)</f>
        <v>0</v>
      </c>
      <c r="K11" s="99">
        <f>'Jahr2 B2B'!K11*(1+'Jahr3 B2B'!$A$7)</f>
        <v>0</v>
      </c>
      <c r="L11" s="99">
        <f>'Jahr2 B2B'!L11*(1+'Jahr3 B2B'!$A$7)</f>
        <v>0</v>
      </c>
      <c r="M11" s="99">
        <f>'Jahr2 B2B'!M11*(1+'Jahr3 B2B'!$A$7)</f>
        <v>0</v>
      </c>
      <c r="N11" s="99">
        <f>'Jahr2 B2B'!N11*(1+'Jahr3 B2B'!$A$7)</f>
        <v>0</v>
      </c>
      <c r="O11" s="99">
        <f>'Jahr2 B2B'!O11*(1+'Jahr3 B2B'!$A$7)</f>
        <v>0</v>
      </c>
      <c r="P11" s="99">
        <f>'Jahr2 B2B'!P11*(1+'Jahr3 B2B'!$A$7)</f>
        <v>0</v>
      </c>
      <c r="Q11" s="77">
        <f t="shared" si="1"/>
        <v>0</v>
      </c>
      <c r="R11" s="78">
        <f t="shared" si="2"/>
        <v>0</v>
      </c>
      <c r="S11" s="82"/>
      <c r="T11" s="83"/>
    </row>
    <row r="12" ht="18.0" customHeight="1">
      <c r="A12" s="79" t="str">
        <f>'Jahr1 B2B'!A12&amp;""</f>
        <v>Artikel 4</v>
      </c>
      <c r="B12" s="79"/>
      <c r="C12" s="80">
        <f>'Jahr2 B2B'!C12</f>
        <v>0</v>
      </c>
      <c r="D12" s="80">
        <f>'Jahr2 B2B'!D12</f>
        <v>0</v>
      </c>
      <c r="E12" s="100">
        <f>'Jahr2 B2B'!E12*(1+'Jahr3 B2B'!$A$7)</f>
        <v>0</v>
      </c>
      <c r="F12" s="100">
        <f>'Jahr2 B2B'!F12*(1+'Jahr3 B2B'!$A$7)</f>
        <v>0</v>
      </c>
      <c r="G12" s="100">
        <f>'Jahr2 B2B'!G12*(1+'Jahr3 B2B'!$A$7)</f>
        <v>0</v>
      </c>
      <c r="H12" s="100">
        <f>'Jahr2 B2B'!H12*(1+'Jahr3 B2B'!$A$7)</f>
        <v>0</v>
      </c>
      <c r="I12" s="100">
        <f>'Jahr2 B2B'!I12*(1+'Jahr3 B2B'!$A$7)</f>
        <v>0</v>
      </c>
      <c r="J12" s="100">
        <f>'Jahr2 B2B'!J12*(1+'Jahr3 B2B'!$A$7)</f>
        <v>0</v>
      </c>
      <c r="K12" s="100">
        <f>'Jahr2 B2B'!K12*(1+'Jahr3 B2B'!$A$7)</f>
        <v>0</v>
      </c>
      <c r="L12" s="100">
        <f>'Jahr2 B2B'!L12*(1+'Jahr3 B2B'!$A$7)</f>
        <v>0</v>
      </c>
      <c r="M12" s="100">
        <f>'Jahr2 B2B'!M12*(1+'Jahr3 B2B'!$A$7)</f>
        <v>0</v>
      </c>
      <c r="N12" s="100">
        <f>'Jahr2 B2B'!N12*(1+'Jahr3 B2B'!$A$7)</f>
        <v>0</v>
      </c>
      <c r="O12" s="100">
        <f>'Jahr2 B2B'!O12*(1+'Jahr3 B2B'!$A$7)</f>
        <v>0</v>
      </c>
      <c r="P12" s="100">
        <f>'Jahr2 B2B'!P12*(1+'Jahr3 B2B'!$A$7)</f>
        <v>0</v>
      </c>
      <c r="Q12" s="77">
        <f t="shared" si="1"/>
        <v>0</v>
      </c>
      <c r="R12" s="78">
        <f t="shared" si="2"/>
        <v>0</v>
      </c>
      <c r="S12" s="82"/>
      <c r="T12" s="83"/>
    </row>
    <row r="13" ht="18.0" customHeight="1">
      <c r="A13" s="79" t="str">
        <f>'Jahr1 B2B'!A13&amp;""</f>
        <v>Artikel 5</v>
      </c>
      <c r="B13" s="79"/>
      <c r="C13" s="80">
        <f>'Jahr2 B2B'!C13</f>
        <v>0</v>
      </c>
      <c r="D13" s="80">
        <f>'Jahr2 B2B'!D13</f>
        <v>0</v>
      </c>
      <c r="E13" s="99">
        <f>'Jahr2 B2B'!E13*(1+'Jahr3 B2B'!$A$7)</f>
        <v>0</v>
      </c>
      <c r="F13" s="99">
        <f>'Jahr2 B2B'!F13*(1+'Jahr3 B2B'!$A$7)</f>
        <v>0</v>
      </c>
      <c r="G13" s="99">
        <f>'Jahr2 B2B'!G13*(1+'Jahr3 B2B'!$A$7)</f>
        <v>0</v>
      </c>
      <c r="H13" s="99">
        <f>'Jahr2 B2B'!H13*(1+'Jahr3 B2B'!$A$7)</f>
        <v>0</v>
      </c>
      <c r="I13" s="99">
        <f>'Jahr2 B2B'!I13*(1+'Jahr3 B2B'!$A$7)</f>
        <v>0</v>
      </c>
      <c r="J13" s="99">
        <f>'Jahr2 B2B'!J13*(1+'Jahr3 B2B'!$A$7)</f>
        <v>0</v>
      </c>
      <c r="K13" s="99">
        <f>'Jahr2 B2B'!K13*(1+'Jahr3 B2B'!$A$7)</f>
        <v>0</v>
      </c>
      <c r="L13" s="99">
        <f>'Jahr2 B2B'!L13*(1+'Jahr3 B2B'!$A$7)</f>
        <v>0</v>
      </c>
      <c r="M13" s="99">
        <f>'Jahr2 B2B'!M13*(1+'Jahr3 B2B'!$A$7)</f>
        <v>0</v>
      </c>
      <c r="N13" s="99">
        <f>'Jahr2 B2B'!N13*(1+'Jahr3 B2B'!$A$7)</f>
        <v>0</v>
      </c>
      <c r="O13" s="99">
        <f>'Jahr2 B2B'!O13*(1+'Jahr3 B2B'!$A$7)</f>
        <v>0</v>
      </c>
      <c r="P13" s="99">
        <f>'Jahr2 B2B'!P13*(1+'Jahr3 B2B'!$A$7)</f>
        <v>0</v>
      </c>
      <c r="Q13" s="77">
        <f t="shared" si="1"/>
        <v>0</v>
      </c>
      <c r="R13" s="78">
        <f t="shared" si="2"/>
        <v>0</v>
      </c>
      <c r="S13" s="82"/>
      <c r="T13" s="83"/>
    </row>
    <row r="14" ht="18.0" customHeight="1">
      <c r="A14" s="79" t="str">
        <f>'Jahr1 B2B'!A14&amp;""</f>
        <v>Artikel 6</v>
      </c>
      <c r="B14" s="79"/>
      <c r="C14" s="80">
        <f>'Jahr2 B2B'!C14</f>
        <v>0</v>
      </c>
      <c r="D14" s="80">
        <f>'Jahr2 B2B'!D14</f>
        <v>0</v>
      </c>
      <c r="E14" s="100">
        <f>'Jahr2 B2B'!E14*(1+'Jahr3 B2B'!$A$7)</f>
        <v>0</v>
      </c>
      <c r="F14" s="100">
        <f>'Jahr2 B2B'!F14*(1+'Jahr3 B2B'!$A$7)</f>
        <v>0</v>
      </c>
      <c r="G14" s="100">
        <f>'Jahr2 B2B'!G14*(1+'Jahr3 B2B'!$A$7)</f>
        <v>0</v>
      </c>
      <c r="H14" s="100">
        <f>'Jahr2 B2B'!H14*(1+'Jahr3 B2B'!$A$7)</f>
        <v>0</v>
      </c>
      <c r="I14" s="100">
        <f>'Jahr2 B2B'!I14*(1+'Jahr3 B2B'!$A$7)</f>
        <v>0</v>
      </c>
      <c r="J14" s="100">
        <f>'Jahr2 B2B'!J14*(1+'Jahr3 B2B'!$A$7)</f>
        <v>0</v>
      </c>
      <c r="K14" s="100">
        <f>'Jahr2 B2B'!K14*(1+'Jahr3 B2B'!$A$7)</f>
        <v>0</v>
      </c>
      <c r="L14" s="100">
        <f>'Jahr2 B2B'!L14*(1+'Jahr3 B2B'!$A$7)</f>
        <v>0</v>
      </c>
      <c r="M14" s="100">
        <f>'Jahr2 B2B'!M14*(1+'Jahr3 B2B'!$A$7)</f>
        <v>0</v>
      </c>
      <c r="N14" s="100">
        <f>'Jahr2 B2B'!N14*(1+'Jahr3 B2B'!$A$7)</f>
        <v>0</v>
      </c>
      <c r="O14" s="100">
        <f>'Jahr2 B2B'!O14*(1+'Jahr3 B2B'!$A$7)</f>
        <v>0</v>
      </c>
      <c r="P14" s="100">
        <f>'Jahr2 B2B'!P14*(1+'Jahr3 B2B'!$A$7)</f>
        <v>0</v>
      </c>
      <c r="Q14" s="77">
        <f t="shared" si="1"/>
        <v>0</v>
      </c>
      <c r="R14" s="78">
        <f t="shared" si="2"/>
        <v>0</v>
      </c>
      <c r="S14" s="82"/>
      <c r="T14" s="83"/>
    </row>
    <row r="15" ht="18.0" customHeight="1">
      <c r="A15" s="79" t="str">
        <f>'Jahr1 B2B'!A15&amp;""</f>
        <v/>
      </c>
      <c r="B15" s="79"/>
      <c r="C15" s="80" t="str">
        <f>'Jahr2 B2B'!C15</f>
        <v/>
      </c>
      <c r="D15" s="80" t="str">
        <f>'Jahr2 B2B'!D15</f>
        <v/>
      </c>
      <c r="E15" s="99">
        <f>'Jahr2 B2B'!E15*(1+'Jahr3 B2B'!$A$7)</f>
        <v>0</v>
      </c>
      <c r="F15" s="99">
        <f>'Jahr2 B2B'!F15*(1+'Jahr3 B2B'!$A$7)</f>
        <v>0</v>
      </c>
      <c r="G15" s="99">
        <f>'Jahr2 B2B'!G15*(1+'Jahr3 B2B'!$A$7)</f>
        <v>0</v>
      </c>
      <c r="H15" s="99">
        <f>'Jahr2 B2B'!H15*(1+'Jahr3 B2B'!$A$7)</f>
        <v>0</v>
      </c>
      <c r="I15" s="99">
        <f>'Jahr2 B2B'!I15*(1+'Jahr3 B2B'!$A$7)</f>
        <v>0</v>
      </c>
      <c r="J15" s="99">
        <f>'Jahr2 B2B'!J15*(1+'Jahr3 B2B'!$A$7)</f>
        <v>0</v>
      </c>
      <c r="K15" s="99">
        <f>'Jahr2 B2B'!K15*(1+'Jahr3 B2B'!$A$7)</f>
        <v>0</v>
      </c>
      <c r="L15" s="99">
        <f>'Jahr2 B2B'!L15*(1+'Jahr3 B2B'!$A$7)</f>
        <v>0</v>
      </c>
      <c r="M15" s="99">
        <f>'Jahr2 B2B'!M15*(1+'Jahr3 B2B'!$A$7)</f>
        <v>0</v>
      </c>
      <c r="N15" s="99">
        <f>'Jahr2 B2B'!N15*(1+'Jahr3 B2B'!$A$7)</f>
        <v>0</v>
      </c>
      <c r="O15" s="99">
        <f>'Jahr2 B2B'!O15*(1+'Jahr3 B2B'!$A$7)</f>
        <v>0</v>
      </c>
      <c r="P15" s="99">
        <f>'Jahr2 B2B'!P15*(1+'Jahr3 B2B'!$A$7)</f>
        <v>0</v>
      </c>
      <c r="Q15" s="77">
        <f t="shared" si="1"/>
        <v>0</v>
      </c>
      <c r="R15" s="78">
        <f t="shared" si="2"/>
        <v>0</v>
      </c>
      <c r="S15" s="82"/>
      <c r="T15" s="83"/>
    </row>
    <row r="16" ht="18.0" customHeight="1">
      <c r="A16" s="79" t="str">
        <f>'Jahr1 B2B'!A16&amp;""</f>
        <v/>
      </c>
      <c r="B16" s="79"/>
      <c r="C16" s="80" t="str">
        <f>'Jahr2 B2B'!C16</f>
        <v/>
      </c>
      <c r="D16" s="80" t="str">
        <f>'Jahr2 B2B'!D16</f>
        <v/>
      </c>
      <c r="E16" s="100">
        <f>'Jahr2 B2B'!E16*(1+'Jahr3 B2B'!$A$7)</f>
        <v>0</v>
      </c>
      <c r="F16" s="100">
        <f>'Jahr2 B2B'!F16*(1+'Jahr3 B2B'!$A$7)</f>
        <v>0</v>
      </c>
      <c r="G16" s="100">
        <f>'Jahr2 B2B'!G16*(1+'Jahr3 B2B'!$A$7)</f>
        <v>0</v>
      </c>
      <c r="H16" s="100">
        <f>'Jahr2 B2B'!H16*(1+'Jahr3 B2B'!$A$7)</f>
        <v>0</v>
      </c>
      <c r="I16" s="100">
        <f>'Jahr2 B2B'!I16*(1+'Jahr3 B2B'!$A$7)</f>
        <v>0</v>
      </c>
      <c r="J16" s="100">
        <f>'Jahr2 B2B'!J16*(1+'Jahr3 B2B'!$A$7)</f>
        <v>0</v>
      </c>
      <c r="K16" s="100">
        <f>'Jahr2 B2B'!K16*(1+'Jahr3 B2B'!$A$7)</f>
        <v>0</v>
      </c>
      <c r="L16" s="100">
        <f>'Jahr2 B2B'!L16*(1+'Jahr3 B2B'!$A$7)</f>
        <v>0</v>
      </c>
      <c r="M16" s="100">
        <f>'Jahr2 B2B'!M16*(1+'Jahr3 B2B'!$A$7)</f>
        <v>0</v>
      </c>
      <c r="N16" s="100">
        <f>'Jahr2 B2B'!N16*(1+'Jahr3 B2B'!$A$7)</f>
        <v>0</v>
      </c>
      <c r="O16" s="100">
        <f>'Jahr2 B2B'!O16*(1+'Jahr3 B2B'!$A$7)</f>
        <v>0</v>
      </c>
      <c r="P16" s="100">
        <f>'Jahr2 B2B'!P16*(1+'Jahr3 B2B'!$A$7)</f>
        <v>0</v>
      </c>
      <c r="Q16" s="77">
        <f t="shared" si="1"/>
        <v>0</v>
      </c>
      <c r="R16" s="78">
        <f t="shared" si="2"/>
        <v>0</v>
      </c>
      <c r="S16" s="82"/>
      <c r="T16" s="83"/>
    </row>
    <row r="17" ht="18.0" customHeight="1">
      <c r="A17" s="79" t="str">
        <f>'Jahr1 B2B'!A17&amp;""</f>
        <v/>
      </c>
      <c r="B17" s="79"/>
      <c r="C17" s="80" t="str">
        <f>'Jahr2 B2B'!C17</f>
        <v/>
      </c>
      <c r="D17" s="80" t="str">
        <f>'Jahr2 B2B'!D17</f>
        <v/>
      </c>
      <c r="E17" s="99">
        <f>'Jahr2 B2B'!E17*(1+'Jahr3 B2B'!$A$7)</f>
        <v>0</v>
      </c>
      <c r="F17" s="99">
        <f>'Jahr2 B2B'!F17*(1+'Jahr3 B2B'!$A$7)</f>
        <v>0</v>
      </c>
      <c r="G17" s="99">
        <f>'Jahr2 B2B'!G17*(1+'Jahr3 B2B'!$A$7)</f>
        <v>0</v>
      </c>
      <c r="H17" s="99">
        <f>'Jahr2 B2B'!H17*(1+'Jahr3 B2B'!$A$7)</f>
        <v>0</v>
      </c>
      <c r="I17" s="99">
        <f>'Jahr2 B2B'!I17*(1+'Jahr3 B2B'!$A$7)</f>
        <v>0</v>
      </c>
      <c r="J17" s="99">
        <f>'Jahr2 B2B'!J17*(1+'Jahr3 B2B'!$A$7)</f>
        <v>0</v>
      </c>
      <c r="K17" s="99">
        <f>'Jahr2 B2B'!K17*(1+'Jahr3 B2B'!$A$7)</f>
        <v>0</v>
      </c>
      <c r="L17" s="99">
        <f>'Jahr2 B2B'!L17*(1+'Jahr3 B2B'!$A$7)</f>
        <v>0</v>
      </c>
      <c r="M17" s="99">
        <f>'Jahr2 B2B'!M17*(1+'Jahr3 B2B'!$A$7)</f>
        <v>0</v>
      </c>
      <c r="N17" s="99">
        <f>'Jahr2 B2B'!N17*(1+'Jahr3 B2B'!$A$7)</f>
        <v>0</v>
      </c>
      <c r="O17" s="99">
        <f>'Jahr2 B2B'!O17*(1+'Jahr3 B2B'!$A$7)</f>
        <v>0</v>
      </c>
      <c r="P17" s="99">
        <f>'Jahr2 B2B'!P17*(1+'Jahr3 B2B'!$A$7)</f>
        <v>0</v>
      </c>
      <c r="Q17" s="77">
        <f t="shared" si="1"/>
        <v>0</v>
      </c>
      <c r="R17" s="78">
        <f t="shared" si="2"/>
        <v>0</v>
      </c>
      <c r="S17" s="82"/>
      <c r="T17" s="83"/>
    </row>
    <row r="18" ht="18.0" customHeight="1">
      <c r="A18" s="79" t="str">
        <f>'Jahr1 B2B'!A18&amp;""</f>
        <v/>
      </c>
      <c r="B18" s="79"/>
      <c r="C18" s="80" t="str">
        <f>'Jahr2 B2B'!C18</f>
        <v/>
      </c>
      <c r="D18" s="80" t="str">
        <f>'Jahr2 B2B'!D18</f>
        <v/>
      </c>
      <c r="E18" s="100">
        <f>'Jahr2 B2B'!E18*(1+'Jahr3 B2B'!$A$7)</f>
        <v>0</v>
      </c>
      <c r="F18" s="100">
        <f>'Jahr2 B2B'!F18*(1+'Jahr3 B2B'!$A$7)</f>
        <v>0</v>
      </c>
      <c r="G18" s="100">
        <f>'Jahr2 B2B'!G18*(1+'Jahr3 B2B'!$A$7)</f>
        <v>0</v>
      </c>
      <c r="H18" s="100">
        <f>'Jahr2 B2B'!H18*(1+'Jahr3 B2B'!$A$7)</f>
        <v>0</v>
      </c>
      <c r="I18" s="100">
        <f>'Jahr2 B2B'!I18*(1+'Jahr3 B2B'!$A$7)</f>
        <v>0</v>
      </c>
      <c r="J18" s="100">
        <f>'Jahr2 B2B'!J18*(1+'Jahr3 B2B'!$A$7)</f>
        <v>0</v>
      </c>
      <c r="K18" s="100">
        <f>'Jahr2 B2B'!K18*(1+'Jahr3 B2B'!$A$7)</f>
        <v>0</v>
      </c>
      <c r="L18" s="100">
        <f>'Jahr2 B2B'!L18*(1+'Jahr3 B2B'!$A$7)</f>
        <v>0</v>
      </c>
      <c r="M18" s="100">
        <f>'Jahr2 B2B'!M18*(1+'Jahr3 B2B'!$A$7)</f>
        <v>0</v>
      </c>
      <c r="N18" s="100">
        <f>'Jahr2 B2B'!N18*(1+'Jahr3 B2B'!$A$7)</f>
        <v>0</v>
      </c>
      <c r="O18" s="100">
        <f>'Jahr2 B2B'!O18*(1+'Jahr3 B2B'!$A$7)</f>
        <v>0</v>
      </c>
      <c r="P18" s="100">
        <f>'Jahr2 B2B'!P18*(1+'Jahr3 B2B'!$A$7)</f>
        <v>0</v>
      </c>
      <c r="Q18" s="77">
        <f t="shared" si="1"/>
        <v>0</v>
      </c>
      <c r="R18" s="78">
        <f t="shared" si="2"/>
        <v>0</v>
      </c>
      <c r="S18" s="82"/>
      <c r="T18" s="83"/>
    </row>
    <row r="19" ht="18.0" customHeight="1">
      <c r="A19" s="57"/>
      <c r="B19" s="57"/>
      <c r="C19" s="57"/>
      <c r="D19" s="57"/>
      <c r="E19" s="84"/>
      <c r="F19" s="84"/>
      <c r="G19" s="84"/>
      <c r="H19" s="84"/>
      <c r="I19" s="84"/>
      <c r="J19" s="84"/>
      <c r="K19" s="84"/>
      <c r="L19" s="84"/>
      <c r="M19" s="84"/>
      <c r="N19" s="84"/>
      <c r="O19" s="84"/>
      <c r="P19" s="84"/>
      <c r="Q19" s="85"/>
      <c r="R19" s="86"/>
      <c r="S19" s="82"/>
      <c r="T19" s="83"/>
    </row>
    <row r="20" ht="18.0" customHeight="1">
      <c r="A20" s="88" t="str">
        <f>'Jahr1 B2B'!A20&amp;""</f>
        <v>Produktgruppe 2</v>
      </c>
      <c r="B20" s="62"/>
      <c r="C20" s="64" t="s">
        <v>148</v>
      </c>
      <c r="D20" s="64" t="s">
        <v>165</v>
      </c>
      <c r="E20" s="66"/>
      <c r="F20" s="66"/>
      <c r="G20" s="66"/>
      <c r="H20" s="66"/>
      <c r="I20" s="66"/>
      <c r="J20" s="66"/>
      <c r="K20" s="66"/>
      <c r="L20" s="66"/>
      <c r="M20" s="66"/>
      <c r="N20" s="66"/>
      <c r="O20" s="66"/>
      <c r="P20" s="66"/>
      <c r="Q20" s="67"/>
      <c r="R20" s="68"/>
      <c r="S20" s="59"/>
      <c r="T20" s="69"/>
    </row>
    <row r="21" ht="18.0" customHeight="1">
      <c r="A21" s="79" t="str">
        <f>'Jahr1 B2B'!A21&amp;""</f>
        <v>Artikel 1</v>
      </c>
      <c r="B21" s="72"/>
      <c r="C21" s="73">
        <f>'Jahr2 B2B'!C21</f>
        <v>0</v>
      </c>
      <c r="D21" s="73">
        <f>'Jahr2 B2B'!D21</f>
        <v>0</v>
      </c>
      <c r="E21" s="99">
        <f>'Jahr2 B2B'!E21*(1+'Jahr3 B2B'!$A$7)</f>
        <v>0</v>
      </c>
      <c r="F21" s="99">
        <f>'Jahr2 B2B'!F21*(1+'Jahr3 B2B'!$A$7)</f>
        <v>0</v>
      </c>
      <c r="G21" s="99">
        <f>'Jahr2 B2B'!G21*(1+'Jahr3 B2B'!$A$7)</f>
        <v>0</v>
      </c>
      <c r="H21" s="99">
        <f>'Jahr2 B2B'!H21*(1+'Jahr3 B2B'!$A$7)</f>
        <v>0</v>
      </c>
      <c r="I21" s="99">
        <f>'Jahr2 B2B'!I21*(1+'Jahr3 B2B'!$A$7)</f>
        <v>0</v>
      </c>
      <c r="J21" s="99">
        <f>'Jahr2 B2B'!J21*(1+'Jahr3 B2B'!$A$7)</f>
        <v>0</v>
      </c>
      <c r="K21" s="99">
        <f>'Jahr2 B2B'!K21*(1+'Jahr3 B2B'!$A$7)</f>
        <v>0</v>
      </c>
      <c r="L21" s="99">
        <f>'Jahr2 B2B'!L21*(1+'Jahr3 B2B'!$A$7)</f>
        <v>0</v>
      </c>
      <c r="M21" s="99">
        <f>'Jahr2 B2B'!M21*(1+'Jahr3 B2B'!$A$7)</f>
        <v>0</v>
      </c>
      <c r="N21" s="99">
        <f>'Jahr2 B2B'!N21*(1+'Jahr3 B2B'!$A$7)</f>
        <v>0</v>
      </c>
      <c r="O21" s="99">
        <f>'Jahr2 B2B'!O21*(1+'Jahr3 B2B'!$A$7)</f>
        <v>0</v>
      </c>
      <c r="P21" s="99">
        <f>'Jahr2 B2B'!P21*(1+'Jahr3 B2B'!$A$7)</f>
        <v>0</v>
      </c>
      <c r="Q21" s="77">
        <f t="shared" ref="Q21:Q30" si="3">SUM(E21+F21+G21+H21+I21+J21+K21+L21+M21+N21+O21+P21)</f>
        <v>0</v>
      </c>
      <c r="R21" s="78">
        <f t="shared" ref="R21:R30" si="4">SUM(E21+F21+G21+H21+I21+J21+K21+L21+M21+N21+O21+P21)/12</f>
        <v>0</v>
      </c>
      <c r="S21" s="59"/>
      <c r="T21" s="69"/>
    </row>
    <row r="22" ht="18.0" customHeight="1">
      <c r="A22" s="79" t="str">
        <f>'Jahr1 B2B'!A22&amp;""</f>
        <v>Artikel 2</v>
      </c>
      <c r="B22" s="79"/>
      <c r="C22" s="80">
        <f>'Jahr2 B2B'!C22</f>
        <v>0</v>
      </c>
      <c r="D22" s="80">
        <f>'Jahr2 B2B'!D22</f>
        <v>0</v>
      </c>
      <c r="E22" s="100">
        <f>'Jahr2 B2B'!E22*(1+'Jahr3 B2B'!$A$7)</f>
        <v>0</v>
      </c>
      <c r="F22" s="100">
        <f>'Jahr2 B2B'!F22*(1+'Jahr3 B2B'!$A$7)</f>
        <v>0</v>
      </c>
      <c r="G22" s="100">
        <f>'Jahr2 B2B'!G22*(1+'Jahr3 B2B'!$A$7)</f>
        <v>0</v>
      </c>
      <c r="H22" s="100">
        <f>'Jahr2 B2B'!H22*(1+'Jahr3 B2B'!$A$7)</f>
        <v>0</v>
      </c>
      <c r="I22" s="100">
        <f>'Jahr2 B2B'!I22*(1+'Jahr3 B2B'!$A$7)</f>
        <v>0</v>
      </c>
      <c r="J22" s="100">
        <f>'Jahr2 B2B'!J22*(1+'Jahr3 B2B'!$A$7)</f>
        <v>0</v>
      </c>
      <c r="K22" s="100">
        <f>'Jahr2 B2B'!K22*(1+'Jahr3 B2B'!$A$7)</f>
        <v>0</v>
      </c>
      <c r="L22" s="100">
        <f>'Jahr2 B2B'!L22*(1+'Jahr3 B2B'!$A$7)</f>
        <v>0</v>
      </c>
      <c r="M22" s="100">
        <f>'Jahr2 B2B'!M22*(1+'Jahr3 B2B'!$A$7)</f>
        <v>0</v>
      </c>
      <c r="N22" s="100">
        <f>'Jahr2 B2B'!N22*(1+'Jahr3 B2B'!$A$7)</f>
        <v>0</v>
      </c>
      <c r="O22" s="100">
        <f>'Jahr2 B2B'!O22*(1+'Jahr3 B2B'!$A$7)</f>
        <v>0</v>
      </c>
      <c r="P22" s="100">
        <f>'Jahr2 B2B'!P22*(1+'Jahr3 B2B'!$A$7)</f>
        <v>0</v>
      </c>
      <c r="Q22" s="77">
        <f t="shared" si="3"/>
        <v>0</v>
      </c>
      <c r="R22" s="78">
        <f t="shared" si="4"/>
        <v>0</v>
      </c>
      <c r="S22" s="82"/>
      <c r="T22" s="83"/>
    </row>
    <row r="23" ht="18.0" customHeight="1">
      <c r="A23" s="79" t="str">
        <f>'Jahr1 B2B'!A23&amp;""</f>
        <v>Artikel 3</v>
      </c>
      <c r="B23" s="79"/>
      <c r="C23" s="80">
        <f>'Jahr2 B2B'!C23</f>
        <v>0</v>
      </c>
      <c r="D23" s="80">
        <f>'Jahr2 B2B'!D23</f>
        <v>0</v>
      </c>
      <c r="E23" s="99">
        <f>'Jahr2 B2B'!E23*(1+'Jahr3 B2B'!$A$7)</f>
        <v>0</v>
      </c>
      <c r="F23" s="99">
        <f>'Jahr2 B2B'!F23*(1+'Jahr3 B2B'!$A$7)</f>
        <v>0</v>
      </c>
      <c r="G23" s="99">
        <f>'Jahr2 B2B'!G23*(1+'Jahr3 B2B'!$A$7)</f>
        <v>0</v>
      </c>
      <c r="H23" s="99">
        <f>'Jahr2 B2B'!H23*(1+'Jahr3 B2B'!$A$7)</f>
        <v>0</v>
      </c>
      <c r="I23" s="99">
        <f>'Jahr2 B2B'!I23*(1+'Jahr3 B2B'!$A$7)</f>
        <v>0</v>
      </c>
      <c r="J23" s="99">
        <f>'Jahr2 B2B'!J23*(1+'Jahr3 B2B'!$A$7)</f>
        <v>0</v>
      </c>
      <c r="K23" s="99">
        <f>'Jahr2 B2B'!K23*(1+'Jahr3 B2B'!$A$7)</f>
        <v>0</v>
      </c>
      <c r="L23" s="99">
        <f>'Jahr2 B2B'!L23*(1+'Jahr3 B2B'!$A$7)</f>
        <v>0</v>
      </c>
      <c r="M23" s="99">
        <f>'Jahr2 B2B'!M23*(1+'Jahr3 B2B'!$A$7)</f>
        <v>0</v>
      </c>
      <c r="N23" s="99">
        <f>'Jahr2 B2B'!N23*(1+'Jahr3 B2B'!$A$7)</f>
        <v>0</v>
      </c>
      <c r="O23" s="99">
        <f>'Jahr2 B2B'!O23*(1+'Jahr3 B2B'!$A$7)</f>
        <v>0</v>
      </c>
      <c r="P23" s="99">
        <f>'Jahr2 B2B'!P23*(1+'Jahr3 B2B'!$A$7)</f>
        <v>0</v>
      </c>
      <c r="Q23" s="77">
        <f t="shared" si="3"/>
        <v>0</v>
      </c>
      <c r="R23" s="78">
        <f t="shared" si="4"/>
        <v>0</v>
      </c>
      <c r="S23" s="82"/>
      <c r="T23" s="83"/>
    </row>
    <row r="24" ht="18.0" customHeight="1">
      <c r="A24" s="79" t="str">
        <f>'Jahr1 B2B'!A24&amp;""</f>
        <v>Artikel 4</v>
      </c>
      <c r="B24" s="79"/>
      <c r="C24" s="80">
        <f>'Jahr2 B2B'!C24</f>
        <v>0</v>
      </c>
      <c r="D24" s="80">
        <f>'Jahr2 B2B'!D24</f>
        <v>0</v>
      </c>
      <c r="E24" s="100">
        <f>'Jahr2 B2B'!E24*(1+'Jahr3 B2B'!$A$7)</f>
        <v>0</v>
      </c>
      <c r="F24" s="100">
        <f>'Jahr2 B2B'!F24*(1+'Jahr3 B2B'!$A$7)</f>
        <v>0</v>
      </c>
      <c r="G24" s="100">
        <f>'Jahr2 B2B'!G24*(1+'Jahr3 B2B'!$A$7)</f>
        <v>0</v>
      </c>
      <c r="H24" s="100">
        <f>'Jahr2 B2B'!H24*(1+'Jahr3 B2B'!$A$7)</f>
        <v>0</v>
      </c>
      <c r="I24" s="100">
        <f>'Jahr2 B2B'!I24*(1+'Jahr3 B2B'!$A$7)</f>
        <v>0</v>
      </c>
      <c r="J24" s="100">
        <f>'Jahr2 B2B'!J24*(1+'Jahr3 B2B'!$A$7)</f>
        <v>0</v>
      </c>
      <c r="K24" s="100">
        <f>'Jahr2 B2B'!K24*(1+'Jahr3 B2B'!$A$7)</f>
        <v>0</v>
      </c>
      <c r="L24" s="100">
        <f>'Jahr2 B2B'!L24*(1+'Jahr3 B2B'!$A$7)</f>
        <v>0</v>
      </c>
      <c r="M24" s="100">
        <f>'Jahr2 B2B'!M24*(1+'Jahr3 B2B'!$A$7)</f>
        <v>0</v>
      </c>
      <c r="N24" s="100">
        <f>'Jahr2 B2B'!N24*(1+'Jahr3 B2B'!$A$7)</f>
        <v>0</v>
      </c>
      <c r="O24" s="100">
        <f>'Jahr2 B2B'!O24*(1+'Jahr3 B2B'!$A$7)</f>
        <v>0</v>
      </c>
      <c r="P24" s="100">
        <f>'Jahr2 B2B'!P24*(1+'Jahr3 B2B'!$A$7)</f>
        <v>0</v>
      </c>
      <c r="Q24" s="77">
        <f t="shared" si="3"/>
        <v>0</v>
      </c>
      <c r="R24" s="78">
        <f t="shared" si="4"/>
        <v>0</v>
      </c>
      <c r="S24" s="82"/>
      <c r="T24" s="83"/>
    </row>
    <row r="25" ht="18.0" customHeight="1">
      <c r="A25" s="79" t="str">
        <f>'Jahr1 B2B'!A25&amp;""</f>
        <v>Artikel 5</v>
      </c>
      <c r="B25" s="79"/>
      <c r="C25" s="80">
        <f>'Jahr2 B2B'!C25</f>
        <v>0</v>
      </c>
      <c r="D25" s="80">
        <f>'Jahr2 B2B'!D25</f>
        <v>0</v>
      </c>
      <c r="E25" s="99">
        <f>'Jahr2 B2B'!E25*(1+'Jahr3 B2B'!$A$7)</f>
        <v>0</v>
      </c>
      <c r="F25" s="99">
        <f>'Jahr2 B2B'!F25*(1+'Jahr3 B2B'!$A$7)</f>
        <v>0</v>
      </c>
      <c r="G25" s="99">
        <f>'Jahr2 B2B'!G25*(1+'Jahr3 B2B'!$A$7)</f>
        <v>0</v>
      </c>
      <c r="H25" s="99">
        <f>'Jahr2 B2B'!H25*(1+'Jahr3 B2B'!$A$7)</f>
        <v>0</v>
      </c>
      <c r="I25" s="99">
        <f>'Jahr2 B2B'!I25*(1+'Jahr3 B2B'!$A$7)</f>
        <v>0</v>
      </c>
      <c r="J25" s="99">
        <f>'Jahr2 B2B'!J25*(1+'Jahr3 B2B'!$A$7)</f>
        <v>0</v>
      </c>
      <c r="K25" s="99">
        <f>'Jahr2 B2B'!K25*(1+'Jahr3 B2B'!$A$7)</f>
        <v>0</v>
      </c>
      <c r="L25" s="99">
        <f>'Jahr2 B2B'!L25*(1+'Jahr3 B2B'!$A$7)</f>
        <v>0</v>
      </c>
      <c r="M25" s="99">
        <f>'Jahr2 B2B'!M25*(1+'Jahr3 B2B'!$A$7)</f>
        <v>0</v>
      </c>
      <c r="N25" s="99">
        <f>'Jahr2 B2B'!N25*(1+'Jahr3 B2B'!$A$7)</f>
        <v>0</v>
      </c>
      <c r="O25" s="99">
        <f>'Jahr2 B2B'!O25*(1+'Jahr3 B2B'!$A$7)</f>
        <v>0</v>
      </c>
      <c r="P25" s="99">
        <f>'Jahr2 B2B'!P25*(1+'Jahr3 B2B'!$A$7)</f>
        <v>0</v>
      </c>
      <c r="Q25" s="77">
        <f t="shared" si="3"/>
        <v>0</v>
      </c>
      <c r="R25" s="78">
        <f t="shared" si="4"/>
        <v>0</v>
      </c>
      <c r="S25" s="82"/>
      <c r="T25" s="83"/>
    </row>
    <row r="26" ht="18.0" customHeight="1">
      <c r="A26" s="79" t="str">
        <f>'Jahr1 B2B'!A26&amp;""</f>
        <v>Artikel 6</v>
      </c>
      <c r="B26" s="79"/>
      <c r="C26" s="80">
        <f>'Jahr2 B2B'!C26</f>
        <v>0</v>
      </c>
      <c r="D26" s="80">
        <f>'Jahr2 B2B'!D26</f>
        <v>0</v>
      </c>
      <c r="E26" s="100">
        <f>'Jahr2 B2B'!E26*(1+'Jahr3 B2B'!$A$7)</f>
        <v>0</v>
      </c>
      <c r="F26" s="100">
        <f>'Jahr2 B2B'!F26*(1+'Jahr3 B2B'!$A$7)</f>
        <v>0</v>
      </c>
      <c r="G26" s="100">
        <f>'Jahr2 B2B'!G26*(1+'Jahr3 B2B'!$A$7)</f>
        <v>0</v>
      </c>
      <c r="H26" s="100">
        <f>'Jahr2 B2B'!H26*(1+'Jahr3 B2B'!$A$7)</f>
        <v>0</v>
      </c>
      <c r="I26" s="100">
        <f>'Jahr2 B2B'!I26*(1+'Jahr3 B2B'!$A$7)</f>
        <v>0</v>
      </c>
      <c r="J26" s="100">
        <f>'Jahr2 B2B'!J26*(1+'Jahr3 B2B'!$A$7)</f>
        <v>0</v>
      </c>
      <c r="K26" s="100">
        <f>'Jahr2 B2B'!K26*(1+'Jahr3 B2B'!$A$7)</f>
        <v>0</v>
      </c>
      <c r="L26" s="100">
        <f>'Jahr2 B2B'!L26*(1+'Jahr3 B2B'!$A$7)</f>
        <v>0</v>
      </c>
      <c r="M26" s="100">
        <f>'Jahr2 B2B'!M26*(1+'Jahr3 B2B'!$A$7)</f>
        <v>0</v>
      </c>
      <c r="N26" s="100">
        <f>'Jahr2 B2B'!N26*(1+'Jahr3 B2B'!$A$7)</f>
        <v>0</v>
      </c>
      <c r="O26" s="100">
        <f>'Jahr2 B2B'!O26*(1+'Jahr3 B2B'!$A$7)</f>
        <v>0</v>
      </c>
      <c r="P26" s="100">
        <f>'Jahr2 B2B'!P26*(1+'Jahr3 B2B'!$A$7)</f>
        <v>0</v>
      </c>
      <c r="Q26" s="77">
        <f t="shared" si="3"/>
        <v>0</v>
      </c>
      <c r="R26" s="78">
        <f t="shared" si="4"/>
        <v>0</v>
      </c>
      <c r="S26" s="82"/>
      <c r="T26" s="83"/>
    </row>
    <row r="27" ht="18.0" customHeight="1">
      <c r="A27" s="79" t="str">
        <f>'Jahr1 B2B'!A27&amp;""</f>
        <v/>
      </c>
      <c r="B27" s="79"/>
      <c r="C27" s="80" t="str">
        <f>'Jahr2 B2B'!C27</f>
        <v/>
      </c>
      <c r="D27" s="80" t="str">
        <f>'Jahr2 B2B'!D27</f>
        <v/>
      </c>
      <c r="E27" s="99">
        <f>'Jahr2 B2B'!E27*(1+'Jahr3 B2B'!$A$7)</f>
        <v>0</v>
      </c>
      <c r="F27" s="99">
        <f>'Jahr2 B2B'!F27*(1+'Jahr3 B2B'!$A$7)</f>
        <v>0</v>
      </c>
      <c r="G27" s="99">
        <f>'Jahr2 B2B'!G27*(1+'Jahr3 B2B'!$A$7)</f>
        <v>0</v>
      </c>
      <c r="H27" s="99">
        <f>'Jahr2 B2B'!H27*(1+'Jahr3 B2B'!$A$7)</f>
        <v>0</v>
      </c>
      <c r="I27" s="99">
        <f>'Jahr2 B2B'!I27*(1+'Jahr3 B2B'!$A$7)</f>
        <v>0</v>
      </c>
      <c r="J27" s="99">
        <f>'Jahr2 B2B'!J27*(1+'Jahr3 B2B'!$A$7)</f>
        <v>0</v>
      </c>
      <c r="K27" s="99">
        <f>'Jahr2 B2B'!K27*(1+'Jahr3 B2B'!$A$7)</f>
        <v>0</v>
      </c>
      <c r="L27" s="99">
        <f>'Jahr2 B2B'!L27*(1+'Jahr3 B2B'!$A$7)</f>
        <v>0</v>
      </c>
      <c r="M27" s="99">
        <f>'Jahr2 B2B'!M27*(1+'Jahr3 B2B'!$A$7)</f>
        <v>0</v>
      </c>
      <c r="N27" s="99">
        <f>'Jahr2 B2B'!N27*(1+'Jahr3 B2B'!$A$7)</f>
        <v>0</v>
      </c>
      <c r="O27" s="99">
        <f>'Jahr2 B2B'!O27*(1+'Jahr3 B2B'!$A$7)</f>
        <v>0</v>
      </c>
      <c r="P27" s="99">
        <f>'Jahr2 B2B'!P27*(1+'Jahr3 B2B'!$A$7)</f>
        <v>0</v>
      </c>
      <c r="Q27" s="77">
        <f t="shared" si="3"/>
        <v>0</v>
      </c>
      <c r="R27" s="78">
        <f t="shared" si="4"/>
        <v>0</v>
      </c>
      <c r="S27" s="82"/>
      <c r="T27" s="83"/>
    </row>
    <row r="28" ht="18.0" customHeight="1">
      <c r="A28" s="79" t="str">
        <f>'Jahr1 B2B'!A28&amp;""</f>
        <v/>
      </c>
      <c r="B28" s="79"/>
      <c r="C28" s="80" t="str">
        <f>'Jahr2 B2B'!C28</f>
        <v/>
      </c>
      <c r="D28" s="80" t="str">
        <f>'Jahr2 B2B'!D28</f>
        <v/>
      </c>
      <c r="E28" s="100">
        <f>'Jahr2 B2B'!E28*(1+'Jahr3 B2B'!$A$7)</f>
        <v>0</v>
      </c>
      <c r="F28" s="100">
        <f>'Jahr2 B2B'!F28*(1+'Jahr3 B2B'!$A$7)</f>
        <v>0</v>
      </c>
      <c r="G28" s="100">
        <f>'Jahr2 B2B'!G28*(1+'Jahr3 B2B'!$A$7)</f>
        <v>0</v>
      </c>
      <c r="H28" s="100">
        <f>'Jahr2 B2B'!H28*(1+'Jahr3 B2B'!$A$7)</f>
        <v>0</v>
      </c>
      <c r="I28" s="100">
        <f>'Jahr2 B2B'!I28*(1+'Jahr3 B2B'!$A$7)</f>
        <v>0</v>
      </c>
      <c r="J28" s="100">
        <f>'Jahr2 B2B'!J28*(1+'Jahr3 B2B'!$A$7)</f>
        <v>0</v>
      </c>
      <c r="K28" s="100">
        <f>'Jahr2 B2B'!K28*(1+'Jahr3 B2B'!$A$7)</f>
        <v>0</v>
      </c>
      <c r="L28" s="100">
        <f>'Jahr2 B2B'!L28*(1+'Jahr3 B2B'!$A$7)</f>
        <v>0</v>
      </c>
      <c r="M28" s="100">
        <f>'Jahr2 B2B'!M28*(1+'Jahr3 B2B'!$A$7)</f>
        <v>0</v>
      </c>
      <c r="N28" s="100">
        <f>'Jahr2 B2B'!N28*(1+'Jahr3 B2B'!$A$7)</f>
        <v>0</v>
      </c>
      <c r="O28" s="100">
        <f>'Jahr2 B2B'!O28*(1+'Jahr3 B2B'!$A$7)</f>
        <v>0</v>
      </c>
      <c r="P28" s="100">
        <f>'Jahr2 B2B'!P28*(1+'Jahr3 B2B'!$A$7)</f>
        <v>0</v>
      </c>
      <c r="Q28" s="77">
        <f t="shared" si="3"/>
        <v>0</v>
      </c>
      <c r="R28" s="78">
        <f t="shared" si="4"/>
        <v>0</v>
      </c>
      <c r="S28" s="82"/>
      <c r="T28" s="83"/>
    </row>
    <row r="29" ht="18.0" customHeight="1">
      <c r="A29" s="79" t="str">
        <f>'Jahr1 B2B'!A29&amp;""</f>
        <v/>
      </c>
      <c r="B29" s="79"/>
      <c r="C29" s="80" t="str">
        <f>'Jahr2 B2B'!C29</f>
        <v/>
      </c>
      <c r="D29" s="80" t="str">
        <f>'Jahr2 B2B'!D29</f>
        <v/>
      </c>
      <c r="E29" s="99">
        <f>'Jahr2 B2B'!E29*(1+'Jahr3 B2B'!$A$7)</f>
        <v>0</v>
      </c>
      <c r="F29" s="99">
        <f>'Jahr2 B2B'!F29*(1+'Jahr3 B2B'!$A$7)</f>
        <v>0</v>
      </c>
      <c r="G29" s="99">
        <f>'Jahr2 B2B'!G29*(1+'Jahr3 B2B'!$A$7)</f>
        <v>0</v>
      </c>
      <c r="H29" s="99">
        <f>'Jahr2 B2B'!H29*(1+'Jahr3 B2B'!$A$7)</f>
        <v>0</v>
      </c>
      <c r="I29" s="99">
        <f>'Jahr2 B2B'!I29*(1+'Jahr3 B2B'!$A$7)</f>
        <v>0</v>
      </c>
      <c r="J29" s="99">
        <f>'Jahr2 B2B'!J29*(1+'Jahr3 B2B'!$A$7)</f>
        <v>0</v>
      </c>
      <c r="K29" s="99">
        <f>'Jahr2 B2B'!K29*(1+'Jahr3 B2B'!$A$7)</f>
        <v>0</v>
      </c>
      <c r="L29" s="99">
        <f>'Jahr2 B2B'!L29*(1+'Jahr3 B2B'!$A$7)</f>
        <v>0</v>
      </c>
      <c r="M29" s="99">
        <f>'Jahr2 B2B'!M29*(1+'Jahr3 B2B'!$A$7)</f>
        <v>0</v>
      </c>
      <c r="N29" s="99">
        <f>'Jahr2 B2B'!N29*(1+'Jahr3 B2B'!$A$7)</f>
        <v>0</v>
      </c>
      <c r="O29" s="99">
        <f>'Jahr2 B2B'!O29*(1+'Jahr3 B2B'!$A$7)</f>
        <v>0</v>
      </c>
      <c r="P29" s="99">
        <f>'Jahr2 B2B'!P29*(1+'Jahr3 B2B'!$A$7)</f>
        <v>0</v>
      </c>
      <c r="Q29" s="77">
        <f t="shared" si="3"/>
        <v>0</v>
      </c>
      <c r="R29" s="78">
        <f t="shared" si="4"/>
        <v>0</v>
      </c>
      <c r="S29" s="82"/>
      <c r="T29" s="83"/>
    </row>
    <row r="30" ht="18.0" customHeight="1">
      <c r="A30" s="79" t="str">
        <f>'Jahr1 B2B'!A30&amp;""</f>
        <v/>
      </c>
      <c r="B30" s="79"/>
      <c r="C30" s="80" t="str">
        <f>'Jahr2 B2B'!C30</f>
        <v/>
      </c>
      <c r="D30" s="80" t="str">
        <f>'Jahr2 B2B'!D30</f>
        <v/>
      </c>
      <c r="E30" s="100">
        <f>'Jahr2 B2B'!E30*(1+'Jahr3 B2B'!$A$7)</f>
        <v>0</v>
      </c>
      <c r="F30" s="100">
        <f>'Jahr2 B2B'!F30*(1+'Jahr3 B2B'!$A$7)</f>
        <v>0</v>
      </c>
      <c r="G30" s="100">
        <f>'Jahr2 B2B'!G30*(1+'Jahr3 B2B'!$A$7)</f>
        <v>0</v>
      </c>
      <c r="H30" s="100">
        <f>'Jahr2 B2B'!H30*(1+'Jahr3 B2B'!$A$7)</f>
        <v>0</v>
      </c>
      <c r="I30" s="100">
        <f>'Jahr2 B2B'!I30*(1+'Jahr3 B2B'!$A$7)</f>
        <v>0</v>
      </c>
      <c r="J30" s="100">
        <f>'Jahr2 B2B'!J30*(1+'Jahr3 B2B'!$A$7)</f>
        <v>0</v>
      </c>
      <c r="K30" s="100">
        <f>'Jahr2 B2B'!K30*(1+'Jahr3 B2B'!$A$7)</f>
        <v>0</v>
      </c>
      <c r="L30" s="100">
        <f>'Jahr2 B2B'!L30*(1+'Jahr3 B2B'!$A$7)</f>
        <v>0</v>
      </c>
      <c r="M30" s="100">
        <f>'Jahr2 B2B'!M30*(1+'Jahr3 B2B'!$A$7)</f>
        <v>0</v>
      </c>
      <c r="N30" s="100">
        <f>'Jahr2 B2B'!N30*(1+'Jahr3 B2B'!$A$7)</f>
        <v>0</v>
      </c>
      <c r="O30" s="100">
        <f>'Jahr2 B2B'!O30*(1+'Jahr3 B2B'!$A$7)</f>
        <v>0</v>
      </c>
      <c r="P30" s="100">
        <f>'Jahr2 B2B'!P30*(1+'Jahr3 B2B'!$A$7)</f>
        <v>0</v>
      </c>
      <c r="Q30" s="77">
        <f t="shared" si="3"/>
        <v>0</v>
      </c>
      <c r="R30" s="78">
        <f t="shared" si="4"/>
        <v>0</v>
      </c>
      <c r="S30" s="82"/>
      <c r="T30" s="83"/>
    </row>
    <row r="31" ht="18.0" customHeight="1">
      <c r="A31" s="57"/>
      <c r="B31" s="57"/>
      <c r="C31" s="57"/>
      <c r="D31" s="57"/>
      <c r="E31" s="84"/>
      <c r="F31" s="84"/>
      <c r="G31" s="84"/>
      <c r="H31" s="84"/>
      <c r="I31" s="84"/>
      <c r="J31" s="84"/>
      <c r="K31" s="84"/>
      <c r="L31" s="84"/>
      <c r="M31" s="84"/>
      <c r="N31" s="84"/>
      <c r="O31" s="84"/>
      <c r="P31" s="84"/>
      <c r="Q31" s="85"/>
      <c r="R31" s="86"/>
      <c r="S31" s="59"/>
      <c r="T31" s="69"/>
    </row>
    <row r="32" ht="18.0" customHeight="1">
      <c r="A32" s="88" t="str">
        <f>'Jahr1 B2B'!A32&amp;""</f>
        <v>Produktgruppe 3</v>
      </c>
      <c r="B32" s="62"/>
      <c r="C32" s="64" t="s">
        <v>148</v>
      </c>
      <c r="D32" s="64" t="s">
        <v>165</v>
      </c>
      <c r="E32" s="66"/>
      <c r="F32" s="66"/>
      <c r="G32" s="66"/>
      <c r="H32" s="66"/>
      <c r="I32" s="66"/>
      <c r="J32" s="66"/>
      <c r="K32" s="66"/>
      <c r="L32" s="66"/>
      <c r="M32" s="66"/>
      <c r="N32" s="66"/>
      <c r="O32" s="66"/>
      <c r="P32" s="66"/>
      <c r="Q32" s="67"/>
      <c r="R32" s="68"/>
      <c r="S32" s="59"/>
      <c r="T32" s="69"/>
    </row>
    <row r="33" ht="18.0" customHeight="1">
      <c r="A33" s="79" t="str">
        <f>'Jahr1 B2B'!A33&amp;""</f>
        <v>Artikel 1</v>
      </c>
      <c r="B33" s="72"/>
      <c r="C33" s="73">
        <f>'Jahr2 B2B'!C33</f>
        <v>0</v>
      </c>
      <c r="D33" s="73">
        <f>'Jahr2 B2B'!D33</f>
        <v>0</v>
      </c>
      <c r="E33" s="99">
        <f>'Jahr2 B2B'!E33*(1+'Jahr3 B2B'!$A$7)</f>
        <v>0</v>
      </c>
      <c r="F33" s="99">
        <f>'Jahr2 B2B'!F33*(1+'Jahr3 B2B'!$A$7)</f>
        <v>0</v>
      </c>
      <c r="G33" s="99">
        <f>'Jahr2 B2B'!G33*(1+'Jahr3 B2B'!$A$7)</f>
        <v>0</v>
      </c>
      <c r="H33" s="99">
        <f>'Jahr2 B2B'!H33*(1+'Jahr3 B2B'!$A$7)</f>
        <v>0</v>
      </c>
      <c r="I33" s="99">
        <f>'Jahr2 B2B'!I33*(1+'Jahr3 B2B'!$A$7)</f>
        <v>0</v>
      </c>
      <c r="J33" s="99">
        <f>'Jahr2 B2B'!J33*(1+'Jahr3 B2B'!$A$7)</f>
        <v>0</v>
      </c>
      <c r="K33" s="99">
        <f>'Jahr2 B2B'!K33*(1+'Jahr3 B2B'!$A$7)</f>
        <v>0</v>
      </c>
      <c r="L33" s="99">
        <f>'Jahr2 B2B'!L33*(1+'Jahr3 B2B'!$A$7)</f>
        <v>0</v>
      </c>
      <c r="M33" s="99">
        <f>'Jahr2 B2B'!M33*(1+'Jahr3 B2B'!$A$7)</f>
        <v>0</v>
      </c>
      <c r="N33" s="99">
        <f>'Jahr2 B2B'!N33*(1+'Jahr3 B2B'!$A$7)</f>
        <v>0</v>
      </c>
      <c r="O33" s="99">
        <f>'Jahr2 B2B'!O33*(1+'Jahr3 B2B'!$A$7)</f>
        <v>0</v>
      </c>
      <c r="P33" s="99">
        <f>'Jahr2 B2B'!P33*(1+'Jahr3 B2B'!$A$7)</f>
        <v>0</v>
      </c>
      <c r="Q33" s="77">
        <f t="shared" ref="Q33:Q42" si="5">SUM(E33+F33+G33+H33+I33+J33+K33+L33+M33+N33+O33+P33)</f>
        <v>0</v>
      </c>
      <c r="R33" s="78">
        <f t="shared" ref="R33:R42" si="6">SUM(E33+F33+G33+H33+I33+J33+K33+L33+M33+N33+O33+P33)/12</f>
        <v>0</v>
      </c>
      <c r="S33" s="59"/>
      <c r="T33" s="69"/>
    </row>
    <row r="34" ht="18.0" customHeight="1">
      <c r="A34" s="79" t="str">
        <f>'Jahr1 B2B'!A34&amp;""</f>
        <v>Artikel 2</v>
      </c>
      <c r="B34" s="79"/>
      <c r="C34" s="80">
        <f>'Jahr2 B2B'!C34</f>
        <v>0</v>
      </c>
      <c r="D34" s="80">
        <f>'Jahr2 B2B'!D34</f>
        <v>0</v>
      </c>
      <c r="E34" s="100">
        <f>'Jahr2 B2B'!E34*(1+'Jahr3 B2B'!$A$7)</f>
        <v>0</v>
      </c>
      <c r="F34" s="100">
        <f>'Jahr2 B2B'!F34*(1+'Jahr3 B2B'!$A$7)</f>
        <v>0</v>
      </c>
      <c r="G34" s="100">
        <f>'Jahr2 B2B'!G34*(1+'Jahr3 B2B'!$A$7)</f>
        <v>0</v>
      </c>
      <c r="H34" s="100">
        <f>'Jahr2 B2B'!H34*(1+'Jahr3 B2B'!$A$7)</f>
        <v>0</v>
      </c>
      <c r="I34" s="100">
        <f>'Jahr2 B2B'!I34*(1+'Jahr3 B2B'!$A$7)</f>
        <v>0</v>
      </c>
      <c r="J34" s="100">
        <f>'Jahr2 B2B'!J34*(1+'Jahr3 B2B'!$A$7)</f>
        <v>0</v>
      </c>
      <c r="K34" s="100">
        <f>'Jahr2 B2B'!K34*(1+'Jahr3 B2B'!$A$7)</f>
        <v>0</v>
      </c>
      <c r="L34" s="100">
        <f>'Jahr2 B2B'!L34*(1+'Jahr3 B2B'!$A$7)</f>
        <v>0</v>
      </c>
      <c r="M34" s="100">
        <f>'Jahr2 B2B'!M34*(1+'Jahr3 B2B'!$A$7)</f>
        <v>0</v>
      </c>
      <c r="N34" s="100">
        <f>'Jahr2 B2B'!N34*(1+'Jahr3 B2B'!$A$7)</f>
        <v>0</v>
      </c>
      <c r="O34" s="100">
        <f>'Jahr2 B2B'!O34*(1+'Jahr3 B2B'!$A$7)</f>
        <v>0</v>
      </c>
      <c r="P34" s="100">
        <f>'Jahr2 B2B'!P34*(1+'Jahr3 B2B'!$A$7)</f>
        <v>0</v>
      </c>
      <c r="Q34" s="77">
        <f t="shared" si="5"/>
        <v>0</v>
      </c>
      <c r="R34" s="78">
        <f t="shared" si="6"/>
        <v>0</v>
      </c>
      <c r="S34" s="82"/>
      <c r="T34" s="83"/>
    </row>
    <row r="35" ht="18.0" customHeight="1">
      <c r="A35" s="79" t="str">
        <f>'Jahr1 B2B'!A35&amp;""</f>
        <v>Artikel 3</v>
      </c>
      <c r="B35" s="79"/>
      <c r="C35" s="80">
        <f>'Jahr2 B2B'!C35</f>
        <v>0</v>
      </c>
      <c r="D35" s="80">
        <f>'Jahr2 B2B'!D35</f>
        <v>0</v>
      </c>
      <c r="E35" s="99">
        <f>'Jahr2 B2B'!E35*(1+'Jahr3 B2B'!$A$7)</f>
        <v>0</v>
      </c>
      <c r="F35" s="99">
        <f>'Jahr2 B2B'!F35*(1+'Jahr3 B2B'!$A$7)</f>
        <v>0</v>
      </c>
      <c r="G35" s="99">
        <f>'Jahr2 B2B'!G35*(1+'Jahr3 B2B'!$A$7)</f>
        <v>0</v>
      </c>
      <c r="H35" s="99">
        <f>'Jahr2 B2B'!H35*(1+'Jahr3 B2B'!$A$7)</f>
        <v>0</v>
      </c>
      <c r="I35" s="99">
        <f>'Jahr2 B2B'!I35*(1+'Jahr3 B2B'!$A$7)</f>
        <v>0</v>
      </c>
      <c r="J35" s="99">
        <f>'Jahr2 B2B'!J35*(1+'Jahr3 B2B'!$A$7)</f>
        <v>0</v>
      </c>
      <c r="K35" s="99">
        <f>'Jahr2 B2B'!K35*(1+'Jahr3 B2B'!$A$7)</f>
        <v>0</v>
      </c>
      <c r="L35" s="99">
        <f>'Jahr2 B2B'!L35*(1+'Jahr3 B2B'!$A$7)</f>
        <v>0</v>
      </c>
      <c r="M35" s="99">
        <f>'Jahr2 B2B'!M35*(1+'Jahr3 B2B'!$A$7)</f>
        <v>0</v>
      </c>
      <c r="N35" s="99">
        <f>'Jahr2 B2B'!N35*(1+'Jahr3 B2B'!$A$7)</f>
        <v>0</v>
      </c>
      <c r="O35" s="99">
        <f>'Jahr2 B2B'!O35*(1+'Jahr3 B2B'!$A$7)</f>
        <v>0</v>
      </c>
      <c r="P35" s="99">
        <f>'Jahr2 B2B'!P35*(1+'Jahr3 B2B'!$A$7)</f>
        <v>0</v>
      </c>
      <c r="Q35" s="77">
        <f t="shared" si="5"/>
        <v>0</v>
      </c>
      <c r="R35" s="78">
        <f t="shared" si="6"/>
        <v>0</v>
      </c>
      <c r="S35" s="82"/>
      <c r="T35" s="83"/>
    </row>
    <row r="36" ht="18.0" customHeight="1">
      <c r="A36" s="79" t="str">
        <f>'Jahr1 B2B'!A36&amp;""</f>
        <v>Artikel 4</v>
      </c>
      <c r="B36" s="79"/>
      <c r="C36" s="80">
        <f>'Jahr2 B2B'!C36</f>
        <v>0</v>
      </c>
      <c r="D36" s="80">
        <f>'Jahr2 B2B'!D36</f>
        <v>0</v>
      </c>
      <c r="E36" s="100">
        <f>'Jahr2 B2B'!E36*(1+'Jahr3 B2B'!$A$7)</f>
        <v>0</v>
      </c>
      <c r="F36" s="100">
        <f>'Jahr2 B2B'!F36*(1+'Jahr3 B2B'!$A$7)</f>
        <v>0</v>
      </c>
      <c r="G36" s="100">
        <f>'Jahr2 B2B'!G36*(1+'Jahr3 B2B'!$A$7)</f>
        <v>0</v>
      </c>
      <c r="H36" s="100">
        <f>'Jahr2 B2B'!H36*(1+'Jahr3 B2B'!$A$7)</f>
        <v>0</v>
      </c>
      <c r="I36" s="100">
        <f>'Jahr2 B2B'!I36*(1+'Jahr3 B2B'!$A$7)</f>
        <v>0</v>
      </c>
      <c r="J36" s="100">
        <f>'Jahr2 B2B'!J36*(1+'Jahr3 B2B'!$A$7)</f>
        <v>0</v>
      </c>
      <c r="K36" s="100">
        <f>'Jahr2 B2B'!K36*(1+'Jahr3 B2B'!$A$7)</f>
        <v>0</v>
      </c>
      <c r="L36" s="100">
        <f>'Jahr2 B2B'!L36*(1+'Jahr3 B2B'!$A$7)</f>
        <v>0</v>
      </c>
      <c r="M36" s="100">
        <f>'Jahr2 B2B'!M36*(1+'Jahr3 B2B'!$A$7)</f>
        <v>0</v>
      </c>
      <c r="N36" s="100">
        <f>'Jahr2 B2B'!N36*(1+'Jahr3 B2B'!$A$7)</f>
        <v>0</v>
      </c>
      <c r="O36" s="100">
        <f>'Jahr2 B2B'!O36*(1+'Jahr3 B2B'!$A$7)</f>
        <v>0</v>
      </c>
      <c r="P36" s="100">
        <f>'Jahr2 B2B'!P36*(1+'Jahr3 B2B'!$A$7)</f>
        <v>0</v>
      </c>
      <c r="Q36" s="77">
        <f t="shared" si="5"/>
        <v>0</v>
      </c>
      <c r="R36" s="78">
        <f t="shared" si="6"/>
        <v>0</v>
      </c>
      <c r="S36" s="82"/>
      <c r="T36" s="83"/>
    </row>
    <row r="37" ht="18.0" customHeight="1">
      <c r="A37" s="79" t="str">
        <f>'Jahr1 B2B'!A37&amp;""</f>
        <v>Artikel 5</v>
      </c>
      <c r="B37" s="79"/>
      <c r="C37" s="80">
        <f>'Jahr2 B2B'!C37</f>
        <v>0</v>
      </c>
      <c r="D37" s="80">
        <f>'Jahr2 B2B'!D37</f>
        <v>0</v>
      </c>
      <c r="E37" s="99">
        <f>'Jahr2 B2B'!E37*(1+'Jahr3 B2B'!$A$7)</f>
        <v>0</v>
      </c>
      <c r="F37" s="99">
        <f>'Jahr2 B2B'!F37*(1+'Jahr3 B2B'!$A$7)</f>
        <v>0</v>
      </c>
      <c r="G37" s="99">
        <f>'Jahr2 B2B'!G37*(1+'Jahr3 B2B'!$A$7)</f>
        <v>0</v>
      </c>
      <c r="H37" s="99">
        <f>'Jahr2 B2B'!H37*(1+'Jahr3 B2B'!$A$7)</f>
        <v>0</v>
      </c>
      <c r="I37" s="99">
        <f>'Jahr2 B2B'!I37*(1+'Jahr3 B2B'!$A$7)</f>
        <v>0</v>
      </c>
      <c r="J37" s="99">
        <f>'Jahr2 B2B'!J37*(1+'Jahr3 B2B'!$A$7)</f>
        <v>0</v>
      </c>
      <c r="K37" s="99">
        <f>'Jahr2 B2B'!K37*(1+'Jahr3 B2B'!$A$7)</f>
        <v>0</v>
      </c>
      <c r="L37" s="99">
        <f>'Jahr2 B2B'!L37*(1+'Jahr3 B2B'!$A$7)</f>
        <v>0</v>
      </c>
      <c r="M37" s="99">
        <f>'Jahr2 B2B'!M37*(1+'Jahr3 B2B'!$A$7)</f>
        <v>0</v>
      </c>
      <c r="N37" s="99">
        <f>'Jahr2 B2B'!N37*(1+'Jahr3 B2B'!$A$7)</f>
        <v>0</v>
      </c>
      <c r="O37" s="99">
        <f>'Jahr2 B2B'!O37*(1+'Jahr3 B2B'!$A$7)</f>
        <v>0</v>
      </c>
      <c r="P37" s="99">
        <f>'Jahr2 B2B'!P37*(1+'Jahr3 B2B'!$A$7)</f>
        <v>0</v>
      </c>
      <c r="Q37" s="77">
        <f t="shared" si="5"/>
        <v>0</v>
      </c>
      <c r="R37" s="78">
        <f t="shared" si="6"/>
        <v>0</v>
      </c>
      <c r="S37" s="82"/>
      <c r="T37" s="83"/>
    </row>
    <row r="38" ht="18.0" customHeight="1">
      <c r="A38" s="79" t="str">
        <f>'Jahr1 B2B'!A38&amp;""</f>
        <v>Artikel 6</v>
      </c>
      <c r="B38" s="79"/>
      <c r="C38" s="80">
        <f>'Jahr2 B2B'!C38</f>
        <v>0</v>
      </c>
      <c r="D38" s="80">
        <f>'Jahr2 B2B'!D38</f>
        <v>0</v>
      </c>
      <c r="E38" s="100">
        <f>'Jahr2 B2B'!E38*(1+'Jahr3 B2B'!$A$7)</f>
        <v>0</v>
      </c>
      <c r="F38" s="100">
        <f>'Jahr2 B2B'!F38*(1+'Jahr3 B2B'!$A$7)</f>
        <v>0</v>
      </c>
      <c r="G38" s="100">
        <f>'Jahr2 B2B'!G38*(1+'Jahr3 B2B'!$A$7)</f>
        <v>0</v>
      </c>
      <c r="H38" s="100">
        <f>'Jahr2 B2B'!H38*(1+'Jahr3 B2B'!$A$7)</f>
        <v>0</v>
      </c>
      <c r="I38" s="100">
        <f>'Jahr2 B2B'!I38*(1+'Jahr3 B2B'!$A$7)</f>
        <v>0</v>
      </c>
      <c r="J38" s="100">
        <f>'Jahr2 B2B'!J38*(1+'Jahr3 B2B'!$A$7)</f>
        <v>0</v>
      </c>
      <c r="K38" s="100">
        <f>'Jahr2 B2B'!K38*(1+'Jahr3 B2B'!$A$7)</f>
        <v>0</v>
      </c>
      <c r="L38" s="100">
        <f>'Jahr2 B2B'!L38*(1+'Jahr3 B2B'!$A$7)</f>
        <v>0</v>
      </c>
      <c r="M38" s="100">
        <f>'Jahr2 B2B'!M38*(1+'Jahr3 B2B'!$A$7)</f>
        <v>0</v>
      </c>
      <c r="N38" s="100">
        <f>'Jahr2 B2B'!N38*(1+'Jahr3 B2B'!$A$7)</f>
        <v>0</v>
      </c>
      <c r="O38" s="100">
        <f>'Jahr2 B2B'!O38*(1+'Jahr3 B2B'!$A$7)</f>
        <v>0</v>
      </c>
      <c r="P38" s="100">
        <f>'Jahr2 B2B'!P38*(1+'Jahr3 B2B'!$A$7)</f>
        <v>0</v>
      </c>
      <c r="Q38" s="77">
        <f t="shared" si="5"/>
        <v>0</v>
      </c>
      <c r="R38" s="78">
        <f t="shared" si="6"/>
        <v>0</v>
      </c>
      <c r="S38" s="82"/>
      <c r="T38" s="83"/>
    </row>
    <row r="39" ht="18.0" customHeight="1">
      <c r="A39" s="79" t="str">
        <f>'Jahr1 B2B'!A39&amp;""</f>
        <v/>
      </c>
      <c r="B39" s="79"/>
      <c r="C39" s="80" t="str">
        <f>'Jahr2 B2B'!C39</f>
        <v/>
      </c>
      <c r="D39" s="80" t="str">
        <f>'Jahr2 B2B'!D39</f>
        <v/>
      </c>
      <c r="E39" s="99">
        <f>'Jahr2 B2B'!E39*(1+'Jahr3 B2B'!$A$7)</f>
        <v>0</v>
      </c>
      <c r="F39" s="99">
        <f>'Jahr2 B2B'!F39*(1+'Jahr3 B2B'!$A$7)</f>
        <v>0</v>
      </c>
      <c r="G39" s="99">
        <f>'Jahr2 B2B'!G39*(1+'Jahr3 B2B'!$A$7)</f>
        <v>0</v>
      </c>
      <c r="H39" s="99">
        <f>'Jahr2 B2B'!H39*(1+'Jahr3 B2B'!$A$7)</f>
        <v>0</v>
      </c>
      <c r="I39" s="99">
        <f>'Jahr2 B2B'!I39*(1+'Jahr3 B2B'!$A$7)</f>
        <v>0</v>
      </c>
      <c r="J39" s="99">
        <f>'Jahr2 B2B'!J39*(1+'Jahr3 B2B'!$A$7)</f>
        <v>0</v>
      </c>
      <c r="K39" s="99">
        <f>'Jahr2 B2B'!K39*(1+'Jahr3 B2B'!$A$7)</f>
        <v>0</v>
      </c>
      <c r="L39" s="99">
        <f>'Jahr2 B2B'!L39*(1+'Jahr3 B2B'!$A$7)</f>
        <v>0</v>
      </c>
      <c r="M39" s="99">
        <f>'Jahr2 B2B'!M39*(1+'Jahr3 B2B'!$A$7)</f>
        <v>0</v>
      </c>
      <c r="N39" s="99">
        <f>'Jahr2 B2B'!N39*(1+'Jahr3 B2B'!$A$7)</f>
        <v>0</v>
      </c>
      <c r="O39" s="99">
        <f>'Jahr2 B2B'!O39*(1+'Jahr3 B2B'!$A$7)</f>
        <v>0</v>
      </c>
      <c r="P39" s="99">
        <f>'Jahr2 B2B'!P39*(1+'Jahr3 B2B'!$A$7)</f>
        <v>0</v>
      </c>
      <c r="Q39" s="77">
        <f t="shared" si="5"/>
        <v>0</v>
      </c>
      <c r="R39" s="78">
        <f t="shared" si="6"/>
        <v>0</v>
      </c>
      <c r="S39" s="82"/>
      <c r="T39" s="83"/>
    </row>
    <row r="40" ht="18.0" customHeight="1">
      <c r="A40" s="79" t="str">
        <f>'Jahr1 B2B'!A40&amp;""</f>
        <v/>
      </c>
      <c r="B40" s="79"/>
      <c r="C40" s="80" t="str">
        <f>'Jahr2 B2B'!C40</f>
        <v/>
      </c>
      <c r="D40" s="80" t="str">
        <f>'Jahr2 B2B'!D40</f>
        <v/>
      </c>
      <c r="E40" s="100">
        <f>'Jahr2 B2B'!E40*(1+'Jahr3 B2B'!$A$7)</f>
        <v>0</v>
      </c>
      <c r="F40" s="100">
        <f>'Jahr2 B2B'!F40*(1+'Jahr3 B2B'!$A$7)</f>
        <v>0</v>
      </c>
      <c r="G40" s="100">
        <f>'Jahr2 B2B'!G40*(1+'Jahr3 B2B'!$A$7)</f>
        <v>0</v>
      </c>
      <c r="H40" s="100">
        <f>'Jahr2 B2B'!H40*(1+'Jahr3 B2B'!$A$7)</f>
        <v>0</v>
      </c>
      <c r="I40" s="100">
        <f>'Jahr2 B2B'!I40*(1+'Jahr3 B2B'!$A$7)</f>
        <v>0</v>
      </c>
      <c r="J40" s="100">
        <f>'Jahr2 B2B'!J40*(1+'Jahr3 B2B'!$A$7)</f>
        <v>0</v>
      </c>
      <c r="K40" s="100">
        <f>'Jahr2 B2B'!K40*(1+'Jahr3 B2B'!$A$7)</f>
        <v>0</v>
      </c>
      <c r="L40" s="100">
        <f>'Jahr2 B2B'!L40*(1+'Jahr3 B2B'!$A$7)</f>
        <v>0</v>
      </c>
      <c r="M40" s="100">
        <f>'Jahr2 B2B'!M40*(1+'Jahr3 B2B'!$A$7)</f>
        <v>0</v>
      </c>
      <c r="N40" s="100">
        <f>'Jahr2 B2B'!N40*(1+'Jahr3 B2B'!$A$7)</f>
        <v>0</v>
      </c>
      <c r="O40" s="100">
        <f>'Jahr2 B2B'!O40*(1+'Jahr3 B2B'!$A$7)</f>
        <v>0</v>
      </c>
      <c r="P40" s="100">
        <f>'Jahr2 B2B'!P40*(1+'Jahr3 B2B'!$A$7)</f>
        <v>0</v>
      </c>
      <c r="Q40" s="77">
        <f t="shared" si="5"/>
        <v>0</v>
      </c>
      <c r="R40" s="78">
        <f t="shared" si="6"/>
        <v>0</v>
      </c>
      <c r="S40" s="82"/>
      <c r="T40" s="83"/>
    </row>
    <row r="41" ht="18.0" customHeight="1">
      <c r="A41" s="79" t="str">
        <f>'Jahr1 B2B'!A41&amp;""</f>
        <v/>
      </c>
      <c r="B41" s="79"/>
      <c r="C41" s="80" t="str">
        <f>'Jahr2 B2B'!C41</f>
        <v/>
      </c>
      <c r="D41" s="80" t="str">
        <f>'Jahr2 B2B'!D41</f>
        <v/>
      </c>
      <c r="E41" s="99">
        <f>'Jahr2 B2B'!E41*(1+'Jahr3 B2B'!$A$7)</f>
        <v>0</v>
      </c>
      <c r="F41" s="99">
        <f>'Jahr2 B2B'!F41*(1+'Jahr3 B2B'!$A$7)</f>
        <v>0</v>
      </c>
      <c r="G41" s="99">
        <f>'Jahr2 B2B'!G41*(1+'Jahr3 B2B'!$A$7)</f>
        <v>0</v>
      </c>
      <c r="H41" s="99">
        <f>'Jahr2 B2B'!H41*(1+'Jahr3 B2B'!$A$7)</f>
        <v>0</v>
      </c>
      <c r="I41" s="99">
        <f>'Jahr2 B2B'!I41*(1+'Jahr3 B2B'!$A$7)</f>
        <v>0</v>
      </c>
      <c r="J41" s="99">
        <f>'Jahr2 B2B'!J41*(1+'Jahr3 B2B'!$A$7)</f>
        <v>0</v>
      </c>
      <c r="K41" s="99">
        <f>'Jahr2 B2B'!K41*(1+'Jahr3 B2B'!$A$7)</f>
        <v>0</v>
      </c>
      <c r="L41" s="99">
        <f>'Jahr2 B2B'!L41*(1+'Jahr3 B2B'!$A$7)</f>
        <v>0</v>
      </c>
      <c r="M41" s="99">
        <f>'Jahr2 B2B'!M41*(1+'Jahr3 B2B'!$A$7)</f>
        <v>0</v>
      </c>
      <c r="N41" s="99">
        <f>'Jahr2 B2B'!N41*(1+'Jahr3 B2B'!$A$7)</f>
        <v>0</v>
      </c>
      <c r="O41" s="99">
        <f>'Jahr2 B2B'!O41*(1+'Jahr3 B2B'!$A$7)</f>
        <v>0</v>
      </c>
      <c r="P41" s="99">
        <f>'Jahr2 B2B'!P41*(1+'Jahr3 B2B'!$A$7)</f>
        <v>0</v>
      </c>
      <c r="Q41" s="77">
        <f t="shared" si="5"/>
        <v>0</v>
      </c>
      <c r="R41" s="78">
        <f t="shared" si="6"/>
        <v>0</v>
      </c>
      <c r="S41" s="82"/>
      <c r="T41" s="83"/>
    </row>
    <row r="42" ht="18.0" customHeight="1">
      <c r="A42" s="79" t="str">
        <f>'Jahr1 B2B'!A42&amp;""</f>
        <v/>
      </c>
      <c r="B42" s="79"/>
      <c r="C42" s="80" t="str">
        <f>'Jahr2 B2B'!C42</f>
        <v/>
      </c>
      <c r="D42" s="80" t="str">
        <f>'Jahr2 B2B'!D42</f>
        <v/>
      </c>
      <c r="E42" s="100">
        <f>'Jahr2 B2B'!E42*(1+'Jahr3 B2B'!$A$7)</f>
        <v>0</v>
      </c>
      <c r="F42" s="100">
        <f>'Jahr2 B2B'!F42*(1+'Jahr3 B2B'!$A$7)</f>
        <v>0</v>
      </c>
      <c r="G42" s="100">
        <f>'Jahr2 B2B'!G42*(1+'Jahr3 B2B'!$A$7)</f>
        <v>0</v>
      </c>
      <c r="H42" s="100">
        <f>'Jahr2 B2B'!H42*(1+'Jahr3 B2B'!$A$7)</f>
        <v>0</v>
      </c>
      <c r="I42" s="100">
        <f>'Jahr2 B2B'!I42*(1+'Jahr3 B2B'!$A$7)</f>
        <v>0</v>
      </c>
      <c r="J42" s="100">
        <f>'Jahr2 B2B'!J42*(1+'Jahr3 B2B'!$A$7)</f>
        <v>0</v>
      </c>
      <c r="K42" s="100">
        <f>'Jahr2 B2B'!K42*(1+'Jahr3 B2B'!$A$7)</f>
        <v>0</v>
      </c>
      <c r="L42" s="100">
        <f>'Jahr2 B2B'!L42*(1+'Jahr3 B2B'!$A$7)</f>
        <v>0</v>
      </c>
      <c r="M42" s="100">
        <f>'Jahr2 B2B'!M42*(1+'Jahr3 B2B'!$A$7)</f>
        <v>0</v>
      </c>
      <c r="N42" s="100">
        <f>'Jahr2 B2B'!N42*(1+'Jahr3 B2B'!$A$7)</f>
        <v>0</v>
      </c>
      <c r="O42" s="100">
        <f>'Jahr2 B2B'!O42*(1+'Jahr3 B2B'!$A$7)</f>
        <v>0</v>
      </c>
      <c r="P42" s="100">
        <f>'Jahr2 B2B'!P42*(1+'Jahr3 B2B'!$A$7)</f>
        <v>0</v>
      </c>
      <c r="Q42" s="77">
        <f t="shared" si="5"/>
        <v>0</v>
      </c>
      <c r="R42" s="78">
        <f t="shared" si="6"/>
        <v>0</v>
      </c>
      <c r="S42" s="82"/>
      <c r="T42" s="83"/>
    </row>
    <row r="43" ht="18.0" customHeight="1">
      <c r="A43" s="57"/>
      <c r="B43" s="57"/>
      <c r="C43" s="57"/>
      <c r="D43" s="57"/>
      <c r="E43" s="84"/>
      <c r="F43" s="84"/>
      <c r="G43" s="84"/>
      <c r="H43" s="84"/>
      <c r="I43" s="84"/>
      <c r="J43" s="84"/>
      <c r="K43" s="84"/>
      <c r="L43" s="84"/>
      <c r="M43" s="84"/>
      <c r="N43" s="84"/>
      <c r="O43" s="84"/>
      <c r="P43" s="84"/>
      <c r="Q43" s="85"/>
      <c r="R43" s="86"/>
      <c r="S43" s="59"/>
      <c r="T43" s="69"/>
    </row>
    <row r="44" ht="18.0" customHeight="1">
      <c r="A44" s="88" t="str">
        <f>'Jahr1 B2B'!A44&amp;""</f>
        <v>Produktgruppe 4</v>
      </c>
      <c r="B44" s="62"/>
      <c r="C44" s="64" t="s">
        <v>148</v>
      </c>
      <c r="D44" s="64" t="s">
        <v>165</v>
      </c>
      <c r="E44" s="66"/>
      <c r="F44" s="66"/>
      <c r="G44" s="66"/>
      <c r="H44" s="66"/>
      <c r="I44" s="66"/>
      <c r="J44" s="66"/>
      <c r="K44" s="66"/>
      <c r="L44" s="66"/>
      <c r="M44" s="66"/>
      <c r="N44" s="66"/>
      <c r="O44" s="66"/>
      <c r="P44" s="66"/>
      <c r="Q44" s="67"/>
      <c r="R44" s="68"/>
      <c r="S44" s="59"/>
      <c r="T44" s="69"/>
    </row>
    <row r="45" ht="18.0" customHeight="1">
      <c r="A45" s="79" t="str">
        <f>'Jahr1 B2B'!A45&amp;""</f>
        <v>Artikel 1</v>
      </c>
      <c r="B45" s="72"/>
      <c r="C45" s="73">
        <f>'Jahr2 B2B'!C45</f>
        <v>0</v>
      </c>
      <c r="D45" s="73">
        <f>'Jahr2 B2B'!D45</f>
        <v>0</v>
      </c>
      <c r="E45" s="99">
        <f>'Jahr2 B2B'!E45*(1+'Jahr3 B2B'!$A$7)</f>
        <v>0</v>
      </c>
      <c r="F45" s="99">
        <f>'Jahr2 B2B'!F45*(1+'Jahr3 B2B'!$A$7)</f>
        <v>0</v>
      </c>
      <c r="G45" s="99">
        <f>'Jahr2 B2B'!G45*(1+'Jahr3 B2B'!$A$7)</f>
        <v>0</v>
      </c>
      <c r="H45" s="99">
        <f>'Jahr2 B2B'!H45*(1+'Jahr3 B2B'!$A$7)</f>
        <v>0</v>
      </c>
      <c r="I45" s="99">
        <f>'Jahr2 B2B'!I45*(1+'Jahr3 B2B'!$A$7)</f>
        <v>0</v>
      </c>
      <c r="J45" s="99">
        <f>'Jahr2 B2B'!J45*(1+'Jahr3 B2B'!$A$7)</f>
        <v>0</v>
      </c>
      <c r="K45" s="99">
        <f>'Jahr2 B2B'!K45*(1+'Jahr3 B2B'!$A$7)</f>
        <v>0</v>
      </c>
      <c r="L45" s="99">
        <f>'Jahr2 B2B'!L45*(1+'Jahr3 B2B'!$A$7)</f>
        <v>0</v>
      </c>
      <c r="M45" s="99">
        <f>'Jahr2 B2B'!M45*(1+'Jahr3 B2B'!$A$7)</f>
        <v>0</v>
      </c>
      <c r="N45" s="99">
        <f>'Jahr2 B2B'!N45*(1+'Jahr3 B2B'!$A$7)</f>
        <v>0</v>
      </c>
      <c r="O45" s="99">
        <f>'Jahr2 B2B'!O45*(1+'Jahr3 B2B'!$A$7)</f>
        <v>0</v>
      </c>
      <c r="P45" s="99">
        <f>'Jahr2 B2B'!P45*(1+'Jahr3 B2B'!$A$7)</f>
        <v>0</v>
      </c>
      <c r="Q45" s="77">
        <f t="shared" ref="Q45:Q54" si="7">SUM(E45+F45+G45+H45+I45+J45+K45+L45+M45+N45+O45+P45)</f>
        <v>0</v>
      </c>
      <c r="R45" s="78">
        <f t="shared" ref="R45:R54" si="8">SUM(E45+F45+G45+H45+I45+J45+K45+L45+M45+N45+O45+P45)/12</f>
        <v>0</v>
      </c>
      <c r="S45" s="59"/>
      <c r="T45" s="69"/>
    </row>
    <row r="46" ht="18.0" customHeight="1">
      <c r="A46" s="79" t="str">
        <f>'Jahr1 B2B'!A46&amp;""</f>
        <v>Artikel 2</v>
      </c>
      <c r="B46" s="79"/>
      <c r="C46" s="80">
        <f>'Jahr2 B2B'!C46</f>
        <v>0</v>
      </c>
      <c r="D46" s="80">
        <f>'Jahr2 B2B'!D46</f>
        <v>0</v>
      </c>
      <c r="E46" s="100">
        <f>'Jahr2 B2B'!E46*(1+'Jahr3 B2B'!$A$7)</f>
        <v>0</v>
      </c>
      <c r="F46" s="100">
        <f>'Jahr2 B2B'!F46*(1+'Jahr3 B2B'!$A$7)</f>
        <v>0</v>
      </c>
      <c r="G46" s="100">
        <f>'Jahr2 B2B'!G46*(1+'Jahr3 B2B'!$A$7)</f>
        <v>0</v>
      </c>
      <c r="H46" s="100">
        <f>'Jahr2 B2B'!H46*(1+'Jahr3 B2B'!$A$7)</f>
        <v>0</v>
      </c>
      <c r="I46" s="100">
        <f>'Jahr2 B2B'!I46*(1+'Jahr3 B2B'!$A$7)</f>
        <v>0</v>
      </c>
      <c r="J46" s="100">
        <f>'Jahr2 B2B'!J46*(1+'Jahr3 B2B'!$A$7)</f>
        <v>0</v>
      </c>
      <c r="K46" s="100">
        <f>'Jahr2 B2B'!K46*(1+'Jahr3 B2B'!$A$7)</f>
        <v>0</v>
      </c>
      <c r="L46" s="100">
        <f>'Jahr2 B2B'!L46*(1+'Jahr3 B2B'!$A$7)</f>
        <v>0</v>
      </c>
      <c r="M46" s="100">
        <f>'Jahr2 B2B'!M46*(1+'Jahr3 B2B'!$A$7)</f>
        <v>0</v>
      </c>
      <c r="N46" s="100">
        <f>'Jahr2 B2B'!N46*(1+'Jahr3 B2B'!$A$7)</f>
        <v>0</v>
      </c>
      <c r="O46" s="100">
        <f>'Jahr2 B2B'!O46*(1+'Jahr3 B2B'!$A$7)</f>
        <v>0</v>
      </c>
      <c r="P46" s="100">
        <f>'Jahr2 B2B'!P46*(1+'Jahr3 B2B'!$A$7)</f>
        <v>0</v>
      </c>
      <c r="Q46" s="77">
        <f t="shared" si="7"/>
        <v>0</v>
      </c>
      <c r="R46" s="78">
        <f t="shared" si="8"/>
        <v>0</v>
      </c>
      <c r="S46" s="82"/>
      <c r="T46" s="83"/>
    </row>
    <row r="47" ht="18.0" customHeight="1">
      <c r="A47" s="79" t="str">
        <f>'Jahr1 B2B'!A47&amp;""</f>
        <v>Artikel 3</v>
      </c>
      <c r="B47" s="79"/>
      <c r="C47" s="80">
        <f>'Jahr2 B2B'!C47</f>
        <v>0</v>
      </c>
      <c r="D47" s="80">
        <f>'Jahr2 B2B'!D47</f>
        <v>0</v>
      </c>
      <c r="E47" s="99">
        <f>'Jahr2 B2B'!E47*(1+'Jahr3 B2B'!$A$7)</f>
        <v>0</v>
      </c>
      <c r="F47" s="99">
        <f>'Jahr2 B2B'!F47*(1+'Jahr3 B2B'!$A$7)</f>
        <v>0</v>
      </c>
      <c r="G47" s="99">
        <f>'Jahr2 B2B'!G47*(1+'Jahr3 B2B'!$A$7)</f>
        <v>0</v>
      </c>
      <c r="H47" s="99">
        <f>'Jahr2 B2B'!H47*(1+'Jahr3 B2B'!$A$7)</f>
        <v>0</v>
      </c>
      <c r="I47" s="99">
        <f>'Jahr2 B2B'!I47*(1+'Jahr3 B2B'!$A$7)</f>
        <v>0</v>
      </c>
      <c r="J47" s="99">
        <f>'Jahr2 B2B'!J47*(1+'Jahr3 B2B'!$A$7)</f>
        <v>0</v>
      </c>
      <c r="K47" s="99">
        <f>'Jahr2 B2B'!K47*(1+'Jahr3 B2B'!$A$7)</f>
        <v>0</v>
      </c>
      <c r="L47" s="99">
        <f>'Jahr2 B2B'!L47*(1+'Jahr3 B2B'!$A$7)</f>
        <v>0</v>
      </c>
      <c r="M47" s="99">
        <f>'Jahr2 B2B'!M47*(1+'Jahr3 B2B'!$A$7)</f>
        <v>0</v>
      </c>
      <c r="N47" s="99">
        <f>'Jahr2 B2B'!N47*(1+'Jahr3 B2B'!$A$7)</f>
        <v>0</v>
      </c>
      <c r="O47" s="99">
        <f>'Jahr2 B2B'!O47*(1+'Jahr3 B2B'!$A$7)</f>
        <v>0</v>
      </c>
      <c r="P47" s="99">
        <f>'Jahr2 B2B'!P47*(1+'Jahr3 B2B'!$A$7)</f>
        <v>0</v>
      </c>
      <c r="Q47" s="77">
        <f t="shared" si="7"/>
        <v>0</v>
      </c>
      <c r="R47" s="78">
        <f t="shared" si="8"/>
        <v>0</v>
      </c>
      <c r="S47" s="82"/>
      <c r="T47" s="83"/>
    </row>
    <row r="48" ht="18.0" customHeight="1">
      <c r="A48" s="79" t="str">
        <f>'Jahr1 B2B'!A48&amp;""</f>
        <v>Artikel 4</v>
      </c>
      <c r="B48" s="79"/>
      <c r="C48" s="80">
        <f>'Jahr2 B2B'!C48</f>
        <v>0</v>
      </c>
      <c r="D48" s="80">
        <f>'Jahr2 B2B'!D48</f>
        <v>0</v>
      </c>
      <c r="E48" s="100">
        <f>'Jahr2 B2B'!E48*(1+'Jahr3 B2B'!$A$7)</f>
        <v>0</v>
      </c>
      <c r="F48" s="100">
        <f>'Jahr2 B2B'!F48*(1+'Jahr3 B2B'!$A$7)</f>
        <v>0</v>
      </c>
      <c r="G48" s="100">
        <f>'Jahr2 B2B'!G48*(1+'Jahr3 B2B'!$A$7)</f>
        <v>0</v>
      </c>
      <c r="H48" s="100">
        <f>'Jahr2 B2B'!H48*(1+'Jahr3 B2B'!$A$7)</f>
        <v>0</v>
      </c>
      <c r="I48" s="100">
        <f>'Jahr2 B2B'!I48*(1+'Jahr3 B2B'!$A$7)</f>
        <v>0</v>
      </c>
      <c r="J48" s="100">
        <f>'Jahr2 B2B'!J48*(1+'Jahr3 B2B'!$A$7)</f>
        <v>0</v>
      </c>
      <c r="K48" s="100">
        <f>'Jahr2 B2B'!K48*(1+'Jahr3 B2B'!$A$7)</f>
        <v>0</v>
      </c>
      <c r="L48" s="100">
        <f>'Jahr2 B2B'!L48*(1+'Jahr3 B2B'!$A$7)</f>
        <v>0</v>
      </c>
      <c r="M48" s="100">
        <f>'Jahr2 B2B'!M48*(1+'Jahr3 B2B'!$A$7)</f>
        <v>0</v>
      </c>
      <c r="N48" s="100">
        <f>'Jahr2 B2B'!N48*(1+'Jahr3 B2B'!$A$7)</f>
        <v>0</v>
      </c>
      <c r="O48" s="100">
        <f>'Jahr2 B2B'!O48*(1+'Jahr3 B2B'!$A$7)</f>
        <v>0</v>
      </c>
      <c r="P48" s="100">
        <f>'Jahr2 B2B'!P48*(1+'Jahr3 B2B'!$A$7)</f>
        <v>0</v>
      </c>
      <c r="Q48" s="77">
        <f t="shared" si="7"/>
        <v>0</v>
      </c>
      <c r="R48" s="78">
        <f t="shared" si="8"/>
        <v>0</v>
      </c>
      <c r="S48" s="82"/>
      <c r="T48" s="83"/>
    </row>
    <row r="49" ht="18.0" customHeight="1">
      <c r="A49" s="79" t="str">
        <f>'Jahr1 B2B'!A49&amp;""</f>
        <v>Artikel 5</v>
      </c>
      <c r="B49" s="79"/>
      <c r="C49" s="80">
        <f>'Jahr2 B2B'!C49</f>
        <v>0</v>
      </c>
      <c r="D49" s="80">
        <f>'Jahr2 B2B'!D49</f>
        <v>0</v>
      </c>
      <c r="E49" s="99">
        <f>'Jahr2 B2B'!E49*(1+'Jahr3 B2B'!$A$7)</f>
        <v>0</v>
      </c>
      <c r="F49" s="99">
        <f>'Jahr2 B2B'!F49*(1+'Jahr3 B2B'!$A$7)</f>
        <v>0</v>
      </c>
      <c r="G49" s="99">
        <f>'Jahr2 B2B'!G49*(1+'Jahr3 B2B'!$A$7)</f>
        <v>0</v>
      </c>
      <c r="H49" s="99">
        <f>'Jahr2 B2B'!H49*(1+'Jahr3 B2B'!$A$7)</f>
        <v>0</v>
      </c>
      <c r="I49" s="99">
        <f>'Jahr2 B2B'!I49*(1+'Jahr3 B2B'!$A$7)</f>
        <v>0</v>
      </c>
      <c r="J49" s="99">
        <f>'Jahr2 B2B'!J49*(1+'Jahr3 B2B'!$A$7)</f>
        <v>0</v>
      </c>
      <c r="K49" s="99">
        <f>'Jahr2 B2B'!K49*(1+'Jahr3 B2B'!$A$7)</f>
        <v>0</v>
      </c>
      <c r="L49" s="99">
        <f>'Jahr2 B2B'!L49*(1+'Jahr3 B2B'!$A$7)</f>
        <v>0</v>
      </c>
      <c r="M49" s="99">
        <f>'Jahr2 B2B'!M49*(1+'Jahr3 B2B'!$A$7)</f>
        <v>0</v>
      </c>
      <c r="N49" s="99">
        <f>'Jahr2 B2B'!N49*(1+'Jahr3 B2B'!$A$7)</f>
        <v>0</v>
      </c>
      <c r="O49" s="99">
        <f>'Jahr2 B2B'!O49*(1+'Jahr3 B2B'!$A$7)</f>
        <v>0</v>
      </c>
      <c r="P49" s="99">
        <f>'Jahr2 B2B'!P49*(1+'Jahr3 B2B'!$A$7)</f>
        <v>0</v>
      </c>
      <c r="Q49" s="77">
        <f t="shared" si="7"/>
        <v>0</v>
      </c>
      <c r="R49" s="78">
        <f t="shared" si="8"/>
        <v>0</v>
      </c>
      <c r="S49" s="82"/>
      <c r="T49" s="83"/>
    </row>
    <row r="50" ht="18.0" customHeight="1">
      <c r="A50" s="79" t="str">
        <f>'Jahr1 B2B'!A50&amp;""</f>
        <v>Artikel 6</v>
      </c>
      <c r="B50" s="79"/>
      <c r="C50" s="80">
        <f>'Jahr2 B2B'!C50</f>
        <v>0</v>
      </c>
      <c r="D50" s="80">
        <f>'Jahr2 B2B'!D50</f>
        <v>0</v>
      </c>
      <c r="E50" s="100">
        <f>'Jahr2 B2B'!E50*(1+'Jahr3 B2B'!$A$7)</f>
        <v>0</v>
      </c>
      <c r="F50" s="100">
        <f>'Jahr2 B2B'!F50*(1+'Jahr3 B2B'!$A$7)</f>
        <v>0</v>
      </c>
      <c r="G50" s="100">
        <f>'Jahr2 B2B'!G50*(1+'Jahr3 B2B'!$A$7)</f>
        <v>0</v>
      </c>
      <c r="H50" s="100">
        <f>'Jahr2 B2B'!H50*(1+'Jahr3 B2B'!$A$7)</f>
        <v>0</v>
      </c>
      <c r="I50" s="100">
        <f>'Jahr2 B2B'!I50*(1+'Jahr3 B2B'!$A$7)</f>
        <v>0</v>
      </c>
      <c r="J50" s="100">
        <f>'Jahr2 B2B'!J50*(1+'Jahr3 B2B'!$A$7)</f>
        <v>0</v>
      </c>
      <c r="K50" s="100">
        <f>'Jahr2 B2B'!K50*(1+'Jahr3 B2B'!$A$7)</f>
        <v>0</v>
      </c>
      <c r="L50" s="100">
        <f>'Jahr2 B2B'!L50*(1+'Jahr3 B2B'!$A$7)</f>
        <v>0</v>
      </c>
      <c r="M50" s="100">
        <f>'Jahr2 B2B'!M50*(1+'Jahr3 B2B'!$A$7)</f>
        <v>0</v>
      </c>
      <c r="N50" s="100">
        <f>'Jahr2 B2B'!N50*(1+'Jahr3 B2B'!$A$7)</f>
        <v>0</v>
      </c>
      <c r="O50" s="100">
        <f>'Jahr2 B2B'!O50*(1+'Jahr3 B2B'!$A$7)</f>
        <v>0</v>
      </c>
      <c r="P50" s="100">
        <f>'Jahr2 B2B'!P50*(1+'Jahr3 B2B'!$A$7)</f>
        <v>0</v>
      </c>
      <c r="Q50" s="77">
        <f t="shared" si="7"/>
        <v>0</v>
      </c>
      <c r="R50" s="78">
        <f t="shared" si="8"/>
        <v>0</v>
      </c>
      <c r="S50" s="82"/>
      <c r="T50" s="83"/>
    </row>
    <row r="51" ht="18.0" customHeight="1">
      <c r="A51" s="79" t="str">
        <f>'Jahr1 B2B'!A51&amp;""</f>
        <v/>
      </c>
      <c r="B51" s="79"/>
      <c r="C51" s="80" t="str">
        <f>'Jahr2 B2B'!C51</f>
        <v/>
      </c>
      <c r="D51" s="80" t="str">
        <f>'Jahr2 B2B'!D51</f>
        <v/>
      </c>
      <c r="E51" s="99">
        <f>'Jahr2 B2B'!E51*(1+'Jahr3 B2B'!$A$7)</f>
        <v>0</v>
      </c>
      <c r="F51" s="99">
        <f>'Jahr2 B2B'!F51*(1+'Jahr3 B2B'!$A$7)</f>
        <v>0</v>
      </c>
      <c r="G51" s="99">
        <f>'Jahr2 B2B'!G51*(1+'Jahr3 B2B'!$A$7)</f>
        <v>0</v>
      </c>
      <c r="H51" s="99">
        <f>'Jahr2 B2B'!H51*(1+'Jahr3 B2B'!$A$7)</f>
        <v>0</v>
      </c>
      <c r="I51" s="99">
        <f>'Jahr2 B2B'!I51*(1+'Jahr3 B2B'!$A$7)</f>
        <v>0</v>
      </c>
      <c r="J51" s="99">
        <f>'Jahr2 B2B'!J51*(1+'Jahr3 B2B'!$A$7)</f>
        <v>0</v>
      </c>
      <c r="K51" s="99">
        <f>'Jahr2 B2B'!K51*(1+'Jahr3 B2B'!$A$7)</f>
        <v>0</v>
      </c>
      <c r="L51" s="99">
        <f>'Jahr2 B2B'!L51*(1+'Jahr3 B2B'!$A$7)</f>
        <v>0</v>
      </c>
      <c r="M51" s="99">
        <f>'Jahr2 B2B'!M51*(1+'Jahr3 B2B'!$A$7)</f>
        <v>0</v>
      </c>
      <c r="N51" s="99">
        <f>'Jahr2 B2B'!N51*(1+'Jahr3 B2B'!$A$7)</f>
        <v>0</v>
      </c>
      <c r="O51" s="99">
        <f>'Jahr2 B2B'!O51*(1+'Jahr3 B2B'!$A$7)</f>
        <v>0</v>
      </c>
      <c r="P51" s="99">
        <f>'Jahr2 B2B'!P51*(1+'Jahr3 B2B'!$A$7)</f>
        <v>0</v>
      </c>
      <c r="Q51" s="77">
        <f t="shared" si="7"/>
        <v>0</v>
      </c>
      <c r="R51" s="78">
        <f t="shared" si="8"/>
        <v>0</v>
      </c>
      <c r="S51" s="82"/>
      <c r="T51" s="83"/>
    </row>
    <row r="52" ht="18.0" customHeight="1">
      <c r="A52" s="79" t="str">
        <f>'Jahr1 B2B'!A52&amp;""</f>
        <v/>
      </c>
      <c r="B52" s="79"/>
      <c r="C52" s="80" t="str">
        <f>'Jahr2 B2B'!C52</f>
        <v/>
      </c>
      <c r="D52" s="80" t="str">
        <f>'Jahr2 B2B'!D52</f>
        <v/>
      </c>
      <c r="E52" s="100">
        <f>'Jahr2 B2B'!E52*(1+'Jahr3 B2B'!$A$7)</f>
        <v>0</v>
      </c>
      <c r="F52" s="100">
        <f>'Jahr2 B2B'!F52*(1+'Jahr3 B2B'!$A$7)</f>
        <v>0</v>
      </c>
      <c r="G52" s="100">
        <f>'Jahr2 B2B'!G52*(1+'Jahr3 B2B'!$A$7)</f>
        <v>0</v>
      </c>
      <c r="H52" s="100">
        <f>'Jahr2 B2B'!H52*(1+'Jahr3 B2B'!$A$7)</f>
        <v>0</v>
      </c>
      <c r="I52" s="100">
        <f>'Jahr2 B2B'!I52*(1+'Jahr3 B2B'!$A$7)</f>
        <v>0</v>
      </c>
      <c r="J52" s="100">
        <f>'Jahr2 B2B'!J52*(1+'Jahr3 B2B'!$A$7)</f>
        <v>0</v>
      </c>
      <c r="K52" s="100">
        <f>'Jahr2 B2B'!K52*(1+'Jahr3 B2B'!$A$7)</f>
        <v>0</v>
      </c>
      <c r="L52" s="100">
        <f>'Jahr2 B2B'!L52*(1+'Jahr3 B2B'!$A$7)</f>
        <v>0</v>
      </c>
      <c r="M52" s="100">
        <f>'Jahr2 B2B'!M52*(1+'Jahr3 B2B'!$A$7)</f>
        <v>0</v>
      </c>
      <c r="N52" s="100">
        <f>'Jahr2 B2B'!N52*(1+'Jahr3 B2B'!$A$7)</f>
        <v>0</v>
      </c>
      <c r="O52" s="100">
        <f>'Jahr2 B2B'!O52*(1+'Jahr3 B2B'!$A$7)</f>
        <v>0</v>
      </c>
      <c r="P52" s="100">
        <f>'Jahr2 B2B'!P52*(1+'Jahr3 B2B'!$A$7)</f>
        <v>0</v>
      </c>
      <c r="Q52" s="77">
        <f t="shared" si="7"/>
        <v>0</v>
      </c>
      <c r="R52" s="78">
        <f t="shared" si="8"/>
        <v>0</v>
      </c>
      <c r="S52" s="82"/>
      <c r="T52" s="83"/>
    </row>
    <row r="53" ht="18.0" customHeight="1">
      <c r="A53" s="79" t="str">
        <f>'Jahr1 B2B'!A53&amp;""</f>
        <v/>
      </c>
      <c r="B53" s="79"/>
      <c r="C53" s="80" t="str">
        <f>'Jahr2 B2B'!C53</f>
        <v/>
      </c>
      <c r="D53" s="80" t="str">
        <f>'Jahr2 B2B'!D53</f>
        <v/>
      </c>
      <c r="E53" s="99">
        <f>'Jahr2 B2B'!E53*(1+'Jahr3 B2B'!$A$7)</f>
        <v>0</v>
      </c>
      <c r="F53" s="99">
        <f>'Jahr2 B2B'!F53*(1+'Jahr3 B2B'!$A$7)</f>
        <v>0</v>
      </c>
      <c r="G53" s="99">
        <f>'Jahr2 B2B'!G53*(1+'Jahr3 B2B'!$A$7)</f>
        <v>0</v>
      </c>
      <c r="H53" s="99">
        <f>'Jahr2 B2B'!H53*(1+'Jahr3 B2B'!$A$7)</f>
        <v>0</v>
      </c>
      <c r="I53" s="99">
        <f>'Jahr2 B2B'!I53*(1+'Jahr3 B2B'!$A$7)</f>
        <v>0</v>
      </c>
      <c r="J53" s="99">
        <f>'Jahr2 B2B'!J53*(1+'Jahr3 B2B'!$A$7)</f>
        <v>0</v>
      </c>
      <c r="K53" s="99">
        <f>'Jahr2 B2B'!K53*(1+'Jahr3 B2B'!$A$7)</f>
        <v>0</v>
      </c>
      <c r="L53" s="99">
        <f>'Jahr2 B2B'!L53*(1+'Jahr3 B2B'!$A$7)</f>
        <v>0</v>
      </c>
      <c r="M53" s="99">
        <f>'Jahr2 B2B'!M53*(1+'Jahr3 B2B'!$A$7)</f>
        <v>0</v>
      </c>
      <c r="N53" s="99">
        <f>'Jahr2 B2B'!N53*(1+'Jahr3 B2B'!$A$7)</f>
        <v>0</v>
      </c>
      <c r="O53" s="99">
        <f>'Jahr2 B2B'!O53*(1+'Jahr3 B2B'!$A$7)</f>
        <v>0</v>
      </c>
      <c r="P53" s="99">
        <f>'Jahr2 B2B'!P53*(1+'Jahr3 B2B'!$A$7)</f>
        <v>0</v>
      </c>
      <c r="Q53" s="77">
        <f t="shared" si="7"/>
        <v>0</v>
      </c>
      <c r="R53" s="78">
        <f t="shared" si="8"/>
        <v>0</v>
      </c>
      <c r="S53" s="82"/>
      <c r="T53" s="83"/>
    </row>
    <row r="54" ht="18.0" customHeight="1">
      <c r="A54" s="79" t="str">
        <f>'Jahr1 B2B'!A54&amp;""</f>
        <v/>
      </c>
      <c r="B54" s="79"/>
      <c r="C54" s="80" t="str">
        <f>'Jahr2 B2B'!C54</f>
        <v/>
      </c>
      <c r="D54" s="80" t="str">
        <f>'Jahr2 B2B'!D54</f>
        <v/>
      </c>
      <c r="E54" s="100">
        <f>'Jahr2 B2B'!E54*(1+'Jahr3 B2B'!$A$7)</f>
        <v>0</v>
      </c>
      <c r="F54" s="100">
        <f>'Jahr2 B2B'!F54*(1+'Jahr3 B2B'!$A$7)</f>
        <v>0</v>
      </c>
      <c r="G54" s="100">
        <f>'Jahr2 B2B'!G54*(1+'Jahr3 B2B'!$A$7)</f>
        <v>0</v>
      </c>
      <c r="H54" s="100">
        <f>'Jahr2 B2B'!H54*(1+'Jahr3 B2B'!$A$7)</f>
        <v>0</v>
      </c>
      <c r="I54" s="100">
        <f>'Jahr2 B2B'!I54*(1+'Jahr3 B2B'!$A$7)</f>
        <v>0</v>
      </c>
      <c r="J54" s="100">
        <f>'Jahr2 B2B'!J54*(1+'Jahr3 B2B'!$A$7)</f>
        <v>0</v>
      </c>
      <c r="K54" s="100">
        <f>'Jahr2 B2B'!K54*(1+'Jahr3 B2B'!$A$7)</f>
        <v>0</v>
      </c>
      <c r="L54" s="100">
        <f>'Jahr2 B2B'!L54*(1+'Jahr3 B2B'!$A$7)</f>
        <v>0</v>
      </c>
      <c r="M54" s="100">
        <f>'Jahr2 B2B'!M54*(1+'Jahr3 B2B'!$A$7)</f>
        <v>0</v>
      </c>
      <c r="N54" s="100">
        <f>'Jahr2 B2B'!N54*(1+'Jahr3 B2B'!$A$7)</f>
        <v>0</v>
      </c>
      <c r="O54" s="100">
        <f>'Jahr2 B2B'!O54*(1+'Jahr3 B2B'!$A$7)</f>
        <v>0</v>
      </c>
      <c r="P54" s="100">
        <f>'Jahr2 B2B'!P54*(1+'Jahr3 B2B'!$A$7)</f>
        <v>0</v>
      </c>
      <c r="Q54" s="77">
        <f t="shared" si="7"/>
        <v>0</v>
      </c>
      <c r="R54" s="78">
        <f t="shared" si="8"/>
        <v>0</v>
      </c>
      <c r="S54" s="82"/>
      <c r="T54" s="83"/>
    </row>
    <row r="55" ht="18.0" customHeight="1">
      <c r="A55" s="40"/>
      <c r="B55" s="92"/>
      <c r="C55" s="92"/>
      <c r="D55" s="93"/>
      <c r="E55" s="84"/>
      <c r="F55" s="84"/>
      <c r="G55" s="84"/>
      <c r="H55" s="84"/>
      <c r="I55" s="84"/>
      <c r="J55" s="84"/>
      <c r="K55" s="84"/>
      <c r="L55" s="84"/>
      <c r="M55" s="84"/>
      <c r="N55" s="84"/>
      <c r="O55" s="84"/>
      <c r="P55" s="84"/>
      <c r="Q55" s="85"/>
      <c r="R55" s="86"/>
      <c r="S55" s="59"/>
      <c r="T55" s="69"/>
    </row>
    <row r="56" ht="18.0" customHeight="1">
      <c r="A56" s="88" t="str">
        <f>'Jahr1 B2B'!A56&amp;""</f>
        <v>Produktgruppe 5</v>
      </c>
      <c r="B56" s="62"/>
      <c r="C56" s="64" t="s">
        <v>148</v>
      </c>
      <c r="D56" s="64" t="s">
        <v>165</v>
      </c>
      <c r="E56" s="66"/>
      <c r="F56" s="66"/>
      <c r="G56" s="66"/>
      <c r="H56" s="66"/>
      <c r="I56" s="66"/>
      <c r="J56" s="66"/>
      <c r="K56" s="66"/>
      <c r="L56" s="66"/>
      <c r="M56" s="66"/>
      <c r="N56" s="66"/>
      <c r="O56" s="66"/>
      <c r="P56" s="66"/>
      <c r="Q56" s="67"/>
      <c r="R56" s="68"/>
      <c r="S56" s="59"/>
      <c r="T56" s="69"/>
    </row>
    <row r="57" ht="18.0" customHeight="1">
      <c r="A57" s="79" t="str">
        <f>'Jahr1 B2B'!A57&amp;""</f>
        <v>Artikel 1</v>
      </c>
      <c r="B57" s="72"/>
      <c r="C57" s="73">
        <f>'Jahr2 B2B'!C57</f>
        <v>0</v>
      </c>
      <c r="D57" s="73">
        <f>'Jahr2 B2B'!D57</f>
        <v>0</v>
      </c>
      <c r="E57" s="99">
        <f>'Jahr2 B2B'!E57*(1+'Jahr3 B2B'!$A$7)</f>
        <v>0</v>
      </c>
      <c r="F57" s="99">
        <f>'Jahr2 B2B'!F57*(1+'Jahr3 B2B'!$A$7)</f>
        <v>0</v>
      </c>
      <c r="G57" s="99">
        <f>'Jahr2 B2B'!G57*(1+'Jahr3 B2B'!$A$7)</f>
        <v>0</v>
      </c>
      <c r="H57" s="99">
        <f>'Jahr2 B2B'!H57*(1+'Jahr3 B2B'!$A$7)</f>
        <v>0</v>
      </c>
      <c r="I57" s="99">
        <f>'Jahr2 B2B'!I57*(1+'Jahr3 B2B'!$A$7)</f>
        <v>0</v>
      </c>
      <c r="J57" s="99">
        <f>'Jahr2 B2B'!J57*(1+'Jahr3 B2B'!$A$7)</f>
        <v>0</v>
      </c>
      <c r="K57" s="99">
        <f>'Jahr2 B2B'!K57*(1+'Jahr3 B2B'!$A$7)</f>
        <v>0</v>
      </c>
      <c r="L57" s="99">
        <f>'Jahr2 B2B'!L57*(1+'Jahr3 B2B'!$A$7)</f>
        <v>0</v>
      </c>
      <c r="M57" s="99">
        <f>'Jahr2 B2B'!M57*(1+'Jahr3 B2B'!$A$7)</f>
        <v>0</v>
      </c>
      <c r="N57" s="99">
        <f>'Jahr2 B2B'!N57*(1+'Jahr3 B2B'!$A$7)</f>
        <v>0</v>
      </c>
      <c r="O57" s="99">
        <f>'Jahr2 B2B'!O57*(1+'Jahr3 B2B'!$A$7)</f>
        <v>0</v>
      </c>
      <c r="P57" s="99">
        <f>'Jahr2 B2B'!P57*(1+'Jahr3 B2B'!$A$7)</f>
        <v>0</v>
      </c>
      <c r="Q57" s="77">
        <f t="shared" ref="Q57:Q66" si="9">SUM(E57+F57+G57+H57+I57+J57+K57+L57+M57+N57+O57+P57)</f>
        <v>0</v>
      </c>
      <c r="R57" s="78">
        <f t="shared" ref="R57:R66" si="10">SUM(E57+F57+G57+H57+I57+J57+K57+L57+M57+N57+O57+P57)/12</f>
        <v>0</v>
      </c>
      <c r="S57" s="59"/>
      <c r="T57" s="69"/>
    </row>
    <row r="58" ht="18.0" customHeight="1">
      <c r="A58" s="79" t="str">
        <f>'Jahr1 B2B'!A58&amp;""</f>
        <v>Artikel 2</v>
      </c>
      <c r="B58" s="79"/>
      <c r="C58" s="80">
        <f>'Jahr2 B2B'!C58</f>
        <v>0</v>
      </c>
      <c r="D58" s="80">
        <f>'Jahr2 B2B'!D58</f>
        <v>0</v>
      </c>
      <c r="E58" s="100">
        <f>'Jahr2 B2B'!E58*(1+'Jahr3 B2B'!$A$7)</f>
        <v>0</v>
      </c>
      <c r="F58" s="100">
        <f>'Jahr2 B2B'!F58*(1+'Jahr3 B2B'!$A$7)</f>
        <v>0</v>
      </c>
      <c r="G58" s="100">
        <f>'Jahr2 B2B'!G58*(1+'Jahr3 B2B'!$A$7)</f>
        <v>0</v>
      </c>
      <c r="H58" s="100">
        <f>'Jahr2 B2B'!H58*(1+'Jahr3 B2B'!$A$7)</f>
        <v>0</v>
      </c>
      <c r="I58" s="100">
        <f>'Jahr2 B2B'!I58*(1+'Jahr3 B2B'!$A$7)</f>
        <v>0</v>
      </c>
      <c r="J58" s="100">
        <f>'Jahr2 B2B'!J58*(1+'Jahr3 B2B'!$A$7)</f>
        <v>0</v>
      </c>
      <c r="K58" s="100">
        <f>'Jahr2 B2B'!K58*(1+'Jahr3 B2B'!$A$7)</f>
        <v>0</v>
      </c>
      <c r="L58" s="100">
        <f>'Jahr2 B2B'!L58*(1+'Jahr3 B2B'!$A$7)</f>
        <v>0</v>
      </c>
      <c r="M58" s="100">
        <f>'Jahr2 B2B'!M58*(1+'Jahr3 B2B'!$A$7)</f>
        <v>0</v>
      </c>
      <c r="N58" s="100">
        <f>'Jahr2 B2B'!N58*(1+'Jahr3 B2B'!$A$7)</f>
        <v>0</v>
      </c>
      <c r="O58" s="100">
        <f>'Jahr2 B2B'!O58*(1+'Jahr3 B2B'!$A$7)</f>
        <v>0</v>
      </c>
      <c r="P58" s="100">
        <f>'Jahr2 B2B'!P58*(1+'Jahr3 B2B'!$A$7)</f>
        <v>0</v>
      </c>
      <c r="Q58" s="77">
        <f t="shared" si="9"/>
        <v>0</v>
      </c>
      <c r="R58" s="78">
        <f t="shared" si="10"/>
        <v>0</v>
      </c>
      <c r="S58" s="82"/>
      <c r="T58" s="83"/>
    </row>
    <row r="59" ht="18.0" customHeight="1">
      <c r="A59" s="79" t="str">
        <f>'Jahr1 B2B'!A59&amp;""</f>
        <v>Artikel 3</v>
      </c>
      <c r="B59" s="79"/>
      <c r="C59" s="80">
        <f>'Jahr2 B2B'!C59</f>
        <v>0</v>
      </c>
      <c r="D59" s="80">
        <f>'Jahr2 B2B'!D59</f>
        <v>0</v>
      </c>
      <c r="E59" s="99">
        <f>'Jahr2 B2B'!E59*(1+'Jahr3 B2B'!$A$7)</f>
        <v>0</v>
      </c>
      <c r="F59" s="99">
        <f>'Jahr2 B2B'!F59*(1+'Jahr3 B2B'!$A$7)</f>
        <v>0</v>
      </c>
      <c r="G59" s="99">
        <f>'Jahr2 B2B'!G59*(1+'Jahr3 B2B'!$A$7)</f>
        <v>0</v>
      </c>
      <c r="H59" s="99">
        <f>'Jahr2 B2B'!H59*(1+'Jahr3 B2B'!$A$7)</f>
        <v>0</v>
      </c>
      <c r="I59" s="99">
        <f>'Jahr2 B2B'!I59*(1+'Jahr3 B2B'!$A$7)</f>
        <v>0</v>
      </c>
      <c r="J59" s="99">
        <f>'Jahr2 B2B'!J59*(1+'Jahr3 B2B'!$A$7)</f>
        <v>0</v>
      </c>
      <c r="K59" s="99">
        <f>'Jahr2 B2B'!K59*(1+'Jahr3 B2B'!$A$7)</f>
        <v>0</v>
      </c>
      <c r="L59" s="99">
        <f>'Jahr2 B2B'!L59*(1+'Jahr3 B2B'!$A$7)</f>
        <v>0</v>
      </c>
      <c r="M59" s="99">
        <f>'Jahr2 B2B'!M59*(1+'Jahr3 B2B'!$A$7)</f>
        <v>0</v>
      </c>
      <c r="N59" s="99">
        <f>'Jahr2 B2B'!N59*(1+'Jahr3 B2B'!$A$7)</f>
        <v>0</v>
      </c>
      <c r="O59" s="99">
        <f>'Jahr2 B2B'!O59*(1+'Jahr3 B2B'!$A$7)</f>
        <v>0</v>
      </c>
      <c r="P59" s="99">
        <f>'Jahr2 B2B'!P59*(1+'Jahr3 B2B'!$A$7)</f>
        <v>0</v>
      </c>
      <c r="Q59" s="77">
        <f t="shared" si="9"/>
        <v>0</v>
      </c>
      <c r="R59" s="78">
        <f t="shared" si="10"/>
        <v>0</v>
      </c>
      <c r="S59" s="82"/>
      <c r="T59" s="83"/>
    </row>
    <row r="60" ht="18.0" customHeight="1">
      <c r="A60" s="79" t="str">
        <f>'Jahr1 B2B'!A60&amp;""</f>
        <v>Artikel 4</v>
      </c>
      <c r="B60" s="79"/>
      <c r="C60" s="80">
        <f>'Jahr2 B2B'!C60</f>
        <v>0</v>
      </c>
      <c r="D60" s="80">
        <f>'Jahr2 B2B'!D60</f>
        <v>0</v>
      </c>
      <c r="E60" s="100">
        <f>'Jahr2 B2B'!E60*(1+'Jahr3 B2B'!$A$7)</f>
        <v>0</v>
      </c>
      <c r="F60" s="100">
        <f>'Jahr2 B2B'!F60*(1+'Jahr3 B2B'!$A$7)</f>
        <v>0</v>
      </c>
      <c r="G60" s="100">
        <f>'Jahr2 B2B'!G60*(1+'Jahr3 B2B'!$A$7)</f>
        <v>0</v>
      </c>
      <c r="H60" s="100">
        <f>'Jahr2 B2B'!H60*(1+'Jahr3 B2B'!$A$7)</f>
        <v>0</v>
      </c>
      <c r="I60" s="100">
        <f>'Jahr2 B2B'!I60*(1+'Jahr3 B2B'!$A$7)</f>
        <v>0</v>
      </c>
      <c r="J60" s="100">
        <f>'Jahr2 B2B'!J60*(1+'Jahr3 B2B'!$A$7)</f>
        <v>0</v>
      </c>
      <c r="K60" s="100">
        <f>'Jahr2 B2B'!K60*(1+'Jahr3 B2B'!$A$7)</f>
        <v>0</v>
      </c>
      <c r="L60" s="100">
        <f>'Jahr2 B2B'!L60*(1+'Jahr3 B2B'!$A$7)</f>
        <v>0</v>
      </c>
      <c r="M60" s="100">
        <f>'Jahr2 B2B'!M60*(1+'Jahr3 B2B'!$A$7)</f>
        <v>0</v>
      </c>
      <c r="N60" s="100">
        <f>'Jahr2 B2B'!N60*(1+'Jahr3 B2B'!$A$7)</f>
        <v>0</v>
      </c>
      <c r="O60" s="100">
        <f>'Jahr2 B2B'!O60*(1+'Jahr3 B2B'!$A$7)</f>
        <v>0</v>
      </c>
      <c r="P60" s="100">
        <f>'Jahr2 B2B'!P60*(1+'Jahr3 B2B'!$A$7)</f>
        <v>0</v>
      </c>
      <c r="Q60" s="77">
        <f t="shared" si="9"/>
        <v>0</v>
      </c>
      <c r="R60" s="78">
        <f t="shared" si="10"/>
        <v>0</v>
      </c>
      <c r="S60" s="82"/>
      <c r="T60" s="83"/>
    </row>
    <row r="61" ht="15.75" customHeight="1">
      <c r="A61" s="79" t="str">
        <f>'Jahr1 B2B'!A61&amp;""</f>
        <v>Artikel 5</v>
      </c>
      <c r="B61" s="79"/>
      <c r="C61" s="80">
        <f>'Jahr2 B2B'!C61</f>
        <v>0</v>
      </c>
      <c r="D61" s="80">
        <f>'Jahr2 B2B'!D61</f>
        <v>0</v>
      </c>
      <c r="E61" s="99">
        <f>'Jahr2 B2B'!E61*(1+'Jahr3 B2B'!$A$7)</f>
        <v>0</v>
      </c>
      <c r="F61" s="99">
        <f>'Jahr2 B2B'!F61*(1+'Jahr3 B2B'!$A$7)</f>
        <v>0</v>
      </c>
      <c r="G61" s="99">
        <f>'Jahr2 B2B'!G61*(1+'Jahr3 B2B'!$A$7)</f>
        <v>0</v>
      </c>
      <c r="H61" s="99">
        <f>'Jahr2 B2B'!H61*(1+'Jahr3 B2B'!$A$7)</f>
        <v>0</v>
      </c>
      <c r="I61" s="99">
        <f>'Jahr2 B2B'!I61*(1+'Jahr3 B2B'!$A$7)</f>
        <v>0</v>
      </c>
      <c r="J61" s="99">
        <f>'Jahr2 B2B'!J61*(1+'Jahr3 B2B'!$A$7)</f>
        <v>0</v>
      </c>
      <c r="K61" s="99">
        <f>'Jahr2 B2B'!K61*(1+'Jahr3 B2B'!$A$7)</f>
        <v>0</v>
      </c>
      <c r="L61" s="99">
        <f>'Jahr2 B2B'!L61*(1+'Jahr3 B2B'!$A$7)</f>
        <v>0</v>
      </c>
      <c r="M61" s="99">
        <f>'Jahr2 B2B'!M61*(1+'Jahr3 B2B'!$A$7)</f>
        <v>0</v>
      </c>
      <c r="N61" s="99">
        <f>'Jahr2 B2B'!N61*(1+'Jahr3 B2B'!$A$7)</f>
        <v>0</v>
      </c>
      <c r="O61" s="99">
        <f>'Jahr2 B2B'!O61*(1+'Jahr3 B2B'!$A$7)</f>
        <v>0</v>
      </c>
      <c r="P61" s="99">
        <f>'Jahr2 B2B'!P61*(1+'Jahr3 B2B'!$A$7)</f>
        <v>0</v>
      </c>
      <c r="Q61" s="77">
        <f t="shared" si="9"/>
        <v>0</v>
      </c>
      <c r="R61" s="78">
        <f t="shared" si="10"/>
        <v>0</v>
      </c>
      <c r="S61" s="91"/>
      <c r="T61" s="97"/>
    </row>
    <row r="62" ht="18.0" customHeight="1">
      <c r="A62" s="79" t="str">
        <f>'Jahr1 B2B'!A62&amp;""</f>
        <v>Artikel 6</v>
      </c>
      <c r="B62" s="79"/>
      <c r="C62" s="80">
        <f>'Jahr2 B2B'!C62</f>
        <v>0</v>
      </c>
      <c r="D62" s="80">
        <f>'Jahr2 B2B'!D62</f>
        <v>0</v>
      </c>
      <c r="E62" s="100">
        <f>'Jahr2 B2B'!E62*(1+'Jahr3 B2B'!$A$7)</f>
        <v>0</v>
      </c>
      <c r="F62" s="100">
        <f>'Jahr2 B2B'!F62*(1+'Jahr3 B2B'!$A$7)</f>
        <v>0</v>
      </c>
      <c r="G62" s="100">
        <f>'Jahr2 B2B'!G62*(1+'Jahr3 B2B'!$A$7)</f>
        <v>0</v>
      </c>
      <c r="H62" s="100">
        <f>'Jahr2 B2B'!H62*(1+'Jahr3 B2B'!$A$7)</f>
        <v>0</v>
      </c>
      <c r="I62" s="100">
        <f>'Jahr2 B2B'!I62*(1+'Jahr3 B2B'!$A$7)</f>
        <v>0</v>
      </c>
      <c r="J62" s="100">
        <f>'Jahr2 B2B'!J62*(1+'Jahr3 B2B'!$A$7)</f>
        <v>0</v>
      </c>
      <c r="K62" s="100">
        <f>'Jahr2 B2B'!K62*(1+'Jahr3 B2B'!$A$7)</f>
        <v>0</v>
      </c>
      <c r="L62" s="100">
        <f>'Jahr2 B2B'!L62*(1+'Jahr3 B2B'!$A$7)</f>
        <v>0</v>
      </c>
      <c r="M62" s="100">
        <f>'Jahr2 B2B'!M62*(1+'Jahr3 B2B'!$A$7)</f>
        <v>0</v>
      </c>
      <c r="N62" s="100">
        <f>'Jahr2 B2B'!N62*(1+'Jahr3 B2B'!$A$7)</f>
        <v>0</v>
      </c>
      <c r="O62" s="100">
        <f>'Jahr2 B2B'!O62*(1+'Jahr3 B2B'!$A$7)</f>
        <v>0</v>
      </c>
      <c r="P62" s="100">
        <f>'Jahr2 B2B'!P62*(1+'Jahr3 B2B'!$A$7)</f>
        <v>0</v>
      </c>
      <c r="Q62" s="77">
        <f t="shared" si="9"/>
        <v>0</v>
      </c>
      <c r="R62" s="78">
        <f t="shared" si="10"/>
        <v>0</v>
      </c>
      <c r="S62" s="82"/>
      <c r="T62" s="83"/>
    </row>
    <row r="63" ht="18.0" customHeight="1">
      <c r="A63" s="79" t="str">
        <f>'Jahr1 B2B'!A63&amp;""</f>
        <v/>
      </c>
      <c r="B63" s="79"/>
      <c r="C63" s="80" t="str">
        <f>'Jahr2 B2B'!C63</f>
        <v/>
      </c>
      <c r="D63" s="80" t="str">
        <f>'Jahr2 B2B'!D63</f>
        <v/>
      </c>
      <c r="E63" s="99">
        <f>'Jahr2 B2B'!E63*(1+'Jahr3 B2B'!$A$7)</f>
        <v>0</v>
      </c>
      <c r="F63" s="99">
        <f>'Jahr2 B2B'!F63*(1+'Jahr3 B2B'!$A$7)</f>
        <v>0</v>
      </c>
      <c r="G63" s="99">
        <f>'Jahr2 B2B'!G63*(1+'Jahr3 B2B'!$A$7)</f>
        <v>0</v>
      </c>
      <c r="H63" s="99">
        <f>'Jahr2 B2B'!H63*(1+'Jahr3 B2B'!$A$7)</f>
        <v>0</v>
      </c>
      <c r="I63" s="99">
        <f>'Jahr2 B2B'!I63*(1+'Jahr3 B2B'!$A$7)</f>
        <v>0</v>
      </c>
      <c r="J63" s="99">
        <f>'Jahr2 B2B'!J63*(1+'Jahr3 B2B'!$A$7)</f>
        <v>0</v>
      </c>
      <c r="K63" s="99">
        <f>'Jahr2 B2B'!K63*(1+'Jahr3 B2B'!$A$7)</f>
        <v>0</v>
      </c>
      <c r="L63" s="99">
        <f>'Jahr2 B2B'!L63*(1+'Jahr3 B2B'!$A$7)</f>
        <v>0</v>
      </c>
      <c r="M63" s="99">
        <f>'Jahr2 B2B'!M63*(1+'Jahr3 B2B'!$A$7)</f>
        <v>0</v>
      </c>
      <c r="N63" s="99">
        <f>'Jahr2 B2B'!N63*(1+'Jahr3 B2B'!$A$7)</f>
        <v>0</v>
      </c>
      <c r="O63" s="99">
        <f>'Jahr2 B2B'!O63*(1+'Jahr3 B2B'!$A$7)</f>
        <v>0</v>
      </c>
      <c r="P63" s="99">
        <f>'Jahr2 B2B'!P63*(1+'Jahr3 B2B'!$A$7)</f>
        <v>0</v>
      </c>
      <c r="Q63" s="77">
        <f t="shared" si="9"/>
        <v>0</v>
      </c>
      <c r="R63" s="78">
        <f t="shared" si="10"/>
        <v>0</v>
      </c>
      <c r="S63" s="82"/>
      <c r="T63" s="83"/>
    </row>
    <row r="64" ht="18.0" customHeight="1">
      <c r="A64" s="79" t="str">
        <f>'Jahr1 B2B'!A64&amp;""</f>
        <v/>
      </c>
      <c r="B64" s="79"/>
      <c r="C64" s="80" t="str">
        <f>'Jahr2 B2B'!C64</f>
        <v/>
      </c>
      <c r="D64" s="80" t="str">
        <f>'Jahr2 B2B'!D64</f>
        <v/>
      </c>
      <c r="E64" s="100">
        <f>'Jahr2 B2B'!E64*(1+'Jahr3 B2B'!$A$7)</f>
        <v>0</v>
      </c>
      <c r="F64" s="100">
        <f>'Jahr2 B2B'!F64*(1+'Jahr3 B2B'!$A$7)</f>
        <v>0</v>
      </c>
      <c r="G64" s="100">
        <f>'Jahr2 B2B'!G64*(1+'Jahr3 B2B'!$A$7)</f>
        <v>0</v>
      </c>
      <c r="H64" s="100">
        <f>'Jahr2 B2B'!H64*(1+'Jahr3 B2B'!$A$7)</f>
        <v>0</v>
      </c>
      <c r="I64" s="100">
        <f>'Jahr2 B2B'!I64*(1+'Jahr3 B2B'!$A$7)</f>
        <v>0</v>
      </c>
      <c r="J64" s="100">
        <f>'Jahr2 B2B'!J64*(1+'Jahr3 B2B'!$A$7)</f>
        <v>0</v>
      </c>
      <c r="K64" s="100">
        <f>'Jahr2 B2B'!K64*(1+'Jahr3 B2B'!$A$7)</f>
        <v>0</v>
      </c>
      <c r="L64" s="100">
        <f>'Jahr2 B2B'!L64*(1+'Jahr3 B2B'!$A$7)</f>
        <v>0</v>
      </c>
      <c r="M64" s="100">
        <f>'Jahr2 B2B'!M64*(1+'Jahr3 B2B'!$A$7)</f>
        <v>0</v>
      </c>
      <c r="N64" s="100">
        <f>'Jahr2 B2B'!N64*(1+'Jahr3 B2B'!$A$7)</f>
        <v>0</v>
      </c>
      <c r="O64" s="100">
        <f>'Jahr2 B2B'!O64*(1+'Jahr3 B2B'!$A$7)</f>
        <v>0</v>
      </c>
      <c r="P64" s="100">
        <f>'Jahr2 B2B'!P64*(1+'Jahr3 B2B'!$A$7)</f>
        <v>0</v>
      </c>
      <c r="Q64" s="77">
        <f t="shared" si="9"/>
        <v>0</v>
      </c>
      <c r="R64" s="78">
        <f t="shared" si="10"/>
        <v>0</v>
      </c>
      <c r="S64" s="82"/>
      <c r="T64" s="83"/>
    </row>
    <row r="65" ht="18.0" customHeight="1">
      <c r="A65" s="79" t="str">
        <f>'Jahr1 B2B'!A65&amp;""</f>
        <v/>
      </c>
      <c r="B65" s="79"/>
      <c r="C65" s="80" t="str">
        <f>'Jahr2 B2B'!C65</f>
        <v/>
      </c>
      <c r="D65" s="80" t="str">
        <f>'Jahr2 B2B'!D65</f>
        <v/>
      </c>
      <c r="E65" s="99">
        <f>'Jahr2 B2B'!E65*(1+'Jahr3 B2B'!$A$7)</f>
        <v>0</v>
      </c>
      <c r="F65" s="99">
        <f>'Jahr2 B2B'!F65*(1+'Jahr3 B2B'!$A$7)</f>
        <v>0</v>
      </c>
      <c r="G65" s="99">
        <f>'Jahr2 B2B'!G65*(1+'Jahr3 B2B'!$A$7)</f>
        <v>0</v>
      </c>
      <c r="H65" s="99">
        <f>'Jahr2 B2B'!H65*(1+'Jahr3 B2B'!$A$7)</f>
        <v>0</v>
      </c>
      <c r="I65" s="99">
        <f>'Jahr2 B2B'!I65*(1+'Jahr3 B2B'!$A$7)</f>
        <v>0</v>
      </c>
      <c r="J65" s="99">
        <f>'Jahr2 B2B'!J65*(1+'Jahr3 B2B'!$A$7)</f>
        <v>0</v>
      </c>
      <c r="K65" s="99">
        <f>'Jahr2 B2B'!K65*(1+'Jahr3 B2B'!$A$7)</f>
        <v>0</v>
      </c>
      <c r="L65" s="99">
        <f>'Jahr2 B2B'!L65*(1+'Jahr3 B2B'!$A$7)</f>
        <v>0</v>
      </c>
      <c r="M65" s="99">
        <f>'Jahr2 B2B'!M65*(1+'Jahr3 B2B'!$A$7)</f>
        <v>0</v>
      </c>
      <c r="N65" s="99">
        <f>'Jahr2 B2B'!N65*(1+'Jahr3 B2B'!$A$7)</f>
        <v>0</v>
      </c>
      <c r="O65" s="99">
        <f>'Jahr2 B2B'!O65*(1+'Jahr3 B2B'!$A$7)</f>
        <v>0</v>
      </c>
      <c r="P65" s="99">
        <f>'Jahr2 B2B'!P65*(1+'Jahr3 B2B'!$A$7)</f>
        <v>0</v>
      </c>
      <c r="Q65" s="77">
        <f t="shared" si="9"/>
        <v>0</v>
      </c>
      <c r="R65" s="78">
        <f t="shared" si="10"/>
        <v>0</v>
      </c>
      <c r="S65" s="82"/>
      <c r="T65" s="83"/>
    </row>
    <row r="66" ht="18.0" customHeight="1">
      <c r="A66" s="79" t="str">
        <f>'Jahr1 B2B'!A66&amp;""</f>
        <v/>
      </c>
      <c r="B66" s="79"/>
      <c r="C66" s="80" t="str">
        <f>'Jahr2 B2B'!C66</f>
        <v/>
      </c>
      <c r="D66" s="80" t="str">
        <f>'Jahr2 B2B'!D66</f>
        <v/>
      </c>
      <c r="E66" s="100">
        <f>'Jahr2 B2B'!E66*(1+'Jahr3 B2B'!$A$7)</f>
        <v>0</v>
      </c>
      <c r="F66" s="100">
        <f>'Jahr2 B2B'!F66*(1+'Jahr3 B2B'!$A$7)</f>
        <v>0</v>
      </c>
      <c r="G66" s="100">
        <f>'Jahr2 B2B'!G66*(1+'Jahr3 B2B'!$A$7)</f>
        <v>0</v>
      </c>
      <c r="H66" s="100">
        <f>'Jahr2 B2B'!H66*(1+'Jahr3 B2B'!$A$7)</f>
        <v>0</v>
      </c>
      <c r="I66" s="100">
        <f>'Jahr2 B2B'!I66*(1+'Jahr3 B2B'!$A$7)</f>
        <v>0</v>
      </c>
      <c r="J66" s="100">
        <f>'Jahr2 B2B'!J66*(1+'Jahr3 B2B'!$A$7)</f>
        <v>0</v>
      </c>
      <c r="K66" s="100">
        <f>'Jahr2 B2B'!K66*(1+'Jahr3 B2B'!$A$7)</f>
        <v>0</v>
      </c>
      <c r="L66" s="100">
        <f>'Jahr2 B2B'!L66*(1+'Jahr3 B2B'!$A$7)</f>
        <v>0</v>
      </c>
      <c r="M66" s="100">
        <f>'Jahr2 B2B'!M66*(1+'Jahr3 B2B'!$A$7)</f>
        <v>0</v>
      </c>
      <c r="N66" s="100">
        <f>'Jahr2 B2B'!N66*(1+'Jahr3 B2B'!$A$7)</f>
        <v>0</v>
      </c>
      <c r="O66" s="100">
        <f>'Jahr2 B2B'!O66*(1+'Jahr3 B2B'!$A$7)</f>
        <v>0</v>
      </c>
      <c r="P66" s="100">
        <f>'Jahr2 B2B'!P66*(1+'Jahr3 B2B'!$A$7)</f>
        <v>0</v>
      </c>
      <c r="Q66" s="77">
        <f t="shared" si="9"/>
        <v>0</v>
      </c>
      <c r="R66" s="78">
        <f t="shared" si="10"/>
        <v>0</v>
      </c>
      <c r="S66" s="82"/>
      <c r="T66" s="83"/>
    </row>
    <row r="67" ht="15.75" customHeight="1">
      <c r="A67" s="40"/>
      <c r="B67" s="92"/>
      <c r="C67" s="92"/>
      <c r="D67" s="93"/>
      <c r="E67" s="91"/>
      <c r="F67" s="91"/>
      <c r="G67" s="91"/>
      <c r="H67" s="91"/>
      <c r="I67" s="91"/>
      <c r="J67" s="91"/>
      <c r="K67" s="91"/>
      <c r="L67" s="91"/>
      <c r="M67" s="91"/>
      <c r="N67" s="91"/>
      <c r="O67" s="91"/>
      <c r="P67" s="91"/>
      <c r="Q67" s="92"/>
      <c r="R67" s="91"/>
      <c r="S67" s="91"/>
      <c r="T67" s="97"/>
    </row>
    <row r="68" ht="15.75" customHeight="1">
      <c r="A68" s="40"/>
      <c r="B68" s="92"/>
      <c r="C68" s="92"/>
      <c r="D68" s="93"/>
      <c r="E68" s="91"/>
      <c r="F68" s="91"/>
      <c r="G68" s="91"/>
      <c r="H68" s="91"/>
      <c r="I68" s="91"/>
      <c r="J68" s="91"/>
      <c r="K68" s="91"/>
      <c r="L68" s="91"/>
      <c r="M68" s="91"/>
      <c r="N68" s="91"/>
      <c r="O68" s="91"/>
      <c r="P68" s="91"/>
      <c r="Q68" s="92"/>
      <c r="R68" s="91"/>
      <c r="S68" s="91"/>
      <c r="T68" s="97"/>
    </row>
    <row r="69" ht="15.75" customHeight="1">
      <c r="A69" s="94"/>
      <c r="B69" s="95"/>
      <c r="C69" s="95"/>
      <c r="D69" s="96"/>
      <c r="E69" s="97"/>
      <c r="F69" s="97"/>
      <c r="G69" s="97"/>
      <c r="H69" s="97"/>
      <c r="I69" s="97"/>
      <c r="J69" s="97"/>
      <c r="K69" s="97"/>
      <c r="L69" s="97"/>
      <c r="M69" s="97"/>
      <c r="N69" s="97"/>
      <c r="O69" s="97"/>
      <c r="P69" s="97"/>
      <c r="Q69" s="95"/>
      <c r="R69" s="97"/>
      <c r="S69" s="97"/>
      <c r="T69" s="97"/>
    </row>
    <row r="70" ht="15.75" customHeight="1">
      <c r="A70" s="94"/>
      <c r="B70" s="95"/>
      <c r="C70" s="95"/>
      <c r="D70" s="96"/>
      <c r="E70" s="97"/>
      <c r="F70" s="97"/>
      <c r="G70" s="97"/>
      <c r="H70" s="97"/>
      <c r="I70" s="97"/>
      <c r="J70" s="97"/>
      <c r="K70" s="97"/>
      <c r="L70" s="97"/>
      <c r="M70" s="97"/>
      <c r="N70" s="97"/>
      <c r="O70" s="97"/>
      <c r="P70" s="97"/>
      <c r="Q70" s="95"/>
      <c r="R70" s="97"/>
      <c r="S70" s="97"/>
      <c r="T70" s="97"/>
    </row>
    <row r="71" ht="15.75" customHeight="1">
      <c r="A71" s="94"/>
      <c r="B71" s="95"/>
      <c r="C71" s="95"/>
      <c r="D71" s="96"/>
      <c r="E71" s="97"/>
      <c r="F71" s="97"/>
      <c r="G71" s="97"/>
      <c r="H71" s="97"/>
      <c r="I71" s="97"/>
      <c r="J71" s="97"/>
      <c r="K71" s="97"/>
      <c r="L71" s="97"/>
      <c r="M71" s="97"/>
      <c r="N71" s="97"/>
      <c r="O71" s="97"/>
      <c r="P71" s="97"/>
      <c r="Q71" s="95"/>
      <c r="R71" s="97"/>
      <c r="S71" s="97"/>
      <c r="T71" s="97"/>
    </row>
    <row r="72" ht="15.75" customHeight="1">
      <c r="A72" s="94"/>
      <c r="B72" s="95"/>
      <c r="C72" s="95"/>
      <c r="D72" s="96"/>
      <c r="E72" s="97"/>
      <c r="F72" s="97"/>
      <c r="G72" s="97"/>
      <c r="H72" s="97"/>
      <c r="I72" s="97"/>
      <c r="J72" s="97"/>
      <c r="K72" s="97"/>
      <c r="L72" s="97"/>
      <c r="M72" s="97"/>
      <c r="N72" s="97"/>
      <c r="O72" s="97"/>
      <c r="P72" s="97"/>
      <c r="Q72" s="95"/>
      <c r="R72" s="97"/>
      <c r="S72" s="97"/>
      <c r="T72" s="97"/>
    </row>
    <row r="73" ht="15.75" customHeight="1">
      <c r="A73" s="94"/>
      <c r="B73" s="95"/>
      <c r="C73" s="95"/>
      <c r="D73" s="96"/>
      <c r="E73" s="97"/>
      <c r="F73" s="97"/>
      <c r="G73" s="97"/>
      <c r="H73" s="97"/>
      <c r="I73" s="97"/>
      <c r="J73" s="97"/>
      <c r="K73" s="97"/>
      <c r="L73" s="97"/>
      <c r="M73" s="97"/>
      <c r="N73" s="97"/>
      <c r="O73" s="97"/>
      <c r="P73" s="97"/>
      <c r="Q73" s="95"/>
      <c r="R73" s="97"/>
      <c r="S73" s="97"/>
      <c r="T73" s="97"/>
    </row>
    <row r="74" ht="15.75" customHeight="1">
      <c r="A74" s="94"/>
      <c r="B74" s="95"/>
      <c r="C74" s="95"/>
      <c r="D74" s="96"/>
      <c r="E74" s="97"/>
      <c r="F74" s="97"/>
      <c r="G74" s="97"/>
      <c r="H74" s="97"/>
      <c r="I74" s="97"/>
      <c r="J74" s="97"/>
      <c r="K74" s="97"/>
      <c r="L74" s="97"/>
      <c r="M74" s="97"/>
      <c r="N74" s="97"/>
      <c r="O74" s="97"/>
      <c r="P74" s="97"/>
      <c r="Q74" s="95"/>
      <c r="R74" s="97"/>
      <c r="S74" s="97"/>
      <c r="T74" s="97"/>
    </row>
    <row r="75" ht="15.75" customHeight="1">
      <c r="A75" s="94"/>
      <c r="B75" s="95"/>
      <c r="C75" s="95"/>
      <c r="D75" s="96"/>
      <c r="E75" s="97"/>
      <c r="F75" s="97"/>
      <c r="G75" s="97"/>
      <c r="H75" s="97"/>
      <c r="I75" s="97"/>
      <c r="J75" s="97"/>
      <c r="K75" s="97"/>
      <c r="L75" s="97"/>
      <c r="M75" s="97"/>
      <c r="N75" s="97"/>
      <c r="O75" s="97"/>
      <c r="P75" s="97"/>
      <c r="Q75" s="95"/>
      <c r="R75" s="97"/>
      <c r="S75" s="97"/>
      <c r="T75" s="97"/>
    </row>
    <row r="76" ht="15.75" customHeight="1">
      <c r="A76" s="94"/>
      <c r="B76" s="95"/>
      <c r="C76" s="95"/>
      <c r="D76" s="96"/>
      <c r="E76" s="97"/>
      <c r="F76" s="97"/>
      <c r="G76" s="97"/>
      <c r="H76" s="97"/>
      <c r="I76" s="97"/>
      <c r="J76" s="97"/>
      <c r="K76" s="97"/>
      <c r="L76" s="97"/>
      <c r="M76" s="97"/>
      <c r="N76" s="97"/>
      <c r="O76" s="97"/>
      <c r="P76" s="97"/>
      <c r="Q76" s="95"/>
      <c r="R76" s="97"/>
      <c r="S76" s="97"/>
      <c r="T76" s="97"/>
    </row>
    <row r="77" ht="15.75" customHeight="1">
      <c r="A77" s="94"/>
      <c r="B77" s="95"/>
      <c r="C77" s="95"/>
      <c r="D77" s="96"/>
      <c r="E77" s="97"/>
      <c r="F77" s="97"/>
      <c r="G77" s="97"/>
      <c r="H77" s="97"/>
      <c r="I77" s="97"/>
      <c r="J77" s="97"/>
      <c r="K77" s="97"/>
      <c r="L77" s="97"/>
      <c r="M77" s="97"/>
      <c r="N77" s="97"/>
      <c r="O77" s="97"/>
      <c r="P77" s="97"/>
      <c r="Q77" s="95"/>
      <c r="R77" s="97"/>
      <c r="S77" s="97"/>
      <c r="T77" s="97"/>
    </row>
    <row r="78" ht="15.75" customHeight="1">
      <c r="A78" s="94"/>
      <c r="B78" s="95"/>
      <c r="C78" s="95"/>
      <c r="D78" s="96"/>
      <c r="E78" s="97"/>
      <c r="F78" s="97"/>
      <c r="G78" s="97"/>
      <c r="H78" s="97"/>
      <c r="I78" s="97"/>
      <c r="J78" s="97"/>
      <c r="K78" s="97"/>
      <c r="L78" s="97"/>
      <c r="M78" s="97"/>
      <c r="N78" s="97"/>
      <c r="O78" s="97"/>
      <c r="P78" s="97"/>
      <c r="Q78" s="95"/>
      <c r="R78" s="97"/>
      <c r="S78" s="97"/>
      <c r="T78" s="97"/>
    </row>
    <row r="79" ht="15.75" customHeight="1">
      <c r="A79" s="94"/>
      <c r="B79" s="95"/>
      <c r="C79" s="95"/>
      <c r="D79" s="96"/>
      <c r="E79" s="97"/>
      <c r="F79" s="97"/>
      <c r="G79" s="97"/>
      <c r="H79" s="97"/>
      <c r="I79" s="97"/>
      <c r="J79" s="97"/>
      <c r="K79" s="97"/>
      <c r="L79" s="97"/>
      <c r="M79" s="97"/>
      <c r="N79" s="97"/>
      <c r="O79" s="97"/>
      <c r="P79" s="97"/>
      <c r="Q79" s="95"/>
      <c r="R79" s="97"/>
      <c r="S79" s="97"/>
      <c r="T79" s="97"/>
    </row>
    <row r="80" ht="15.75" customHeight="1">
      <c r="A80" s="94"/>
      <c r="B80" s="95"/>
      <c r="C80" s="95"/>
      <c r="D80" s="96"/>
      <c r="E80" s="97"/>
      <c r="F80" s="97"/>
      <c r="G80" s="97"/>
      <c r="H80" s="97"/>
      <c r="I80" s="97"/>
      <c r="J80" s="97"/>
      <c r="K80" s="97"/>
      <c r="L80" s="97"/>
      <c r="M80" s="97"/>
      <c r="N80" s="97"/>
      <c r="O80" s="97"/>
      <c r="P80" s="97"/>
      <c r="Q80" s="95"/>
      <c r="R80" s="97"/>
      <c r="S80" s="97"/>
      <c r="T80" s="97"/>
    </row>
    <row r="81" ht="15.75" customHeight="1">
      <c r="A81" s="94"/>
      <c r="B81" s="95"/>
      <c r="C81" s="95"/>
      <c r="D81" s="96"/>
      <c r="E81" s="97"/>
      <c r="F81" s="97"/>
      <c r="G81" s="97"/>
      <c r="H81" s="97"/>
      <c r="I81" s="97"/>
      <c r="J81" s="97"/>
      <c r="K81" s="97"/>
      <c r="L81" s="97"/>
      <c r="M81" s="97"/>
      <c r="N81" s="97"/>
      <c r="O81" s="97"/>
      <c r="P81" s="97"/>
      <c r="Q81" s="95"/>
      <c r="R81" s="97"/>
      <c r="S81" s="97"/>
      <c r="T81" s="97"/>
    </row>
    <row r="82" ht="15.75" customHeight="1">
      <c r="A82" s="94"/>
      <c r="B82" s="95"/>
      <c r="C82" s="95"/>
      <c r="D82" s="96"/>
      <c r="E82" s="97"/>
      <c r="F82" s="97"/>
      <c r="G82" s="97"/>
      <c r="H82" s="97"/>
      <c r="I82" s="97"/>
      <c r="J82" s="97"/>
      <c r="K82" s="97"/>
      <c r="L82" s="97"/>
      <c r="M82" s="97"/>
      <c r="N82" s="97"/>
      <c r="O82" s="97"/>
      <c r="P82" s="97"/>
      <c r="Q82" s="95"/>
      <c r="R82" s="97"/>
      <c r="S82" s="97"/>
      <c r="T82" s="97"/>
    </row>
    <row r="83" ht="15.75" customHeight="1">
      <c r="A83" s="94"/>
      <c r="B83" s="95"/>
      <c r="C83" s="95"/>
      <c r="D83" s="96"/>
      <c r="E83" s="97"/>
      <c r="F83" s="97"/>
      <c r="G83" s="97"/>
      <c r="H83" s="97"/>
      <c r="I83" s="97"/>
      <c r="J83" s="97"/>
      <c r="K83" s="97"/>
      <c r="L83" s="97"/>
      <c r="M83" s="97"/>
      <c r="N83" s="97"/>
      <c r="O83" s="97"/>
      <c r="P83" s="97"/>
      <c r="Q83" s="95"/>
      <c r="R83" s="97"/>
      <c r="S83" s="97"/>
      <c r="T83" s="97"/>
    </row>
    <row r="84" ht="15.75" customHeight="1">
      <c r="A84" s="94"/>
      <c r="B84" s="95"/>
      <c r="C84" s="95"/>
      <c r="D84" s="96"/>
      <c r="E84" s="97"/>
      <c r="F84" s="97"/>
      <c r="G84" s="97"/>
      <c r="H84" s="97"/>
      <c r="I84" s="97"/>
      <c r="J84" s="97"/>
      <c r="K84" s="97"/>
      <c r="L84" s="97"/>
      <c r="M84" s="97"/>
      <c r="N84" s="97"/>
      <c r="O84" s="97"/>
      <c r="P84" s="97"/>
      <c r="Q84" s="95"/>
      <c r="R84" s="97"/>
      <c r="S84" s="97"/>
      <c r="T84" s="97"/>
    </row>
    <row r="85" ht="15.75" customHeight="1">
      <c r="A85" s="94"/>
      <c r="B85" s="95"/>
      <c r="C85" s="95"/>
      <c r="D85" s="96"/>
      <c r="E85" s="97"/>
      <c r="F85" s="97"/>
      <c r="G85" s="97"/>
      <c r="H85" s="97"/>
      <c r="I85" s="97"/>
      <c r="J85" s="97"/>
      <c r="K85" s="97"/>
      <c r="L85" s="97"/>
      <c r="M85" s="97"/>
      <c r="N85" s="97"/>
      <c r="O85" s="97"/>
      <c r="P85" s="97"/>
      <c r="Q85" s="95"/>
      <c r="R85" s="97"/>
      <c r="S85" s="97"/>
      <c r="T85" s="97"/>
    </row>
    <row r="86" ht="15.75" customHeight="1">
      <c r="A86" s="94"/>
      <c r="B86" s="95"/>
      <c r="C86" s="95"/>
      <c r="D86" s="96"/>
      <c r="E86" s="97"/>
      <c r="F86" s="97"/>
      <c r="G86" s="97"/>
      <c r="H86" s="97"/>
      <c r="I86" s="97"/>
      <c r="J86" s="97"/>
      <c r="K86" s="97"/>
      <c r="L86" s="97"/>
      <c r="M86" s="97"/>
      <c r="N86" s="97"/>
      <c r="O86" s="97"/>
      <c r="P86" s="97"/>
      <c r="Q86" s="95"/>
      <c r="R86" s="97"/>
      <c r="S86" s="97"/>
      <c r="T86" s="97"/>
    </row>
    <row r="87" ht="15.75" customHeight="1">
      <c r="A87" s="94"/>
      <c r="B87" s="95"/>
      <c r="C87" s="95"/>
      <c r="D87" s="96"/>
      <c r="E87" s="97"/>
      <c r="F87" s="97"/>
      <c r="G87" s="97"/>
      <c r="H87" s="97"/>
      <c r="I87" s="97"/>
      <c r="J87" s="97"/>
      <c r="K87" s="97"/>
      <c r="L87" s="97"/>
      <c r="M87" s="97"/>
      <c r="N87" s="97"/>
      <c r="O87" s="97"/>
      <c r="P87" s="97"/>
      <c r="Q87" s="95"/>
      <c r="R87" s="97"/>
      <c r="S87" s="97"/>
      <c r="T87" s="97"/>
    </row>
    <row r="88" ht="15.75" customHeight="1">
      <c r="A88" s="94"/>
      <c r="B88" s="95"/>
      <c r="C88" s="95"/>
      <c r="D88" s="96"/>
      <c r="E88" s="97"/>
      <c r="F88" s="97"/>
      <c r="G88" s="97"/>
      <c r="H88" s="97"/>
      <c r="I88" s="97"/>
      <c r="J88" s="97"/>
      <c r="K88" s="97"/>
      <c r="L88" s="97"/>
      <c r="M88" s="97"/>
      <c r="N88" s="97"/>
      <c r="O88" s="97"/>
      <c r="P88" s="97"/>
      <c r="Q88" s="95"/>
      <c r="R88" s="97"/>
      <c r="S88" s="97"/>
      <c r="T88" s="97"/>
    </row>
    <row r="89" ht="15.75" customHeight="1">
      <c r="A89" s="94"/>
      <c r="B89" s="95"/>
      <c r="C89" s="95"/>
      <c r="D89" s="96"/>
      <c r="E89" s="97"/>
      <c r="F89" s="97"/>
      <c r="G89" s="97"/>
      <c r="H89" s="97"/>
      <c r="I89" s="97"/>
      <c r="J89" s="97"/>
      <c r="K89" s="97"/>
      <c r="L89" s="97"/>
      <c r="M89" s="97"/>
      <c r="N89" s="97"/>
      <c r="O89" s="97"/>
      <c r="P89" s="97"/>
      <c r="Q89" s="95"/>
      <c r="R89" s="97"/>
      <c r="S89" s="97"/>
      <c r="T89" s="97"/>
    </row>
    <row r="90" ht="15.75" customHeight="1">
      <c r="A90" s="94"/>
      <c r="B90" s="95"/>
      <c r="C90" s="95"/>
      <c r="D90" s="96"/>
      <c r="E90" s="97"/>
      <c r="F90" s="97"/>
      <c r="G90" s="97"/>
      <c r="H90" s="97"/>
      <c r="I90" s="97"/>
      <c r="J90" s="97"/>
      <c r="K90" s="97"/>
      <c r="L90" s="97"/>
      <c r="M90" s="97"/>
      <c r="N90" s="97"/>
      <c r="O90" s="97"/>
      <c r="P90" s="97"/>
      <c r="Q90" s="95"/>
      <c r="R90" s="97"/>
      <c r="S90" s="97"/>
      <c r="T90" s="97"/>
    </row>
    <row r="91" ht="15.75" customHeight="1">
      <c r="A91" s="94"/>
      <c r="B91" s="95"/>
      <c r="C91" s="95"/>
      <c r="D91" s="96"/>
      <c r="E91" s="97"/>
      <c r="F91" s="97"/>
      <c r="G91" s="97"/>
      <c r="H91" s="97"/>
      <c r="I91" s="97"/>
      <c r="J91" s="97"/>
      <c r="K91" s="97"/>
      <c r="L91" s="97"/>
      <c r="M91" s="97"/>
      <c r="N91" s="97"/>
      <c r="O91" s="97"/>
      <c r="P91" s="97"/>
      <c r="Q91" s="95"/>
      <c r="R91" s="97"/>
      <c r="S91" s="97"/>
      <c r="T91" s="97"/>
    </row>
    <row r="92" ht="15.75" customHeight="1">
      <c r="A92" s="94"/>
      <c r="B92" s="95"/>
      <c r="C92" s="95"/>
      <c r="D92" s="96"/>
      <c r="E92" s="97"/>
      <c r="F92" s="97"/>
      <c r="G92" s="97"/>
      <c r="H92" s="97"/>
      <c r="I92" s="97"/>
      <c r="J92" s="97"/>
      <c r="K92" s="97"/>
      <c r="L92" s="97"/>
      <c r="M92" s="97"/>
      <c r="N92" s="97"/>
      <c r="O92" s="97"/>
      <c r="P92" s="97"/>
      <c r="Q92" s="95"/>
      <c r="R92" s="97"/>
      <c r="S92" s="97"/>
      <c r="T92" s="97"/>
    </row>
    <row r="93" ht="15.75" customHeight="1">
      <c r="A93" s="94"/>
      <c r="B93" s="95"/>
      <c r="C93" s="95"/>
      <c r="D93" s="96"/>
      <c r="E93" s="97"/>
      <c r="F93" s="97"/>
      <c r="G93" s="97"/>
      <c r="H93" s="97"/>
      <c r="I93" s="97"/>
      <c r="J93" s="97"/>
      <c r="K93" s="97"/>
      <c r="L93" s="97"/>
      <c r="M93" s="97"/>
      <c r="N93" s="97"/>
      <c r="O93" s="97"/>
      <c r="P93" s="97"/>
      <c r="Q93" s="95"/>
      <c r="R93" s="97"/>
      <c r="S93" s="97"/>
      <c r="T93" s="97"/>
    </row>
    <row r="94" ht="15.75" customHeight="1">
      <c r="A94" s="94"/>
      <c r="B94" s="95"/>
      <c r="C94" s="95"/>
      <c r="D94" s="96"/>
      <c r="E94" s="97"/>
      <c r="F94" s="97"/>
      <c r="G94" s="97"/>
      <c r="H94" s="97"/>
      <c r="I94" s="97"/>
      <c r="J94" s="97"/>
      <c r="K94" s="97"/>
      <c r="L94" s="97"/>
      <c r="M94" s="97"/>
      <c r="N94" s="97"/>
      <c r="O94" s="97"/>
      <c r="P94" s="97"/>
      <c r="Q94" s="95"/>
      <c r="R94" s="97"/>
      <c r="S94" s="97"/>
      <c r="T94" s="97"/>
    </row>
    <row r="95" ht="15.75" customHeight="1">
      <c r="A95" s="94"/>
      <c r="B95" s="95"/>
      <c r="C95" s="95"/>
      <c r="D95" s="96"/>
      <c r="E95" s="97"/>
      <c r="F95" s="97"/>
      <c r="G95" s="97"/>
      <c r="H95" s="97"/>
      <c r="I95" s="97"/>
      <c r="J95" s="97"/>
      <c r="K95" s="97"/>
      <c r="L95" s="97"/>
      <c r="M95" s="97"/>
      <c r="N95" s="97"/>
      <c r="O95" s="97"/>
      <c r="P95" s="97"/>
      <c r="Q95" s="95"/>
      <c r="R95" s="97"/>
      <c r="S95" s="97"/>
      <c r="T95" s="97"/>
    </row>
    <row r="96" ht="15.75" customHeight="1">
      <c r="A96" s="94"/>
      <c r="B96" s="95"/>
      <c r="C96" s="95"/>
      <c r="D96" s="96"/>
      <c r="E96" s="97"/>
      <c r="F96" s="97"/>
      <c r="G96" s="97"/>
      <c r="H96" s="97"/>
      <c r="I96" s="97"/>
      <c r="J96" s="97"/>
      <c r="K96" s="97"/>
      <c r="L96" s="97"/>
      <c r="M96" s="97"/>
      <c r="N96" s="97"/>
      <c r="O96" s="97"/>
      <c r="P96" s="97"/>
      <c r="Q96" s="95"/>
      <c r="R96" s="97"/>
      <c r="S96" s="97"/>
      <c r="T96" s="97"/>
    </row>
    <row r="97" ht="15.75" customHeight="1">
      <c r="A97" s="94"/>
      <c r="B97" s="95"/>
      <c r="C97" s="95"/>
      <c r="D97" s="96"/>
      <c r="E97" s="97"/>
      <c r="F97" s="97"/>
      <c r="G97" s="97"/>
      <c r="H97" s="97"/>
      <c r="I97" s="97"/>
      <c r="J97" s="97"/>
      <c r="K97" s="97"/>
      <c r="L97" s="97"/>
      <c r="M97" s="97"/>
      <c r="N97" s="97"/>
      <c r="O97" s="97"/>
      <c r="P97" s="97"/>
      <c r="Q97" s="95"/>
      <c r="R97" s="97"/>
      <c r="S97" s="97"/>
      <c r="T97" s="97"/>
    </row>
    <row r="98" ht="15.75" customHeight="1">
      <c r="A98" s="94"/>
      <c r="B98" s="95"/>
      <c r="C98" s="95"/>
      <c r="D98" s="96"/>
      <c r="E98" s="97"/>
      <c r="F98" s="97"/>
      <c r="G98" s="97"/>
      <c r="H98" s="97"/>
      <c r="I98" s="97"/>
      <c r="J98" s="97"/>
      <c r="K98" s="97"/>
      <c r="L98" s="97"/>
      <c r="M98" s="97"/>
      <c r="N98" s="97"/>
      <c r="O98" s="97"/>
      <c r="P98" s="97"/>
      <c r="Q98" s="95"/>
      <c r="R98" s="97"/>
      <c r="S98" s="97"/>
      <c r="T98" s="97"/>
    </row>
    <row r="99" ht="15.75" customHeight="1">
      <c r="A99" s="94"/>
      <c r="B99" s="95"/>
      <c r="C99" s="95"/>
      <c r="D99" s="96"/>
      <c r="E99" s="97"/>
      <c r="F99" s="97"/>
      <c r="G99" s="97"/>
      <c r="H99" s="97"/>
      <c r="I99" s="97"/>
      <c r="J99" s="97"/>
      <c r="K99" s="97"/>
      <c r="L99" s="97"/>
      <c r="M99" s="97"/>
      <c r="N99" s="97"/>
      <c r="O99" s="97"/>
      <c r="P99" s="97"/>
      <c r="Q99" s="95"/>
      <c r="R99" s="97"/>
      <c r="S99" s="97"/>
      <c r="T99" s="97"/>
    </row>
    <row r="100" ht="15.75" customHeight="1">
      <c r="A100" s="94"/>
      <c r="B100" s="95"/>
      <c r="C100" s="95"/>
      <c r="D100" s="96"/>
      <c r="E100" s="97"/>
      <c r="F100" s="97"/>
      <c r="G100" s="97"/>
      <c r="H100" s="97"/>
      <c r="I100" s="97"/>
      <c r="J100" s="97"/>
      <c r="K100" s="97"/>
      <c r="L100" s="97"/>
      <c r="M100" s="97"/>
      <c r="N100" s="97"/>
      <c r="O100" s="97"/>
      <c r="P100" s="97"/>
      <c r="Q100" s="95"/>
      <c r="R100" s="97"/>
      <c r="S100" s="97"/>
      <c r="T100" s="97"/>
    </row>
    <row r="101" ht="15.75" customHeight="1">
      <c r="A101" s="94"/>
      <c r="B101" s="95"/>
      <c r="C101" s="95"/>
      <c r="D101" s="96"/>
      <c r="E101" s="97"/>
      <c r="F101" s="97"/>
      <c r="G101" s="97"/>
      <c r="H101" s="97"/>
      <c r="I101" s="97"/>
      <c r="J101" s="97"/>
      <c r="K101" s="97"/>
      <c r="L101" s="97"/>
      <c r="M101" s="97"/>
      <c r="N101" s="97"/>
      <c r="O101" s="97"/>
      <c r="P101" s="97"/>
      <c r="Q101" s="95"/>
      <c r="R101" s="97"/>
      <c r="S101" s="97"/>
      <c r="T101" s="97"/>
    </row>
    <row r="102" ht="15.75" customHeight="1">
      <c r="A102" s="94"/>
      <c r="B102" s="95"/>
      <c r="C102" s="95"/>
      <c r="D102" s="96"/>
      <c r="E102" s="97"/>
      <c r="F102" s="97"/>
      <c r="G102" s="97"/>
      <c r="H102" s="97"/>
      <c r="I102" s="97"/>
      <c r="J102" s="97"/>
      <c r="K102" s="97"/>
      <c r="L102" s="97"/>
      <c r="M102" s="97"/>
      <c r="N102" s="97"/>
      <c r="O102" s="97"/>
      <c r="P102" s="97"/>
      <c r="Q102" s="95"/>
      <c r="R102" s="97"/>
      <c r="S102" s="97"/>
      <c r="T102" s="97"/>
    </row>
    <row r="103" ht="15.75" customHeight="1">
      <c r="A103" s="94"/>
      <c r="B103" s="95"/>
      <c r="C103" s="95"/>
      <c r="D103" s="96"/>
      <c r="E103" s="97"/>
      <c r="F103" s="97"/>
      <c r="G103" s="97"/>
      <c r="H103" s="97"/>
      <c r="I103" s="97"/>
      <c r="J103" s="97"/>
      <c r="K103" s="97"/>
      <c r="L103" s="97"/>
      <c r="M103" s="97"/>
      <c r="N103" s="97"/>
      <c r="O103" s="97"/>
      <c r="P103" s="97"/>
      <c r="Q103" s="95"/>
      <c r="R103" s="97"/>
      <c r="S103" s="97"/>
      <c r="T103" s="97"/>
    </row>
    <row r="104" ht="15.75" customHeight="1">
      <c r="A104" s="94"/>
      <c r="B104" s="95"/>
      <c r="C104" s="95"/>
      <c r="D104" s="96"/>
      <c r="E104" s="97"/>
      <c r="F104" s="97"/>
      <c r="G104" s="97"/>
      <c r="H104" s="97"/>
      <c r="I104" s="97"/>
      <c r="J104" s="97"/>
      <c r="K104" s="97"/>
      <c r="L104" s="97"/>
      <c r="M104" s="97"/>
      <c r="N104" s="97"/>
      <c r="O104" s="97"/>
      <c r="P104" s="97"/>
      <c r="Q104" s="95"/>
      <c r="R104" s="97"/>
      <c r="S104" s="97"/>
      <c r="T104" s="97"/>
    </row>
    <row r="105" ht="15.75" customHeight="1">
      <c r="A105" s="94"/>
      <c r="B105" s="95"/>
      <c r="C105" s="95"/>
      <c r="D105" s="96"/>
      <c r="E105" s="97"/>
      <c r="F105" s="97"/>
      <c r="G105" s="97"/>
      <c r="H105" s="97"/>
      <c r="I105" s="97"/>
      <c r="J105" s="97"/>
      <c r="K105" s="97"/>
      <c r="L105" s="97"/>
      <c r="M105" s="97"/>
      <c r="N105" s="97"/>
      <c r="O105" s="97"/>
      <c r="P105" s="97"/>
      <c r="Q105" s="95"/>
      <c r="R105" s="97"/>
      <c r="S105" s="97"/>
      <c r="T105" s="97"/>
    </row>
    <row r="106" ht="15.75" customHeight="1">
      <c r="A106" s="94"/>
      <c r="B106" s="95"/>
      <c r="C106" s="95"/>
      <c r="D106" s="96"/>
      <c r="E106" s="97"/>
      <c r="F106" s="97"/>
      <c r="G106" s="97"/>
      <c r="H106" s="97"/>
      <c r="I106" s="97"/>
      <c r="J106" s="97"/>
      <c r="K106" s="97"/>
      <c r="L106" s="97"/>
      <c r="M106" s="97"/>
      <c r="N106" s="97"/>
      <c r="O106" s="97"/>
      <c r="P106" s="97"/>
      <c r="Q106" s="95"/>
      <c r="R106" s="97"/>
      <c r="S106" s="97"/>
      <c r="T106" s="97"/>
    </row>
    <row r="107" ht="15.75" customHeight="1">
      <c r="A107" s="94"/>
      <c r="B107" s="95"/>
      <c r="C107" s="95"/>
      <c r="D107" s="96"/>
      <c r="E107" s="97"/>
      <c r="F107" s="97"/>
      <c r="G107" s="97"/>
      <c r="H107" s="97"/>
      <c r="I107" s="97"/>
      <c r="J107" s="97"/>
      <c r="K107" s="97"/>
      <c r="L107" s="97"/>
      <c r="M107" s="97"/>
      <c r="N107" s="97"/>
      <c r="O107" s="97"/>
      <c r="P107" s="97"/>
      <c r="Q107" s="95"/>
      <c r="R107" s="97"/>
      <c r="S107" s="97"/>
      <c r="T107" s="97"/>
    </row>
    <row r="108" ht="15.75" customHeight="1">
      <c r="A108" s="94"/>
      <c r="B108" s="95"/>
      <c r="C108" s="95"/>
      <c r="D108" s="96"/>
      <c r="E108" s="97"/>
      <c r="F108" s="97"/>
      <c r="G108" s="97"/>
      <c r="H108" s="97"/>
      <c r="I108" s="97"/>
      <c r="J108" s="97"/>
      <c r="K108" s="97"/>
      <c r="L108" s="97"/>
      <c r="M108" s="97"/>
      <c r="N108" s="97"/>
      <c r="O108" s="97"/>
      <c r="P108" s="97"/>
      <c r="Q108" s="95"/>
      <c r="R108" s="97"/>
      <c r="S108" s="97"/>
      <c r="T108" s="97"/>
    </row>
    <row r="109" ht="15.75" customHeight="1">
      <c r="A109" s="94"/>
      <c r="B109" s="95"/>
      <c r="C109" s="95"/>
      <c r="D109" s="96"/>
      <c r="E109" s="97"/>
      <c r="F109" s="97"/>
      <c r="G109" s="97"/>
      <c r="H109" s="97"/>
      <c r="I109" s="97"/>
      <c r="J109" s="97"/>
      <c r="K109" s="97"/>
      <c r="L109" s="97"/>
      <c r="M109" s="97"/>
      <c r="N109" s="97"/>
      <c r="O109" s="97"/>
      <c r="P109" s="97"/>
      <c r="Q109" s="95"/>
      <c r="R109" s="97"/>
      <c r="S109" s="97"/>
      <c r="T109" s="97"/>
    </row>
    <row r="110" ht="15.75" customHeight="1">
      <c r="A110" s="94"/>
      <c r="B110" s="95"/>
      <c r="C110" s="95"/>
      <c r="D110" s="96"/>
      <c r="E110" s="97"/>
      <c r="F110" s="97"/>
      <c r="G110" s="97"/>
      <c r="H110" s="97"/>
      <c r="I110" s="97"/>
      <c r="J110" s="97"/>
      <c r="K110" s="97"/>
      <c r="L110" s="97"/>
      <c r="M110" s="97"/>
      <c r="N110" s="97"/>
      <c r="O110" s="97"/>
      <c r="P110" s="97"/>
      <c r="Q110" s="95"/>
      <c r="R110" s="97"/>
      <c r="S110" s="97"/>
      <c r="T110" s="97"/>
    </row>
    <row r="111" ht="15.75" customHeight="1">
      <c r="A111" s="94"/>
      <c r="B111" s="95"/>
      <c r="C111" s="95"/>
      <c r="D111" s="96"/>
      <c r="E111" s="97"/>
      <c r="F111" s="97"/>
      <c r="G111" s="97"/>
      <c r="H111" s="97"/>
      <c r="I111" s="97"/>
      <c r="J111" s="97"/>
      <c r="K111" s="97"/>
      <c r="L111" s="97"/>
      <c r="M111" s="97"/>
      <c r="N111" s="97"/>
      <c r="O111" s="97"/>
      <c r="P111" s="97"/>
      <c r="Q111" s="95"/>
      <c r="R111" s="97"/>
      <c r="S111" s="97"/>
      <c r="T111" s="97"/>
    </row>
    <row r="112" ht="15.75" customHeight="1">
      <c r="A112" s="94"/>
      <c r="B112" s="95"/>
      <c r="C112" s="95"/>
      <c r="D112" s="96"/>
      <c r="E112" s="97"/>
      <c r="F112" s="97"/>
      <c r="G112" s="97"/>
      <c r="H112" s="97"/>
      <c r="I112" s="97"/>
      <c r="J112" s="97"/>
      <c r="K112" s="97"/>
      <c r="L112" s="97"/>
      <c r="M112" s="97"/>
      <c r="N112" s="97"/>
      <c r="O112" s="97"/>
      <c r="P112" s="97"/>
      <c r="Q112" s="95"/>
      <c r="R112" s="97"/>
      <c r="S112" s="97"/>
      <c r="T112" s="97"/>
    </row>
    <row r="113" ht="15.75" customHeight="1">
      <c r="A113" s="94"/>
      <c r="B113" s="95"/>
      <c r="C113" s="95"/>
      <c r="D113" s="96"/>
      <c r="E113" s="97"/>
      <c r="F113" s="97"/>
      <c r="G113" s="97"/>
      <c r="H113" s="97"/>
      <c r="I113" s="97"/>
      <c r="J113" s="97"/>
      <c r="K113" s="97"/>
      <c r="L113" s="97"/>
      <c r="M113" s="97"/>
      <c r="N113" s="97"/>
      <c r="O113" s="97"/>
      <c r="P113" s="97"/>
      <c r="Q113" s="95"/>
      <c r="R113" s="97"/>
      <c r="S113" s="97"/>
      <c r="T113" s="97"/>
    </row>
    <row r="114" ht="15.75" customHeight="1">
      <c r="A114" s="94"/>
      <c r="B114" s="95"/>
      <c r="C114" s="95"/>
      <c r="D114" s="96"/>
      <c r="E114" s="97"/>
      <c r="F114" s="97"/>
      <c r="G114" s="97"/>
      <c r="H114" s="97"/>
      <c r="I114" s="97"/>
      <c r="J114" s="97"/>
      <c r="K114" s="97"/>
      <c r="L114" s="97"/>
      <c r="M114" s="97"/>
      <c r="N114" s="97"/>
      <c r="O114" s="97"/>
      <c r="P114" s="97"/>
      <c r="Q114" s="95"/>
      <c r="R114" s="97"/>
      <c r="S114" s="97"/>
      <c r="T114" s="97"/>
    </row>
    <row r="115" ht="15.75" customHeight="1">
      <c r="A115" s="94"/>
      <c r="B115" s="95"/>
      <c r="C115" s="95"/>
      <c r="D115" s="96"/>
      <c r="E115" s="97"/>
      <c r="F115" s="97"/>
      <c r="G115" s="97"/>
      <c r="H115" s="97"/>
      <c r="I115" s="97"/>
      <c r="J115" s="97"/>
      <c r="K115" s="97"/>
      <c r="L115" s="97"/>
      <c r="M115" s="97"/>
      <c r="N115" s="97"/>
      <c r="O115" s="97"/>
      <c r="P115" s="97"/>
      <c r="Q115" s="95"/>
      <c r="R115" s="97"/>
      <c r="S115" s="97"/>
      <c r="T115" s="97"/>
    </row>
    <row r="116" ht="15.75" customHeight="1">
      <c r="A116" s="94"/>
      <c r="B116" s="95"/>
      <c r="C116" s="95"/>
      <c r="D116" s="96"/>
      <c r="E116" s="97"/>
      <c r="F116" s="97"/>
      <c r="G116" s="97"/>
      <c r="H116" s="97"/>
      <c r="I116" s="97"/>
      <c r="J116" s="97"/>
      <c r="K116" s="97"/>
      <c r="L116" s="97"/>
      <c r="M116" s="97"/>
      <c r="N116" s="97"/>
      <c r="O116" s="97"/>
      <c r="P116" s="97"/>
      <c r="Q116" s="95"/>
      <c r="R116" s="97"/>
      <c r="S116" s="97"/>
      <c r="T116" s="97"/>
    </row>
    <row r="117" ht="15.75" customHeight="1">
      <c r="A117" s="94"/>
      <c r="B117" s="95"/>
      <c r="C117" s="95"/>
      <c r="D117" s="96"/>
      <c r="E117" s="97"/>
      <c r="F117" s="97"/>
      <c r="G117" s="97"/>
      <c r="H117" s="97"/>
      <c r="I117" s="97"/>
      <c r="J117" s="97"/>
      <c r="K117" s="97"/>
      <c r="L117" s="97"/>
      <c r="M117" s="97"/>
      <c r="N117" s="97"/>
      <c r="O117" s="97"/>
      <c r="P117" s="97"/>
      <c r="Q117" s="95"/>
      <c r="R117" s="97"/>
      <c r="S117" s="97"/>
      <c r="T117" s="97"/>
    </row>
    <row r="118" ht="15.75" customHeight="1">
      <c r="A118" s="94"/>
      <c r="B118" s="95"/>
      <c r="C118" s="95"/>
      <c r="D118" s="96"/>
      <c r="E118" s="97"/>
      <c r="F118" s="97"/>
      <c r="G118" s="97"/>
      <c r="H118" s="97"/>
      <c r="I118" s="97"/>
      <c r="J118" s="97"/>
      <c r="K118" s="97"/>
      <c r="L118" s="97"/>
      <c r="M118" s="97"/>
      <c r="N118" s="97"/>
      <c r="O118" s="97"/>
      <c r="P118" s="97"/>
      <c r="Q118" s="95"/>
      <c r="R118" s="97"/>
      <c r="S118" s="97"/>
      <c r="T118" s="97"/>
    </row>
    <row r="119" ht="15.75" customHeight="1">
      <c r="A119" s="94"/>
      <c r="B119" s="95"/>
      <c r="C119" s="95"/>
      <c r="D119" s="96"/>
      <c r="E119" s="97"/>
      <c r="F119" s="97"/>
      <c r="G119" s="97"/>
      <c r="H119" s="97"/>
      <c r="I119" s="97"/>
      <c r="J119" s="97"/>
      <c r="K119" s="97"/>
      <c r="L119" s="97"/>
      <c r="M119" s="97"/>
      <c r="N119" s="97"/>
      <c r="O119" s="97"/>
      <c r="P119" s="97"/>
      <c r="Q119" s="95"/>
      <c r="R119" s="97"/>
      <c r="S119" s="97"/>
      <c r="T119" s="97"/>
    </row>
    <row r="120" ht="15.75" customHeight="1">
      <c r="A120" s="94"/>
      <c r="B120" s="95"/>
      <c r="C120" s="95"/>
      <c r="D120" s="96"/>
      <c r="E120" s="97"/>
      <c r="F120" s="97"/>
      <c r="G120" s="97"/>
      <c r="H120" s="97"/>
      <c r="I120" s="97"/>
      <c r="J120" s="97"/>
      <c r="K120" s="97"/>
      <c r="L120" s="97"/>
      <c r="M120" s="97"/>
      <c r="N120" s="97"/>
      <c r="O120" s="97"/>
      <c r="P120" s="97"/>
      <c r="Q120" s="95"/>
      <c r="R120" s="97"/>
      <c r="S120" s="97"/>
      <c r="T120" s="97"/>
    </row>
    <row r="121" ht="15.75" customHeight="1">
      <c r="A121" s="94"/>
      <c r="B121" s="95"/>
      <c r="C121" s="95"/>
      <c r="D121" s="96"/>
      <c r="E121" s="97"/>
      <c r="F121" s="97"/>
      <c r="G121" s="97"/>
      <c r="H121" s="97"/>
      <c r="I121" s="97"/>
      <c r="J121" s="97"/>
      <c r="K121" s="97"/>
      <c r="L121" s="97"/>
      <c r="M121" s="97"/>
      <c r="N121" s="97"/>
      <c r="O121" s="97"/>
      <c r="P121" s="97"/>
      <c r="Q121" s="95"/>
      <c r="R121" s="97"/>
      <c r="S121" s="97"/>
      <c r="T121" s="97"/>
    </row>
    <row r="122" ht="15.75" customHeight="1">
      <c r="A122" s="94"/>
      <c r="B122" s="95"/>
      <c r="C122" s="95"/>
      <c r="D122" s="96"/>
      <c r="E122" s="97"/>
      <c r="F122" s="97"/>
      <c r="G122" s="97"/>
      <c r="H122" s="97"/>
      <c r="I122" s="97"/>
      <c r="J122" s="97"/>
      <c r="K122" s="97"/>
      <c r="L122" s="97"/>
      <c r="M122" s="97"/>
      <c r="N122" s="97"/>
      <c r="O122" s="97"/>
      <c r="P122" s="97"/>
      <c r="Q122" s="95"/>
      <c r="R122" s="97"/>
      <c r="S122" s="97"/>
      <c r="T122" s="97"/>
    </row>
    <row r="123" ht="15.75" customHeight="1">
      <c r="A123" s="94"/>
      <c r="B123" s="95"/>
      <c r="C123" s="95"/>
      <c r="D123" s="96"/>
      <c r="E123" s="97"/>
      <c r="F123" s="97"/>
      <c r="G123" s="97"/>
      <c r="H123" s="97"/>
      <c r="I123" s="97"/>
      <c r="J123" s="97"/>
      <c r="K123" s="97"/>
      <c r="L123" s="97"/>
      <c r="M123" s="97"/>
      <c r="N123" s="97"/>
      <c r="O123" s="97"/>
      <c r="P123" s="97"/>
      <c r="Q123" s="95"/>
      <c r="R123" s="97"/>
      <c r="S123" s="97"/>
      <c r="T123" s="97"/>
    </row>
    <row r="124" ht="15.75" customHeight="1">
      <c r="A124" s="94"/>
      <c r="B124" s="95"/>
      <c r="C124" s="95"/>
      <c r="D124" s="96"/>
      <c r="E124" s="97"/>
      <c r="F124" s="97"/>
      <c r="G124" s="97"/>
      <c r="H124" s="97"/>
      <c r="I124" s="97"/>
      <c r="J124" s="97"/>
      <c r="K124" s="97"/>
      <c r="L124" s="97"/>
      <c r="M124" s="97"/>
      <c r="N124" s="97"/>
      <c r="O124" s="97"/>
      <c r="P124" s="97"/>
      <c r="Q124" s="95"/>
      <c r="R124" s="97"/>
      <c r="S124" s="97"/>
      <c r="T124" s="97"/>
    </row>
    <row r="125" ht="15.75" customHeight="1">
      <c r="A125" s="94"/>
      <c r="B125" s="95"/>
      <c r="C125" s="95"/>
      <c r="D125" s="96"/>
      <c r="E125" s="97"/>
      <c r="F125" s="97"/>
      <c r="G125" s="97"/>
      <c r="H125" s="97"/>
      <c r="I125" s="97"/>
      <c r="J125" s="97"/>
      <c r="K125" s="97"/>
      <c r="L125" s="97"/>
      <c r="M125" s="97"/>
      <c r="N125" s="97"/>
      <c r="O125" s="97"/>
      <c r="P125" s="97"/>
      <c r="Q125" s="95"/>
      <c r="R125" s="97"/>
      <c r="S125" s="97"/>
      <c r="T125" s="97"/>
    </row>
    <row r="126" ht="15.75" customHeight="1">
      <c r="A126" s="94"/>
      <c r="B126" s="95"/>
      <c r="C126" s="95"/>
      <c r="D126" s="96"/>
      <c r="E126" s="97"/>
      <c r="F126" s="97"/>
      <c r="G126" s="97"/>
      <c r="H126" s="97"/>
      <c r="I126" s="97"/>
      <c r="J126" s="97"/>
      <c r="K126" s="97"/>
      <c r="L126" s="97"/>
      <c r="M126" s="97"/>
      <c r="N126" s="97"/>
      <c r="O126" s="97"/>
      <c r="P126" s="97"/>
      <c r="Q126" s="95"/>
      <c r="R126" s="97"/>
      <c r="S126" s="97"/>
      <c r="T126" s="97"/>
    </row>
    <row r="127" ht="15.75" customHeight="1">
      <c r="A127" s="94"/>
      <c r="B127" s="95"/>
      <c r="C127" s="95"/>
      <c r="D127" s="96"/>
      <c r="E127" s="97"/>
      <c r="F127" s="97"/>
      <c r="G127" s="97"/>
      <c r="H127" s="97"/>
      <c r="I127" s="97"/>
      <c r="J127" s="97"/>
      <c r="K127" s="97"/>
      <c r="L127" s="97"/>
      <c r="M127" s="97"/>
      <c r="N127" s="97"/>
      <c r="O127" s="97"/>
      <c r="P127" s="97"/>
      <c r="Q127" s="95"/>
      <c r="R127" s="97"/>
      <c r="S127" s="97"/>
      <c r="T127" s="97"/>
    </row>
    <row r="128" ht="15.75" customHeight="1">
      <c r="A128" s="94"/>
      <c r="B128" s="95"/>
      <c r="C128" s="95"/>
      <c r="D128" s="96"/>
      <c r="E128" s="97"/>
      <c r="F128" s="97"/>
      <c r="G128" s="97"/>
      <c r="H128" s="97"/>
      <c r="I128" s="97"/>
      <c r="J128" s="97"/>
      <c r="K128" s="97"/>
      <c r="L128" s="97"/>
      <c r="M128" s="97"/>
      <c r="N128" s="97"/>
      <c r="O128" s="97"/>
      <c r="P128" s="97"/>
      <c r="Q128" s="95"/>
      <c r="R128" s="97"/>
      <c r="S128" s="97"/>
      <c r="T128" s="97"/>
    </row>
    <row r="129" ht="15.75" customHeight="1">
      <c r="A129" s="94"/>
      <c r="B129" s="95"/>
      <c r="C129" s="95"/>
      <c r="D129" s="96"/>
      <c r="E129" s="97"/>
      <c r="F129" s="97"/>
      <c r="G129" s="97"/>
      <c r="H129" s="97"/>
      <c r="I129" s="97"/>
      <c r="J129" s="97"/>
      <c r="K129" s="97"/>
      <c r="L129" s="97"/>
      <c r="M129" s="97"/>
      <c r="N129" s="97"/>
      <c r="O129" s="97"/>
      <c r="P129" s="97"/>
      <c r="Q129" s="95"/>
      <c r="R129" s="97"/>
      <c r="S129" s="97"/>
      <c r="T129" s="97"/>
    </row>
    <row r="130" ht="15.75" customHeight="1">
      <c r="A130" s="94"/>
      <c r="B130" s="95"/>
      <c r="C130" s="95"/>
      <c r="D130" s="96"/>
      <c r="E130" s="97"/>
      <c r="F130" s="97"/>
      <c r="G130" s="97"/>
      <c r="H130" s="97"/>
      <c r="I130" s="97"/>
      <c r="J130" s="97"/>
      <c r="K130" s="97"/>
      <c r="L130" s="97"/>
      <c r="M130" s="97"/>
      <c r="N130" s="97"/>
      <c r="O130" s="97"/>
      <c r="P130" s="97"/>
      <c r="Q130" s="95"/>
      <c r="R130" s="97"/>
      <c r="S130" s="97"/>
      <c r="T130" s="97"/>
    </row>
    <row r="131" ht="15.75" customHeight="1">
      <c r="A131" s="94"/>
      <c r="B131" s="95"/>
      <c r="C131" s="95"/>
      <c r="D131" s="96"/>
      <c r="E131" s="97"/>
      <c r="F131" s="97"/>
      <c r="G131" s="97"/>
      <c r="H131" s="97"/>
      <c r="I131" s="97"/>
      <c r="J131" s="97"/>
      <c r="K131" s="97"/>
      <c r="L131" s="97"/>
      <c r="M131" s="97"/>
      <c r="N131" s="97"/>
      <c r="O131" s="97"/>
      <c r="P131" s="97"/>
      <c r="Q131" s="95"/>
      <c r="R131" s="97"/>
      <c r="S131" s="97"/>
      <c r="T131" s="97"/>
    </row>
    <row r="132" ht="15.75" customHeight="1">
      <c r="A132" s="94"/>
      <c r="B132" s="95"/>
      <c r="C132" s="95"/>
      <c r="D132" s="96"/>
      <c r="E132" s="97"/>
      <c r="F132" s="97"/>
      <c r="G132" s="97"/>
      <c r="H132" s="97"/>
      <c r="I132" s="97"/>
      <c r="J132" s="97"/>
      <c r="K132" s="97"/>
      <c r="L132" s="97"/>
      <c r="M132" s="97"/>
      <c r="N132" s="97"/>
      <c r="O132" s="97"/>
      <c r="P132" s="97"/>
      <c r="Q132" s="95"/>
      <c r="R132" s="97"/>
      <c r="S132" s="97"/>
      <c r="T132" s="97"/>
    </row>
    <row r="133" ht="15.75" customHeight="1">
      <c r="A133" s="94"/>
      <c r="B133" s="95"/>
      <c r="C133" s="95"/>
      <c r="D133" s="96"/>
      <c r="E133" s="97"/>
      <c r="F133" s="97"/>
      <c r="G133" s="97"/>
      <c r="H133" s="97"/>
      <c r="I133" s="97"/>
      <c r="J133" s="97"/>
      <c r="K133" s="97"/>
      <c r="L133" s="97"/>
      <c r="M133" s="97"/>
      <c r="N133" s="97"/>
      <c r="O133" s="97"/>
      <c r="P133" s="97"/>
      <c r="Q133" s="95"/>
      <c r="R133" s="97"/>
      <c r="S133" s="97"/>
      <c r="T133" s="97"/>
    </row>
    <row r="134" ht="15.75" customHeight="1">
      <c r="A134" s="94"/>
      <c r="B134" s="95"/>
      <c r="C134" s="95"/>
      <c r="D134" s="96"/>
      <c r="E134" s="97"/>
      <c r="F134" s="97"/>
      <c r="G134" s="97"/>
      <c r="H134" s="97"/>
      <c r="I134" s="97"/>
      <c r="J134" s="97"/>
      <c r="K134" s="97"/>
      <c r="L134" s="97"/>
      <c r="M134" s="97"/>
      <c r="N134" s="97"/>
      <c r="O134" s="97"/>
      <c r="P134" s="97"/>
      <c r="Q134" s="95"/>
      <c r="R134" s="97"/>
      <c r="S134" s="97"/>
      <c r="T134" s="97"/>
    </row>
    <row r="135" ht="15.75" customHeight="1">
      <c r="A135" s="94"/>
      <c r="B135" s="95"/>
      <c r="C135" s="95"/>
      <c r="D135" s="96"/>
      <c r="E135" s="97"/>
      <c r="F135" s="97"/>
      <c r="G135" s="97"/>
      <c r="H135" s="97"/>
      <c r="I135" s="97"/>
      <c r="J135" s="97"/>
      <c r="K135" s="97"/>
      <c r="L135" s="97"/>
      <c r="M135" s="97"/>
      <c r="N135" s="97"/>
      <c r="O135" s="97"/>
      <c r="P135" s="97"/>
      <c r="Q135" s="95"/>
      <c r="R135" s="97"/>
      <c r="S135" s="97"/>
      <c r="T135" s="97"/>
    </row>
    <row r="136" ht="15.75" customHeight="1">
      <c r="A136" s="94"/>
      <c r="B136" s="95"/>
      <c r="C136" s="95"/>
      <c r="D136" s="96"/>
      <c r="E136" s="97"/>
      <c r="F136" s="97"/>
      <c r="G136" s="97"/>
      <c r="H136" s="97"/>
      <c r="I136" s="97"/>
      <c r="J136" s="97"/>
      <c r="K136" s="97"/>
      <c r="L136" s="97"/>
      <c r="M136" s="97"/>
      <c r="N136" s="97"/>
      <c r="O136" s="97"/>
      <c r="P136" s="97"/>
      <c r="Q136" s="95"/>
      <c r="R136" s="97"/>
      <c r="S136" s="97"/>
      <c r="T136" s="97"/>
    </row>
    <row r="137" ht="15.75" customHeight="1">
      <c r="A137" s="94"/>
      <c r="B137" s="95"/>
      <c r="C137" s="95"/>
      <c r="D137" s="96"/>
      <c r="E137" s="97"/>
      <c r="F137" s="97"/>
      <c r="G137" s="97"/>
      <c r="H137" s="97"/>
      <c r="I137" s="97"/>
      <c r="J137" s="97"/>
      <c r="K137" s="97"/>
      <c r="L137" s="97"/>
      <c r="M137" s="97"/>
      <c r="N137" s="97"/>
      <c r="O137" s="97"/>
      <c r="P137" s="97"/>
      <c r="Q137" s="95"/>
      <c r="R137" s="97"/>
      <c r="S137" s="97"/>
      <c r="T137" s="97"/>
    </row>
    <row r="138" ht="15.75" customHeight="1">
      <c r="A138" s="94"/>
      <c r="B138" s="95"/>
      <c r="C138" s="95"/>
      <c r="D138" s="96"/>
      <c r="E138" s="97"/>
      <c r="F138" s="97"/>
      <c r="G138" s="97"/>
      <c r="H138" s="97"/>
      <c r="I138" s="97"/>
      <c r="J138" s="97"/>
      <c r="K138" s="97"/>
      <c r="L138" s="97"/>
      <c r="M138" s="97"/>
      <c r="N138" s="97"/>
      <c r="O138" s="97"/>
      <c r="P138" s="97"/>
      <c r="Q138" s="95"/>
      <c r="R138" s="97"/>
      <c r="S138" s="97"/>
      <c r="T138" s="97"/>
    </row>
    <row r="139" ht="15.75" customHeight="1">
      <c r="A139" s="94"/>
      <c r="B139" s="95"/>
      <c r="C139" s="95"/>
      <c r="D139" s="96"/>
      <c r="E139" s="97"/>
      <c r="F139" s="97"/>
      <c r="G139" s="97"/>
      <c r="H139" s="97"/>
      <c r="I139" s="97"/>
      <c r="J139" s="97"/>
      <c r="K139" s="97"/>
      <c r="L139" s="97"/>
      <c r="M139" s="97"/>
      <c r="N139" s="97"/>
      <c r="O139" s="97"/>
      <c r="P139" s="97"/>
      <c r="Q139" s="95"/>
      <c r="R139" s="97"/>
      <c r="S139" s="97"/>
      <c r="T139" s="97"/>
    </row>
    <row r="140" ht="15.75" customHeight="1">
      <c r="A140" s="94"/>
      <c r="B140" s="95"/>
      <c r="C140" s="95"/>
      <c r="D140" s="96"/>
      <c r="E140" s="97"/>
      <c r="F140" s="97"/>
      <c r="G140" s="97"/>
      <c r="H140" s="97"/>
      <c r="I140" s="97"/>
      <c r="J140" s="97"/>
      <c r="K140" s="97"/>
      <c r="L140" s="97"/>
      <c r="M140" s="97"/>
      <c r="N140" s="97"/>
      <c r="O140" s="97"/>
      <c r="P140" s="97"/>
      <c r="Q140" s="95"/>
      <c r="R140" s="97"/>
      <c r="S140" s="97"/>
      <c r="T140" s="97"/>
    </row>
    <row r="141" ht="15.75" customHeight="1">
      <c r="A141" s="94"/>
      <c r="B141" s="95"/>
      <c r="C141" s="95"/>
      <c r="D141" s="96"/>
      <c r="E141" s="97"/>
      <c r="F141" s="97"/>
      <c r="G141" s="97"/>
      <c r="H141" s="97"/>
      <c r="I141" s="97"/>
      <c r="J141" s="97"/>
      <c r="K141" s="97"/>
      <c r="L141" s="97"/>
      <c r="M141" s="97"/>
      <c r="N141" s="97"/>
      <c r="O141" s="97"/>
      <c r="P141" s="97"/>
      <c r="Q141" s="95"/>
      <c r="R141" s="97"/>
      <c r="S141" s="97"/>
      <c r="T141" s="97"/>
    </row>
    <row r="142" ht="15.75" customHeight="1">
      <c r="A142" s="94"/>
      <c r="B142" s="95"/>
      <c r="C142" s="95"/>
      <c r="D142" s="96"/>
      <c r="E142" s="97"/>
      <c r="F142" s="97"/>
      <c r="G142" s="97"/>
      <c r="H142" s="97"/>
      <c r="I142" s="97"/>
      <c r="J142" s="97"/>
      <c r="K142" s="97"/>
      <c r="L142" s="97"/>
      <c r="M142" s="97"/>
      <c r="N142" s="97"/>
      <c r="O142" s="97"/>
      <c r="P142" s="97"/>
      <c r="Q142" s="95"/>
      <c r="R142" s="97"/>
      <c r="S142" s="97"/>
      <c r="T142" s="97"/>
    </row>
    <row r="143" ht="15.75" customHeight="1">
      <c r="A143" s="94"/>
      <c r="B143" s="95"/>
      <c r="C143" s="95"/>
      <c r="D143" s="96"/>
      <c r="E143" s="97"/>
      <c r="F143" s="97"/>
      <c r="G143" s="97"/>
      <c r="H143" s="97"/>
      <c r="I143" s="97"/>
      <c r="J143" s="97"/>
      <c r="K143" s="97"/>
      <c r="L143" s="97"/>
      <c r="M143" s="97"/>
      <c r="N143" s="97"/>
      <c r="O143" s="97"/>
      <c r="P143" s="97"/>
      <c r="Q143" s="95"/>
      <c r="R143" s="97"/>
      <c r="S143" s="97"/>
      <c r="T143" s="97"/>
    </row>
    <row r="144" ht="15.75" customHeight="1">
      <c r="A144" s="94"/>
      <c r="B144" s="95"/>
      <c r="C144" s="95"/>
      <c r="D144" s="96"/>
      <c r="E144" s="97"/>
      <c r="F144" s="97"/>
      <c r="G144" s="97"/>
      <c r="H144" s="97"/>
      <c r="I144" s="97"/>
      <c r="J144" s="97"/>
      <c r="K144" s="97"/>
      <c r="L144" s="97"/>
      <c r="M144" s="97"/>
      <c r="N144" s="97"/>
      <c r="O144" s="97"/>
      <c r="P144" s="97"/>
      <c r="Q144" s="95"/>
      <c r="R144" s="97"/>
      <c r="S144" s="97"/>
      <c r="T144" s="97"/>
    </row>
    <row r="145" ht="15.75" customHeight="1">
      <c r="A145" s="94"/>
      <c r="B145" s="95"/>
      <c r="C145" s="95"/>
      <c r="D145" s="96"/>
      <c r="E145" s="97"/>
      <c r="F145" s="97"/>
      <c r="G145" s="97"/>
      <c r="H145" s="97"/>
      <c r="I145" s="97"/>
      <c r="J145" s="97"/>
      <c r="K145" s="97"/>
      <c r="L145" s="97"/>
      <c r="M145" s="97"/>
      <c r="N145" s="97"/>
      <c r="O145" s="97"/>
      <c r="P145" s="97"/>
      <c r="Q145" s="95"/>
      <c r="R145" s="97"/>
      <c r="S145" s="97"/>
      <c r="T145" s="97"/>
    </row>
    <row r="146" ht="15.75" customHeight="1">
      <c r="A146" s="94"/>
      <c r="B146" s="95"/>
      <c r="C146" s="95"/>
      <c r="D146" s="96"/>
      <c r="E146" s="97"/>
      <c r="F146" s="97"/>
      <c r="G146" s="97"/>
      <c r="H146" s="97"/>
      <c r="I146" s="97"/>
      <c r="J146" s="97"/>
      <c r="K146" s="97"/>
      <c r="L146" s="97"/>
      <c r="M146" s="97"/>
      <c r="N146" s="97"/>
      <c r="O146" s="97"/>
      <c r="P146" s="97"/>
      <c r="Q146" s="95"/>
      <c r="R146" s="97"/>
      <c r="S146" s="97"/>
      <c r="T146" s="97"/>
    </row>
    <row r="147" ht="15.75" customHeight="1">
      <c r="A147" s="94"/>
      <c r="B147" s="95"/>
      <c r="C147" s="95"/>
      <c r="D147" s="96"/>
      <c r="E147" s="97"/>
      <c r="F147" s="97"/>
      <c r="G147" s="97"/>
      <c r="H147" s="97"/>
      <c r="I147" s="97"/>
      <c r="J147" s="97"/>
      <c r="K147" s="97"/>
      <c r="L147" s="97"/>
      <c r="M147" s="97"/>
      <c r="N147" s="97"/>
      <c r="O147" s="97"/>
      <c r="P147" s="97"/>
      <c r="Q147" s="95"/>
      <c r="R147" s="97"/>
      <c r="S147" s="97"/>
      <c r="T147" s="97"/>
    </row>
    <row r="148" ht="15.75" customHeight="1">
      <c r="A148" s="94"/>
      <c r="B148" s="95"/>
      <c r="C148" s="95"/>
      <c r="D148" s="96"/>
      <c r="E148" s="97"/>
      <c r="F148" s="97"/>
      <c r="G148" s="97"/>
      <c r="H148" s="97"/>
      <c r="I148" s="97"/>
      <c r="J148" s="97"/>
      <c r="K148" s="97"/>
      <c r="L148" s="97"/>
      <c r="M148" s="97"/>
      <c r="N148" s="97"/>
      <c r="O148" s="97"/>
      <c r="P148" s="97"/>
      <c r="Q148" s="95"/>
      <c r="R148" s="97"/>
      <c r="S148" s="97"/>
      <c r="T148" s="97"/>
    </row>
    <row r="149" ht="15.75" customHeight="1">
      <c r="A149" s="94"/>
      <c r="B149" s="95"/>
      <c r="C149" s="95"/>
      <c r="D149" s="96"/>
      <c r="E149" s="97"/>
      <c r="F149" s="97"/>
      <c r="G149" s="97"/>
      <c r="H149" s="97"/>
      <c r="I149" s="97"/>
      <c r="J149" s="97"/>
      <c r="K149" s="97"/>
      <c r="L149" s="97"/>
      <c r="M149" s="97"/>
      <c r="N149" s="97"/>
      <c r="O149" s="97"/>
      <c r="P149" s="97"/>
      <c r="Q149" s="95"/>
      <c r="R149" s="97"/>
      <c r="S149" s="97"/>
      <c r="T149" s="97"/>
    </row>
    <row r="150" ht="15.75" customHeight="1">
      <c r="A150" s="94"/>
      <c r="B150" s="95"/>
      <c r="C150" s="95"/>
      <c r="D150" s="96"/>
      <c r="E150" s="97"/>
      <c r="F150" s="97"/>
      <c r="G150" s="97"/>
      <c r="H150" s="97"/>
      <c r="I150" s="97"/>
      <c r="J150" s="97"/>
      <c r="K150" s="97"/>
      <c r="L150" s="97"/>
      <c r="M150" s="97"/>
      <c r="N150" s="97"/>
      <c r="O150" s="97"/>
      <c r="P150" s="97"/>
      <c r="Q150" s="95"/>
      <c r="R150" s="97"/>
      <c r="S150" s="97"/>
      <c r="T150" s="97"/>
    </row>
    <row r="151" ht="15.75" customHeight="1">
      <c r="A151" s="94"/>
      <c r="B151" s="95"/>
      <c r="C151" s="95"/>
      <c r="D151" s="96"/>
      <c r="E151" s="97"/>
      <c r="F151" s="97"/>
      <c r="G151" s="97"/>
      <c r="H151" s="97"/>
      <c r="I151" s="97"/>
      <c r="J151" s="97"/>
      <c r="K151" s="97"/>
      <c r="L151" s="97"/>
      <c r="M151" s="97"/>
      <c r="N151" s="97"/>
      <c r="O151" s="97"/>
      <c r="P151" s="97"/>
      <c r="Q151" s="95"/>
      <c r="R151" s="97"/>
      <c r="S151" s="97"/>
      <c r="T151" s="97"/>
    </row>
    <row r="152" ht="15.75" customHeight="1">
      <c r="A152" s="94"/>
      <c r="B152" s="95"/>
      <c r="C152" s="95"/>
      <c r="D152" s="96"/>
      <c r="E152" s="97"/>
      <c r="F152" s="97"/>
      <c r="G152" s="97"/>
      <c r="H152" s="97"/>
      <c r="I152" s="97"/>
      <c r="J152" s="97"/>
      <c r="K152" s="97"/>
      <c r="L152" s="97"/>
      <c r="M152" s="97"/>
      <c r="N152" s="97"/>
      <c r="O152" s="97"/>
      <c r="P152" s="97"/>
      <c r="Q152" s="95"/>
      <c r="R152" s="97"/>
      <c r="S152" s="97"/>
      <c r="T152" s="97"/>
    </row>
    <row r="153" ht="15.75" customHeight="1">
      <c r="A153" s="94"/>
      <c r="B153" s="95"/>
      <c r="C153" s="95"/>
      <c r="D153" s="96"/>
      <c r="E153" s="97"/>
      <c r="F153" s="97"/>
      <c r="G153" s="97"/>
      <c r="H153" s="97"/>
      <c r="I153" s="97"/>
      <c r="J153" s="97"/>
      <c r="K153" s="97"/>
      <c r="L153" s="97"/>
      <c r="M153" s="97"/>
      <c r="N153" s="97"/>
      <c r="O153" s="97"/>
      <c r="P153" s="97"/>
      <c r="Q153" s="95"/>
      <c r="R153" s="97"/>
      <c r="S153" s="97"/>
      <c r="T153" s="97"/>
    </row>
    <row r="154" ht="15.75" customHeight="1">
      <c r="A154" s="94"/>
      <c r="B154" s="95"/>
      <c r="C154" s="95"/>
      <c r="D154" s="96"/>
      <c r="E154" s="97"/>
      <c r="F154" s="97"/>
      <c r="G154" s="97"/>
      <c r="H154" s="97"/>
      <c r="I154" s="97"/>
      <c r="J154" s="97"/>
      <c r="K154" s="97"/>
      <c r="L154" s="97"/>
      <c r="M154" s="97"/>
      <c r="N154" s="97"/>
      <c r="O154" s="97"/>
      <c r="P154" s="97"/>
      <c r="Q154" s="95"/>
      <c r="R154" s="97"/>
      <c r="S154" s="97"/>
      <c r="T154" s="97"/>
    </row>
    <row r="155" ht="15.75" customHeight="1">
      <c r="A155" s="94"/>
      <c r="B155" s="95"/>
      <c r="C155" s="95"/>
      <c r="D155" s="96"/>
      <c r="E155" s="97"/>
      <c r="F155" s="97"/>
      <c r="G155" s="97"/>
      <c r="H155" s="97"/>
      <c r="I155" s="97"/>
      <c r="J155" s="97"/>
      <c r="K155" s="97"/>
      <c r="L155" s="97"/>
      <c r="M155" s="97"/>
      <c r="N155" s="97"/>
      <c r="O155" s="97"/>
      <c r="P155" s="97"/>
      <c r="Q155" s="95"/>
      <c r="R155" s="97"/>
      <c r="S155" s="97"/>
      <c r="T155" s="97"/>
    </row>
    <row r="156" ht="15.75" customHeight="1">
      <c r="A156" s="94"/>
      <c r="B156" s="95"/>
      <c r="C156" s="95"/>
      <c r="D156" s="96"/>
      <c r="E156" s="97"/>
      <c r="F156" s="97"/>
      <c r="G156" s="97"/>
      <c r="H156" s="97"/>
      <c r="I156" s="97"/>
      <c r="J156" s="97"/>
      <c r="K156" s="97"/>
      <c r="L156" s="97"/>
      <c r="M156" s="97"/>
      <c r="N156" s="97"/>
      <c r="O156" s="97"/>
      <c r="P156" s="97"/>
      <c r="Q156" s="95"/>
      <c r="R156" s="97"/>
      <c r="S156" s="97"/>
      <c r="T156" s="97"/>
    </row>
    <row r="157" ht="15.75" customHeight="1">
      <c r="A157" s="94"/>
      <c r="B157" s="95"/>
      <c r="C157" s="95"/>
      <c r="D157" s="96"/>
      <c r="E157" s="97"/>
      <c r="F157" s="97"/>
      <c r="G157" s="97"/>
      <c r="H157" s="97"/>
      <c r="I157" s="97"/>
      <c r="J157" s="97"/>
      <c r="K157" s="97"/>
      <c r="L157" s="97"/>
      <c r="M157" s="97"/>
      <c r="N157" s="97"/>
      <c r="O157" s="97"/>
      <c r="P157" s="97"/>
      <c r="Q157" s="95"/>
      <c r="R157" s="97"/>
      <c r="S157" s="97"/>
      <c r="T157" s="97"/>
    </row>
    <row r="158" ht="15.75" customHeight="1">
      <c r="A158" s="94"/>
      <c r="B158" s="95"/>
      <c r="C158" s="95"/>
      <c r="D158" s="96"/>
      <c r="E158" s="97"/>
      <c r="F158" s="97"/>
      <c r="G158" s="97"/>
      <c r="H158" s="97"/>
      <c r="I158" s="97"/>
      <c r="J158" s="97"/>
      <c r="K158" s="97"/>
      <c r="L158" s="97"/>
      <c r="M158" s="97"/>
      <c r="N158" s="97"/>
      <c r="O158" s="97"/>
      <c r="P158" s="97"/>
      <c r="Q158" s="95"/>
      <c r="R158" s="97"/>
      <c r="S158" s="97"/>
      <c r="T158" s="97"/>
    </row>
    <row r="159" ht="15.75" customHeight="1">
      <c r="A159" s="94"/>
      <c r="B159" s="95"/>
      <c r="C159" s="95"/>
      <c r="D159" s="96"/>
      <c r="E159" s="97"/>
      <c r="F159" s="97"/>
      <c r="G159" s="97"/>
      <c r="H159" s="97"/>
      <c r="I159" s="97"/>
      <c r="J159" s="97"/>
      <c r="K159" s="97"/>
      <c r="L159" s="97"/>
      <c r="M159" s="97"/>
      <c r="N159" s="97"/>
      <c r="O159" s="97"/>
      <c r="P159" s="97"/>
      <c r="Q159" s="95"/>
      <c r="R159" s="97"/>
      <c r="S159" s="97"/>
      <c r="T159" s="97"/>
    </row>
    <row r="160" ht="15.75" customHeight="1">
      <c r="A160" s="94"/>
      <c r="B160" s="95"/>
      <c r="C160" s="95"/>
      <c r="D160" s="96"/>
      <c r="E160" s="97"/>
      <c r="F160" s="97"/>
      <c r="G160" s="97"/>
      <c r="H160" s="97"/>
      <c r="I160" s="97"/>
      <c r="J160" s="97"/>
      <c r="K160" s="97"/>
      <c r="L160" s="97"/>
      <c r="M160" s="97"/>
      <c r="N160" s="97"/>
      <c r="O160" s="97"/>
      <c r="P160" s="97"/>
      <c r="Q160" s="95"/>
      <c r="R160" s="97"/>
      <c r="S160" s="97"/>
      <c r="T160" s="97"/>
    </row>
    <row r="161" ht="15.75" customHeight="1">
      <c r="A161" s="94"/>
      <c r="B161" s="95"/>
      <c r="C161" s="95"/>
      <c r="D161" s="96"/>
      <c r="E161" s="97"/>
      <c r="F161" s="97"/>
      <c r="G161" s="97"/>
      <c r="H161" s="97"/>
      <c r="I161" s="97"/>
      <c r="J161" s="97"/>
      <c r="K161" s="97"/>
      <c r="L161" s="97"/>
      <c r="M161" s="97"/>
      <c r="N161" s="97"/>
      <c r="O161" s="97"/>
      <c r="P161" s="97"/>
      <c r="Q161" s="95"/>
      <c r="R161" s="97"/>
      <c r="S161" s="97"/>
      <c r="T161" s="97"/>
    </row>
    <row r="162" ht="15.75" customHeight="1">
      <c r="A162" s="94"/>
      <c r="B162" s="95"/>
      <c r="C162" s="95"/>
      <c r="D162" s="96"/>
      <c r="E162" s="97"/>
      <c r="F162" s="97"/>
      <c r="G162" s="97"/>
      <c r="H162" s="97"/>
      <c r="I162" s="97"/>
      <c r="J162" s="97"/>
      <c r="K162" s="97"/>
      <c r="L162" s="97"/>
      <c r="M162" s="97"/>
      <c r="N162" s="97"/>
      <c r="O162" s="97"/>
      <c r="P162" s="97"/>
      <c r="Q162" s="95"/>
      <c r="R162" s="97"/>
      <c r="S162" s="97"/>
      <c r="T162" s="97"/>
    </row>
    <row r="163" ht="15.75" customHeight="1">
      <c r="A163" s="94"/>
      <c r="B163" s="95"/>
      <c r="C163" s="95"/>
      <c r="D163" s="96"/>
      <c r="E163" s="97"/>
      <c r="F163" s="97"/>
      <c r="G163" s="97"/>
      <c r="H163" s="97"/>
      <c r="I163" s="97"/>
      <c r="J163" s="97"/>
      <c r="K163" s="97"/>
      <c r="L163" s="97"/>
      <c r="M163" s="97"/>
      <c r="N163" s="97"/>
      <c r="O163" s="97"/>
      <c r="P163" s="97"/>
      <c r="Q163" s="95"/>
      <c r="R163" s="97"/>
      <c r="S163" s="97"/>
      <c r="T163" s="97"/>
    </row>
    <row r="164" ht="15.75" customHeight="1">
      <c r="A164" s="94"/>
      <c r="B164" s="95"/>
      <c r="C164" s="95"/>
      <c r="D164" s="96"/>
      <c r="E164" s="97"/>
      <c r="F164" s="97"/>
      <c r="G164" s="97"/>
      <c r="H164" s="97"/>
      <c r="I164" s="97"/>
      <c r="J164" s="97"/>
      <c r="K164" s="97"/>
      <c r="L164" s="97"/>
      <c r="M164" s="97"/>
      <c r="N164" s="97"/>
      <c r="O164" s="97"/>
      <c r="P164" s="97"/>
      <c r="Q164" s="95"/>
      <c r="R164" s="97"/>
      <c r="S164" s="97"/>
      <c r="T164" s="97"/>
    </row>
    <row r="165" ht="15.75" customHeight="1">
      <c r="A165" s="94"/>
      <c r="B165" s="95"/>
      <c r="C165" s="95"/>
      <c r="D165" s="96"/>
      <c r="E165" s="97"/>
      <c r="F165" s="97"/>
      <c r="G165" s="97"/>
      <c r="H165" s="97"/>
      <c r="I165" s="97"/>
      <c r="J165" s="97"/>
      <c r="K165" s="97"/>
      <c r="L165" s="97"/>
      <c r="M165" s="97"/>
      <c r="N165" s="97"/>
      <c r="O165" s="97"/>
      <c r="P165" s="97"/>
      <c r="Q165" s="95"/>
      <c r="R165" s="97"/>
      <c r="S165" s="97"/>
      <c r="T165" s="97"/>
    </row>
    <row r="166" ht="15.75" customHeight="1">
      <c r="A166" s="94"/>
      <c r="B166" s="95"/>
      <c r="C166" s="95"/>
      <c r="D166" s="96"/>
      <c r="E166" s="97"/>
      <c r="F166" s="97"/>
      <c r="G166" s="97"/>
      <c r="H166" s="97"/>
      <c r="I166" s="97"/>
      <c r="J166" s="97"/>
      <c r="K166" s="97"/>
      <c r="L166" s="97"/>
      <c r="M166" s="97"/>
      <c r="N166" s="97"/>
      <c r="O166" s="97"/>
      <c r="P166" s="97"/>
      <c r="Q166" s="95"/>
      <c r="R166" s="97"/>
      <c r="S166" s="97"/>
      <c r="T166" s="97"/>
    </row>
    <row r="167" ht="15.75" customHeight="1">
      <c r="A167" s="94"/>
      <c r="B167" s="95"/>
      <c r="C167" s="95"/>
      <c r="D167" s="96"/>
      <c r="E167" s="97"/>
      <c r="F167" s="97"/>
      <c r="G167" s="97"/>
      <c r="H167" s="97"/>
      <c r="I167" s="97"/>
      <c r="J167" s="97"/>
      <c r="K167" s="97"/>
      <c r="L167" s="97"/>
      <c r="M167" s="97"/>
      <c r="N167" s="97"/>
      <c r="O167" s="97"/>
      <c r="P167" s="97"/>
      <c r="Q167" s="95"/>
      <c r="R167" s="97"/>
      <c r="S167" s="97"/>
      <c r="T167" s="97"/>
    </row>
    <row r="168" ht="15.75" customHeight="1">
      <c r="A168" s="94"/>
      <c r="B168" s="95"/>
      <c r="C168" s="95"/>
      <c r="D168" s="96"/>
      <c r="E168" s="97"/>
      <c r="F168" s="97"/>
      <c r="G168" s="97"/>
      <c r="H168" s="97"/>
      <c r="I168" s="97"/>
      <c r="J168" s="97"/>
      <c r="K168" s="97"/>
      <c r="L168" s="97"/>
      <c r="M168" s="97"/>
      <c r="N168" s="97"/>
      <c r="O168" s="97"/>
      <c r="P168" s="97"/>
      <c r="Q168" s="95"/>
      <c r="R168" s="97"/>
      <c r="S168" s="97"/>
      <c r="T168" s="97"/>
    </row>
    <row r="169" ht="15.75" customHeight="1">
      <c r="A169" s="94"/>
      <c r="B169" s="95"/>
      <c r="C169" s="95"/>
      <c r="D169" s="96"/>
      <c r="E169" s="97"/>
      <c r="F169" s="97"/>
      <c r="G169" s="97"/>
      <c r="H169" s="97"/>
      <c r="I169" s="97"/>
      <c r="J169" s="97"/>
      <c r="K169" s="97"/>
      <c r="L169" s="97"/>
      <c r="M169" s="97"/>
      <c r="N169" s="97"/>
      <c r="O169" s="97"/>
      <c r="P169" s="97"/>
      <c r="Q169" s="95"/>
      <c r="R169" s="97"/>
      <c r="S169" s="97"/>
      <c r="T169" s="97"/>
    </row>
    <row r="170" ht="15.75" customHeight="1">
      <c r="A170" s="94"/>
      <c r="B170" s="95"/>
      <c r="C170" s="95"/>
      <c r="D170" s="96"/>
      <c r="E170" s="97"/>
      <c r="F170" s="97"/>
      <c r="G170" s="97"/>
      <c r="H170" s="97"/>
      <c r="I170" s="97"/>
      <c r="J170" s="97"/>
      <c r="K170" s="97"/>
      <c r="L170" s="97"/>
      <c r="M170" s="97"/>
      <c r="N170" s="97"/>
      <c r="O170" s="97"/>
      <c r="P170" s="97"/>
      <c r="Q170" s="95"/>
      <c r="R170" s="97"/>
      <c r="S170" s="97"/>
      <c r="T170" s="97"/>
    </row>
    <row r="171" ht="15.75" customHeight="1">
      <c r="A171" s="94"/>
      <c r="B171" s="95"/>
      <c r="C171" s="95"/>
      <c r="D171" s="96"/>
      <c r="E171" s="97"/>
      <c r="F171" s="97"/>
      <c r="G171" s="97"/>
      <c r="H171" s="97"/>
      <c r="I171" s="97"/>
      <c r="J171" s="97"/>
      <c r="K171" s="97"/>
      <c r="L171" s="97"/>
      <c r="M171" s="97"/>
      <c r="N171" s="97"/>
      <c r="O171" s="97"/>
      <c r="P171" s="97"/>
      <c r="Q171" s="95"/>
      <c r="R171" s="97"/>
      <c r="S171" s="97"/>
      <c r="T171" s="97"/>
    </row>
    <row r="172" ht="15.75" customHeight="1">
      <c r="A172" s="94"/>
      <c r="B172" s="95"/>
      <c r="C172" s="95"/>
      <c r="D172" s="96"/>
      <c r="E172" s="97"/>
      <c r="F172" s="97"/>
      <c r="G172" s="97"/>
      <c r="H172" s="97"/>
      <c r="I172" s="97"/>
      <c r="J172" s="97"/>
      <c r="K172" s="97"/>
      <c r="L172" s="97"/>
      <c r="M172" s="97"/>
      <c r="N172" s="97"/>
      <c r="O172" s="97"/>
      <c r="P172" s="97"/>
      <c r="Q172" s="95"/>
      <c r="R172" s="97"/>
      <c r="S172" s="97"/>
      <c r="T172" s="97"/>
    </row>
    <row r="173" ht="15.75" customHeight="1">
      <c r="A173" s="94"/>
      <c r="B173" s="95"/>
      <c r="C173" s="95"/>
      <c r="D173" s="96"/>
      <c r="E173" s="97"/>
      <c r="F173" s="97"/>
      <c r="G173" s="97"/>
      <c r="H173" s="97"/>
      <c r="I173" s="97"/>
      <c r="J173" s="97"/>
      <c r="K173" s="97"/>
      <c r="L173" s="97"/>
      <c r="M173" s="97"/>
      <c r="N173" s="97"/>
      <c r="O173" s="97"/>
      <c r="P173" s="97"/>
      <c r="Q173" s="95"/>
      <c r="R173" s="97"/>
      <c r="S173" s="97"/>
      <c r="T173" s="97"/>
    </row>
    <row r="174" ht="15.75" customHeight="1">
      <c r="A174" s="94"/>
      <c r="B174" s="95"/>
      <c r="C174" s="95"/>
      <c r="D174" s="96"/>
      <c r="E174" s="97"/>
      <c r="F174" s="97"/>
      <c r="G174" s="97"/>
      <c r="H174" s="97"/>
      <c r="I174" s="97"/>
      <c r="J174" s="97"/>
      <c r="K174" s="97"/>
      <c r="L174" s="97"/>
      <c r="M174" s="97"/>
      <c r="N174" s="97"/>
      <c r="O174" s="97"/>
      <c r="P174" s="97"/>
      <c r="Q174" s="95"/>
      <c r="R174" s="97"/>
      <c r="S174" s="97"/>
      <c r="T174" s="97"/>
    </row>
    <row r="175" ht="15.75" customHeight="1">
      <c r="A175" s="94"/>
      <c r="B175" s="95"/>
      <c r="C175" s="95"/>
      <c r="D175" s="96"/>
      <c r="E175" s="97"/>
      <c r="F175" s="97"/>
      <c r="G175" s="97"/>
      <c r="H175" s="97"/>
      <c r="I175" s="97"/>
      <c r="J175" s="97"/>
      <c r="K175" s="97"/>
      <c r="L175" s="97"/>
      <c r="M175" s="97"/>
      <c r="N175" s="97"/>
      <c r="O175" s="97"/>
      <c r="P175" s="97"/>
      <c r="Q175" s="95"/>
      <c r="R175" s="97"/>
      <c r="S175" s="97"/>
      <c r="T175" s="97"/>
    </row>
    <row r="176" ht="15.75" customHeight="1">
      <c r="A176" s="94"/>
      <c r="B176" s="95"/>
      <c r="C176" s="95"/>
      <c r="D176" s="96"/>
      <c r="E176" s="97"/>
      <c r="F176" s="97"/>
      <c r="G176" s="97"/>
      <c r="H176" s="97"/>
      <c r="I176" s="97"/>
      <c r="J176" s="97"/>
      <c r="K176" s="97"/>
      <c r="L176" s="97"/>
      <c r="M176" s="97"/>
      <c r="N176" s="97"/>
      <c r="O176" s="97"/>
      <c r="P176" s="97"/>
      <c r="Q176" s="95"/>
      <c r="R176" s="97"/>
      <c r="S176" s="97"/>
      <c r="T176" s="97"/>
    </row>
    <row r="177" ht="15.75" customHeight="1">
      <c r="A177" s="94"/>
      <c r="B177" s="95"/>
      <c r="C177" s="95"/>
      <c r="D177" s="96"/>
      <c r="E177" s="97"/>
      <c r="F177" s="97"/>
      <c r="G177" s="97"/>
      <c r="H177" s="97"/>
      <c r="I177" s="97"/>
      <c r="J177" s="97"/>
      <c r="K177" s="97"/>
      <c r="L177" s="97"/>
      <c r="M177" s="97"/>
      <c r="N177" s="97"/>
      <c r="O177" s="97"/>
      <c r="P177" s="97"/>
      <c r="Q177" s="95"/>
      <c r="R177" s="97"/>
      <c r="S177" s="97"/>
      <c r="T177" s="97"/>
    </row>
    <row r="178" ht="15.75" customHeight="1">
      <c r="A178" s="94"/>
      <c r="B178" s="95"/>
      <c r="C178" s="95"/>
      <c r="D178" s="96"/>
      <c r="E178" s="97"/>
      <c r="F178" s="97"/>
      <c r="G178" s="97"/>
      <c r="H178" s="97"/>
      <c r="I178" s="97"/>
      <c r="J178" s="97"/>
      <c r="K178" s="97"/>
      <c r="L178" s="97"/>
      <c r="M178" s="97"/>
      <c r="N178" s="97"/>
      <c r="O178" s="97"/>
      <c r="P178" s="97"/>
      <c r="Q178" s="95"/>
      <c r="R178" s="97"/>
      <c r="S178" s="97"/>
      <c r="T178" s="97"/>
    </row>
    <row r="179" ht="15.75" customHeight="1">
      <c r="A179" s="94"/>
      <c r="B179" s="95"/>
      <c r="C179" s="95"/>
      <c r="D179" s="96"/>
      <c r="E179" s="97"/>
      <c r="F179" s="97"/>
      <c r="G179" s="97"/>
      <c r="H179" s="97"/>
      <c r="I179" s="97"/>
      <c r="J179" s="97"/>
      <c r="K179" s="97"/>
      <c r="L179" s="97"/>
      <c r="M179" s="97"/>
      <c r="N179" s="97"/>
      <c r="O179" s="97"/>
      <c r="P179" s="97"/>
      <c r="Q179" s="95"/>
      <c r="R179" s="97"/>
      <c r="S179" s="97"/>
      <c r="T179" s="97"/>
    </row>
    <row r="180" ht="15.75" customHeight="1">
      <c r="A180" s="94"/>
      <c r="B180" s="95"/>
      <c r="C180" s="95"/>
      <c r="D180" s="96"/>
      <c r="E180" s="97"/>
      <c r="F180" s="97"/>
      <c r="G180" s="97"/>
      <c r="H180" s="97"/>
      <c r="I180" s="97"/>
      <c r="J180" s="97"/>
      <c r="K180" s="97"/>
      <c r="L180" s="97"/>
      <c r="M180" s="97"/>
      <c r="N180" s="97"/>
      <c r="O180" s="97"/>
      <c r="P180" s="97"/>
      <c r="Q180" s="95"/>
      <c r="R180" s="97"/>
      <c r="S180" s="97"/>
      <c r="T180" s="97"/>
    </row>
    <row r="181" ht="15.75" customHeight="1">
      <c r="A181" s="94"/>
      <c r="B181" s="95"/>
      <c r="C181" s="95"/>
      <c r="D181" s="96"/>
      <c r="E181" s="97"/>
      <c r="F181" s="97"/>
      <c r="G181" s="97"/>
      <c r="H181" s="97"/>
      <c r="I181" s="97"/>
      <c r="J181" s="97"/>
      <c r="K181" s="97"/>
      <c r="L181" s="97"/>
      <c r="M181" s="97"/>
      <c r="N181" s="97"/>
      <c r="O181" s="97"/>
      <c r="P181" s="97"/>
      <c r="Q181" s="95"/>
      <c r="R181" s="97"/>
      <c r="S181" s="97"/>
      <c r="T181" s="97"/>
    </row>
    <row r="182" ht="15.75" customHeight="1">
      <c r="A182" s="94"/>
      <c r="B182" s="95"/>
      <c r="C182" s="95"/>
      <c r="D182" s="96"/>
      <c r="E182" s="97"/>
      <c r="F182" s="97"/>
      <c r="G182" s="97"/>
      <c r="H182" s="97"/>
      <c r="I182" s="97"/>
      <c r="J182" s="97"/>
      <c r="K182" s="97"/>
      <c r="L182" s="97"/>
      <c r="M182" s="97"/>
      <c r="N182" s="97"/>
      <c r="O182" s="97"/>
      <c r="P182" s="97"/>
      <c r="Q182" s="95"/>
      <c r="R182" s="97"/>
      <c r="S182" s="97"/>
      <c r="T182" s="97"/>
    </row>
    <row r="183" ht="15.75" customHeight="1">
      <c r="A183" s="94"/>
      <c r="B183" s="95"/>
      <c r="C183" s="95"/>
      <c r="D183" s="96"/>
      <c r="E183" s="97"/>
      <c r="F183" s="97"/>
      <c r="G183" s="97"/>
      <c r="H183" s="97"/>
      <c r="I183" s="97"/>
      <c r="J183" s="97"/>
      <c r="K183" s="97"/>
      <c r="L183" s="97"/>
      <c r="M183" s="97"/>
      <c r="N183" s="97"/>
      <c r="O183" s="97"/>
      <c r="P183" s="97"/>
      <c r="Q183" s="95"/>
      <c r="R183" s="97"/>
      <c r="S183" s="97"/>
      <c r="T183" s="97"/>
    </row>
    <row r="184" ht="15.75" customHeight="1">
      <c r="A184" s="94"/>
      <c r="B184" s="95"/>
      <c r="C184" s="95"/>
      <c r="D184" s="96"/>
      <c r="E184" s="97"/>
      <c r="F184" s="97"/>
      <c r="G184" s="97"/>
      <c r="H184" s="97"/>
      <c r="I184" s="97"/>
      <c r="J184" s="97"/>
      <c r="K184" s="97"/>
      <c r="L184" s="97"/>
      <c r="M184" s="97"/>
      <c r="N184" s="97"/>
      <c r="O184" s="97"/>
      <c r="P184" s="97"/>
      <c r="Q184" s="95"/>
      <c r="R184" s="97"/>
      <c r="S184" s="97"/>
      <c r="T184" s="97"/>
    </row>
    <row r="185" ht="15.75" customHeight="1">
      <c r="A185" s="94"/>
      <c r="B185" s="95"/>
      <c r="C185" s="95"/>
      <c r="D185" s="96"/>
      <c r="E185" s="97"/>
      <c r="F185" s="97"/>
      <c r="G185" s="97"/>
      <c r="H185" s="97"/>
      <c r="I185" s="97"/>
      <c r="J185" s="97"/>
      <c r="K185" s="97"/>
      <c r="L185" s="97"/>
      <c r="M185" s="97"/>
      <c r="N185" s="97"/>
      <c r="O185" s="97"/>
      <c r="P185" s="97"/>
      <c r="Q185" s="95"/>
      <c r="R185" s="97"/>
      <c r="S185" s="97"/>
      <c r="T185" s="97"/>
    </row>
    <row r="186" ht="15.75" customHeight="1">
      <c r="A186" s="94"/>
      <c r="B186" s="95"/>
      <c r="C186" s="95"/>
      <c r="D186" s="96"/>
      <c r="E186" s="97"/>
      <c r="F186" s="97"/>
      <c r="G186" s="97"/>
      <c r="H186" s="97"/>
      <c r="I186" s="97"/>
      <c r="J186" s="97"/>
      <c r="K186" s="97"/>
      <c r="L186" s="97"/>
      <c r="M186" s="97"/>
      <c r="N186" s="97"/>
      <c r="O186" s="97"/>
      <c r="P186" s="97"/>
      <c r="Q186" s="95"/>
      <c r="R186" s="97"/>
      <c r="S186" s="97"/>
      <c r="T186" s="97"/>
    </row>
    <row r="187" ht="15.75" customHeight="1">
      <c r="A187" s="94"/>
      <c r="B187" s="95"/>
      <c r="C187" s="95"/>
      <c r="D187" s="96"/>
      <c r="E187" s="97"/>
      <c r="F187" s="97"/>
      <c r="G187" s="97"/>
      <c r="H187" s="97"/>
      <c r="I187" s="97"/>
      <c r="J187" s="97"/>
      <c r="K187" s="97"/>
      <c r="L187" s="97"/>
      <c r="M187" s="97"/>
      <c r="N187" s="97"/>
      <c r="O187" s="97"/>
      <c r="P187" s="97"/>
      <c r="Q187" s="95"/>
      <c r="R187" s="97"/>
      <c r="S187" s="97"/>
      <c r="T187" s="97"/>
    </row>
    <row r="188" ht="15.75" customHeight="1">
      <c r="A188" s="94"/>
      <c r="B188" s="95"/>
      <c r="C188" s="95"/>
      <c r="D188" s="96"/>
      <c r="E188" s="97"/>
      <c r="F188" s="97"/>
      <c r="G188" s="97"/>
      <c r="H188" s="97"/>
      <c r="I188" s="97"/>
      <c r="J188" s="97"/>
      <c r="K188" s="97"/>
      <c r="L188" s="97"/>
      <c r="M188" s="97"/>
      <c r="N188" s="97"/>
      <c r="O188" s="97"/>
      <c r="P188" s="97"/>
      <c r="Q188" s="95"/>
      <c r="R188" s="97"/>
      <c r="S188" s="97"/>
      <c r="T188" s="97"/>
    </row>
    <row r="189" ht="15.75" customHeight="1">
      <c r="A189" s="94"/>
      <c r="B189" s="95"/>
      <c r="C189" s="95"/>
      <c r="D189" s="96"/>
      <c r="E189" s="97"/>
      <c r="F189" s="97"/>
      <c r="G189" s="97"/>
      <c r="H189" s="97"/>
      <c r="I189" s="97"/>
      <c r="J189" s="97"/>
      <c r="K189" s="97"/>
      <c r="L189" s="97"/>
      <c r="M189" s="97"/>
      <c r="N189" s="97"/>
      <c r="O189" s="97"/>
      <c r="P189" s="97"/>
      <c r="Q189" s="95"/>
      <c r="R189" s="97"/>
      <c r="S189" s="97"/>
      <c r="T189" s="97"/>
    </row>
    <row r="190" ht="15.75" customHeight="1">
      <c r="A190" s="94"/>
      <c r="B190" s="95"/>
      <c r="C190" s="95"/>
      <c r="D190" s="96"/>
      <c r="E190" s="97"/>
      <c r="F190" s="97"/>
      <c r="G190" s="97"/>
      <c r="H190" s="97"/>
      <c r="I190" s="97"/>
      <c r="J190" s="97"/>
      <c r="K190" s="97"/>
      <c r="L190" s="97"/>
      <c r="M190" s="97"/>
      <c r="N190" s="97"/>
      <c r="O190" s="97"/>
      <c r="P190" s="97"/>
      <c r="Q190" s="95"/>
      <c r="R190" s="97"/>
      <c r="S190" s="97"/>
      <c r="T190" s="97"/>
    </row>
    <row r="191" ht="15.75" customHeight="1">
      <c r="A191" s="94"/>
      <c r="B191" s="95"/>
      <c r="C191" s="95"/>
      <c r="D191" s="96"/>
      <c r="E191" s="97"/>
      <c r="F191" s="97"/>
      <c r="G191" s="97"/>
      <c r="H191" s="97"/>
      <c r="I191" s="97"/>
      <c r="J191" s="97"/>
      <c r="K191" s="97"/>
      <c r="L191" s="97"/>
      <c r="M191" s="97"/>
      <c r="N191" s="97"/>
      <c r="O191" s="97"/>
      <c r="P191" s="97"/>
      <c r="Q191" s="95"/>
      <c r="R191" s="97"/>
      <c r="S191" s="97"/>
      <c r="T191" s="97"/>
    </row>
    <row r="192" ht="15.75" customHeight="1">
      <c r="A192" s="94"/>
      <c r="B192" s="95"/>
      <c r="C192" s="95"/>
      <c r="D192" s="96"/>
      <c r="E192" s="97"/>
      <c r="F192" s="97"/>
      <c r="G192" s="97"/>
      <c r="H192" s="97"/>
      <c r="I192" s="97"/>
      <c r="J192" s="97"/>
      <c r="K192" s="97"/>
      <c r="L192" s="97"/>
      <c r="M192" s="97"/>
      <c r="N192" s="97"/>
      <c r="O192" s="97"/>
      <c r="P192" s="97"/>
      <c r="Q192" s="95"/>
      <c r="R192" s="97"/>
      <c r="S192" s="97"/>
      <c r="T192" s="97"/>
    </row>
    <row r="193" ht="15.75" customHeight="1">
      <c r="A193" s="94"/>
      <c r="B193" s="95"/>
      <c r="C193" s="95"/>
      <c r="D193" s="96"/>
      <c r="E193" s="97"/>
      <c r="F193" s="97"/>
      <c r="G193" s="97"/>
      <c r="H193" s="97"/>
      <c r="I193" s="97"/>
      <c r="J193" s="97"/>
      <c r="K193" s="97"/>
      <c r="L193" s="97"/>
      <c r="M193" s="97"/>
      <c r="N193" s="97"/>
      <c r="O193" s="97"/>
      <c r="P193" s="97"/>
      <c r="Q193" s="95"/>
      <c r="R193" s="97"/>
      <c r="S193" s="97"/>
      <c r="T193" s="97"/>
    </row>
    <row r="194" ht="15.75" customHeight="1">
      <c r="A194" s="94"/>
      <c r="B194" s="95"/>
      <c r="C194" s="95"/>
      <c r="D194" s="96"/>
      <c r="E194" s="97"/>
      <c r="F194" s="97"/>
      <c r="G194" s="97"/>
      <c r="H194" s="97"/>
      <c r="I194" s="97"/>
      <c r="J194" s="97"/>
      <c r="K194" s="97"/>
      <c r="L194" s="97"/>
      <c r="M194" s="97"/>
      <c r="N194" s="97"/>
      <c r="O194" s="97"/>
      <c r="P194" s="97"/>
      <c r="Q194" s="95"/>
      <c r="R194" s="97"/>
      <c r="S194" s="97"/>
      <c r="T194" s="97"/>
    </row>
    <row r="195" ht="15.75" customHeight="1">
      <c r="A195" s="94"/>
      <c r="B195" s="95"/>
      <c r="C195" s="95"/>
      <c r="D195" s="96"/>
      <c r="E195" s="97"/>
      <c r="F195" s="97"/>
      <c r="G195" s="97"/>
      <c r="H195" s="97"/>
      <c r="I195" s="97"/>
      <c r="J195" s="97"/>
      <c r="K195" s="97"/>
      <c r="L195" s="97"/>
      <c r="M195" s="97"/>
      <c r="N195" s="97"/>
      <c r="O195" s="97"/>
      <c r="P195" s="97"/>
      <c r="Q195" s="95"/>
      <c r="R195" s="97"/>
      <c r="S195" s="97"/>
      <c r="T195" s="97"/>
    </row>
    <row r="196" ht="15.75" customHeight="1">
      <c r="A196" s="94"/>
      <c r="B196" s="95"/>
      <c r="C196" s="95"/>
      <c r="D196" s="96"/>
      <c r="E196" s="97"/>
      <c r="F196" s="97"/>
      <c r="G196" s="97"/>
      <c r="H196" s="97"/>
      <c r="I196" s="97"/>
      <c r="J196" s="97"/>
      <c r="K196" s="97"/>
      <c r="L196" s="97"/>
      <c r="M196" s="97"/>
      <c r="N196" s="97"/>
      <c r="O196" s="97"/>
      <c r="P196" s="97"/>
      <c r="Q196" s="95"/>
      <c r="R196" s="97"/>
      <c r="S196" s="97"/>
      <c r="T196" s="97"/>
    </row>
    <row r="197" ht="15.75" customHeight="1">
      <c r="A197" s="94"/>
      <c r="B197" s="95"/>
      <c r="C197" s="95"/>
      <c r="D197" s="96"/>
      <c r="E197" s="97"/>
      <c r="F197" s="97"/>
      <c r="G197" s="97"/>
      <c r="H197" s="97"/>
      <c r="I197" s="97"/>
      <c r="J197" s="97"/>
      <c r="K197" s="97"/>
      <c r="L197" s="97"/>
      <c r="M197" s="97"/>
      <c r="N197" s="97"/>
      <c r="O197" s="97"/>
      <c r="P197" s="97"/>
      <c r="Q197" s="95"/>
      <c r="R197" s="97"/>
      <c r="S197" s="97"/>
      <c r="T197" s="97"/>
    </row>
    <row r="198" ht="15.75" customHeight="1">
      <c r="A198" s="94"/>
      <c r="B198" s="95"/>
      <c r="C198" s="95"/>
      <c r="D198" s="96"/>
      <c r="E198" s="97"/>
      <c r="F198" s="97"/>
      <c r="G198" s="97"/>
      <c r="H198" s="97"/>
      <c r="I198" s="97"/>
      <c r="J198" s="97"/>
      <c r="K198" s="97"/>
      <c r="L198" s="97"/>
      <c r="M198" s="97"/>
      <c r="N198" s="97"/>
      <c r="O198" s="97"/>
      <c r="P198" s="97"/>
      <c r="Q198" s="95"/>
      <c r="R198" s="97"/>
      <c r="S198" s="97"/>
      <c r="T198" s="97"/>
    </row>
    <row r="199" ht="15.75" customHeight="1">
      <c r="A199" s="94"/>
      <c r="B199" s="95"/>
      <c r="C199" s="95"/>
      <c r="D199" s="96"/>
      <c r="E199" s="97"/>
      <c r="F199" s="97"/>
      <c r="G199" s="97"/>
      <c r="H199" s="97"/>
      <c r="I199" s="97"/>
      <c r="J199" s="97"/>
      <c r="K199" s="97"/>
      <c r="L199" s="97"/>
      <c r="M199" s="97"/>
      <c r="N199" s="97"/>
      <c r="O199" s="97"/>
      <c r="P199" s="97"/>
      <c r="Q199" s="95"/>
      <c r="R199" s="97"/>
      <c r="S199" s="97"/>
      <c r="T199" s="97"/>
    </row>
    <row r="200" ht="15.75" customHeight="1">
      <c r="A200" s="94"/>
      <c r="B200" s="95"/>
      <c r="C200" s="95"/>
      <c r="D200" s="96"/>
      <c r="E200" s="97"/>
      <c r="F200" s="97"/>
      <c r="G200" s="97"/>
      <c r="H200" s="97"/>
      <c r="I200" s="97"/>
      <c r="J200" s="97"/>
      <c r="K200" s="97"/>
      <c r="L200" s="97"/>
      <c r="M200" s="97"/>
      <c r="N200" s="97"/>
      <c r="O200" s="97"/>
      <c r="P200" s="97"/>
      <c r="Q200" s="95"/>
      <c r="R200" s="97"/>
      <c r="S200" s="97"/>
      <c r="T200" s="97"/>
    </row>
    <row r="201" ht="15.75" customHeight="1">
      <c r="A201" s="94"/>
      <c r="B201" s="95"/>
      <c r="C201" s="95"/>
      <c r="D201" s="96"/>
      <c r="E201" s="97"/>
      <c r="F201" s="97"/>
      <c r="G201" s="97"/>
      <c r="H201" s="97"/>
      <c r="I201" s="97"/>
      <c r="J201" s="97"/>
      <c r="K201" s="97"/>
      <c r="L201" s="97"/>
      <c r="M201" s="97"/>
      <c r="N201" s="97"/>
      <c r="O201" s="97"/>
      <c r="P201" s="97"/>
      <c r="Q201" s="95"/>
      <c r="R201" s="97"/>
      <c r="S201" s="97"/>
      <c r="T201" s="97"/>
    </row>
    <row r="202" ht="15.75" customHeight="1">
      <c r="A202" s="94"/>
      <c r="B202" s="95"/>
      <c r="C202" s="95"/>
      <c r="D202" s="96"/>
      <c r="E202" s="97"/>
      <c r="F202" s="97"/>
      <c r="G202" s="97"/>
      <c r="H202" s="97"/>
      <c r="I202" s="97"/>
      <c r="J202" s="97"/>
      <c r="K202" s="97"/>
      <c r="L202" s="97"/>
      <c r="M202" s="97"/>
      <c r="N202" s="97"/>
      <c r="O202" s="97"/>
      <c r="P202" s="97"/>
      <c r="Q202" s="95"/>
      <c r="R202" s="97"/>
      <c r="S202" s="97"/>
      <c r="T202" s="97"/>
    </row>
    <row r="203" ht="15.75" customHeight="1">
      <c r="A203" s="94"/>
      <c r="B203" s="95"/>
      <c r="C203" s="95"/>
      <c r="D203" s="96"/>
      <c r="E203" s="97"/>
      <c r="F203" s="97"/>
      <c r="G203" s="97"/>
      <c r="H203" s="97"/>
      <c r="I203" s="97"/>
      <c r="J203" s="97"/>
      <c r="K203" s="97"/>
      <c r="L203" s="97"/>
      <c r="M203" s="97"/>
      <c r="N203" s="97"/>
      <c r="O203" s="97"/>
      <c r="P203" s="97"/>
      <c r="Q203" s="95"/>
      <c r="R203" s="97"/>
      <c r="S203" s="97"/>
      <c r="T203" s="97"/>
    </row>
    <row r="204" ht="15.75" customHeight="1">
      <c r="A204" s="94"/>
      <c r="B204" s="95"/>
      <c r="C204" s="95"/>
      <c r="D204" s="96"/>
      <c r="E204" s="97"/>
      <c r="F204" s="97"/>
      <c r="G204" s="97"/>
      <c r="H204" s="97"/>
      <c r="I204" s="97"/>
      <c r="J204" s="97"/>
      <c r="K204" s="97"/>
      <c r="L204" s="97"/>
      <c r="M204" s="97"/>
      <c r="N204" s="97"/>
      <c r="O204" s="97"/>
      <c r="P204" s="97"/>
      <c r="Q204" s="95"/>
      <c r="R204" s="97"/>
      <c r="S204" s="97"/>
      <c r="T204" s="97"/>
    </row>
    <row r="205" ht="15.75" customHeight="1">
      <c r="A205" s="94"/>
      <c r="B205" s="95"/>
      <c r="C205" s="95"/>
      <c r="D205" s="96"/>
      <c r="E205" s="97"/>
      <c r="F205" s="97"/>
      <c r="G205" s="97"/>
      <c r="H205" s="97"/>
      <c r="I205" s="97"/>
      <c r="J205" s="97"/>
      <c r="K205" s="97"/>
      <c r="L205" s="97"/>
      <c r="M205" s="97"/>
      <c r="N205" s="97"/>
      <c r="O205" s="97"/>
      <c r="P205" s="97"/>
      <c r="Q205" s="95"/>
      <c r="R205" s="97"/>
      <c r="S205" s="97"/>
      <c r="T205" s="97"/>
    </row>
    <row r="206" ht="15.75" customHeight="1">
      <c r="A206" s="94"/>
      <c r="B206" s="95"/>
      <c r="C206" s="95"/>
      <c r="D206" s="96"/>
      <c r="E206" s="97"/>
      <c r="F206" s="97"/>
      <c r="G206" s="97"/>
      <c r="H206" s="97"/>
      <c r="I206" s="97"/>
      <c r="J206" s="97"/>
      <c r="K206" s="97"/>
      <c r="L206" s="97"/>
      <c r="M206" s="97"/>
      <c r="N206" s="97"/>
      <c r="O206" s="97"/>
      <c r="P206" s="97"/>
      <c r="Q206" s="95"/>
      <c r="R206" s="97"/>
      <c r="S206" s="97"/>
      <c r="T206" s="97"/>
    </row>
    <row r="207" ht="15.75" customHeight="1">
      <c r="A207" s="94"/>
      <c r="B207" s="95"/>
      <c r="C207" s="95"/>
      <c r="D207" s="96"/>
      <c r="E207" s="97"/>
      <c r="F207" s="97"/>
      <c r="G207" s="97"/>
      <c r="H207" s="97"/>
      <c r="I207" s="97"/>
      <c r="J207" s="97"/>
      <c r="K207" s="97"/>
      <c r="L207" s="97"/>
      <c r="M207" s="97"/>
      <c r="N207" s="97"/>
      <c r="O207" s="97"/>
      <c r="P207" s="97"/>
      <c r="Q207" s="95"/>
      <c r="R207" s="97"/>
      <c r="S207" s="97"/>
      <c r="T207" s="97"/>
    </row>
    <row r="208" ht="15.75" customHeight="1">
      <c r="A208" s="94"/>
      <c r="B208" s="95"/>
      <c r="C208" s="95"/>
      <c r="D208" s="96"/>
      <c r="E208" s="97"/>
      <c r="F208" s="97"/>
      <c r="G208" s="97"/>
      <c r="H208" s="97"/>
      <c r="I208" s="97"/>
      <c r="J208" s="97"/>
      <c r="K208" s="97"/>
      <c r="L208" s="97"/>
      <c r="M208" s="97"/>
      <c r="N208" s="97"/>
      <c r="O208" s="97"/>
      <c r="P208" s="97"/>
      <c r="Q208" s="95"/>
      <c r="R208" s="97"/>
      <c r="S208" s="97"/>
      <c r="T208" s="97"/>
    </row>
    <row r="209" ht="15.75" customHeight="1">
      <c r="A209" s="94"/>
      <c r="B209" s="95"/>
      <c r="C209" s="95"/>
      <c r="D209" s="96"/>
      <c r="E209" s="97"/>
      <c r="F209" s="97"/>
      <c r="G209" s="97"/>
      <c r="H209" s="97"/>
      <c r="I209" s="97"/>
      <c r="J209" s="97"/>
      <c r="K209" s="97"/>
      <c r="L209" s="97"/>
      <c r="M209" s="97"/>
      <c r="N209" s="97"/>
      <c r="O209" s="97"/>
      <c r="P209" s="97"/>
      <c r="Q209" s="95"/>
      <c r="R209" s="97"/>
      <c r="S209" s="97"/>
      <c r="T209" s="97"/>
    </row>
    <row r="210" ht="15.75" customHeight="1">
      <c r="A210" s="94"/>
      <c r="B210" s="95"/>
      <c r="C210" s="95"/>
      <c r="D210" s="96"/>
      <c r="E210" s="97"/>
      <c r="F210" s="97"/>
      <c r="G210" s="97"/>
      <c r="H210" s="97"/>
      <c r="I210" s="97"/>
      <c r="J210" s="97"/>
      <c r="K210" s="97"/>
      <c r="L210" s="97"/>
      <c r="M210" s="97"/>
      <c r="N210" s="97"/>
      <c r="O210" s="97"/>
      <c r="P210" s="97"/>
      <c r="Q210" s="95"/>
      <c r="R210" s="97"/>
      <c r="S210" s="97"/>
      <c r="T210" s="97"/>
    </row>
    <row r="211" ht="15.75" customHeight="1">
      <c r="A211" s="94"/>
      <c r="B211" s="95"/>
      <c r="C211" s="95"/>
      <c r="D211" s="96"/>
      <c r="E211" s="97"/>
      <c r="F211" s="97"/>
      <c r="G211" s="97"/>
      <c r="H211" s="97"/>
      <c r="I211" s="97"/>
      <c r="J211" s="97"/>
      <c r="K211" s="97"/>
      <c r="L211" s="97"/>
      <c r="M211" s="97"/>
      <c r="N211" s="97"/>
      <c r="O211" s="97"/>
      <c r="P211" s="97"/>
      <c r="Q211" s="95"/>
      <c r="R211" s="97"/>
      <c r="S211" s="97"/>
      <c r="T211" s="97"/>
    </row>
    <row r="212" ht="15.75" customHeight="1">
      <c r="A212" s="94"/>
      <c r="B212" s="95"/>
      <c r="C212" s="95"/>
      <c r="D212" s="96"/>
      <c r="E212" s="97"/>
      <c r="F212" s="97"/>
      <c r="G212" s="97"/>
      <c r="H212" s="97"/>
      <c r="I212" s="97"/>
      <c r="J212" s="97"/>
      <c r="K212" s="97"/>
      <c r="L212" s="97"/>
      <c r="M212" s="97"/>
      <c r="N212" s="97"/>
      <c r="O212" s="97"/>
      <c r="P212" s="97"/>
      <c r="Q212" s="95"/>
      <c r="R212" s="97"/>
      <c r="S212" s="97"/>
      <c r="T212" s="97"/>
    </row>
    <row r="213" ht="15.75" customHeight="1">
      <c r="A213" s="94"/>
      <c r="B213" s="95"/>
      <c r="C213" s="95"/>
      <c r="D213" s="96"/>
      <c r="E213" s="97"/>
      <c r="F213" s="97"/>
      <c r="G213" s="97"/>
      <c r="H213" s="97"/>
      <c r="I213" s="97"/>
      <c r="J213" s="97"/>
      <c r="K213" s="97"/>
      <c r="L213" s="97"/>
      <c r="M213" s="97"/>
      <c r="N213" s="97"/>
      <c r="O213" s="97"/>
      <c r="P213" s="97"/>
      <c r="Q213" s="95"/>
      <c r="R213" s="97"/>
      <c r="S213" s="97"/>
      <c r="T213" s="97"/>
    </row>
    <row r="214" ht="15.75" customHeight="1">
      <c r="A214" s="94"/>
      <c r="B214" s="95"/>
      <c r="C214" s="95"/>
      <c r="D214" s="96"/>
      <c r="E214" s="97"/>
      <c r="F214" s="97"/>
      <c r="G214" s="97"/>
      <c r="H214" s="97"/>
      <c r="I214" s="97"/>
      <c r="J214" s="97"/>
      <c r="K214" s="97"/>
      <c r="L214" s="97"/>
      <c r="M214" s="97"/>
      <c r="N214" s="97"/>
      <c r="O214" s="97"/>
      <c r="P214" s="97"/>
      <c r="Q214" s="95"/>
      <c r="R214" s="97"/>
      <c r="S214" s="97"/>
      <c r="T214" s="97"/>
    </row>
    <row r="215" ht="15.75" customHeight="1">
      <c r="A215" s="94"/>
      <c r="B215" s="95"/>
      <c r="C215" s="95"/>
      <c r="D215" s="96"/>
      <c r="E215" s="97"/>
      <c r="F215" s="97"/>
      <c r="G215" s="97"/>
      <c r="H215" s="97"/>
      <c r="I215" s="97"/>
      <c r="J215" s="97"/>
      <c r="K215" s="97"/>
      <c r="L215" s="97"/>
      <c r="M215" s="97"/>
      <c r="N215" s="97"/>
      <c r="O215" s="97"/>
      <c r="P215" s="97"/>
      <c r="Q215" s="95"/>
      <c r="R215" s="97"/>
      <c r="S215" s="97"/>
      <c r="T215" s="97"/>
    </row>
    <row r="216" ht="15.75" customHeight="1">
      <c r="A216" s="94"/>
      <c r="B216" s="95"/>
      <c r="C216" s="95"/>
      <c r="D216" s="96"/>
      <c r="E216" s="97"/>
      <c r="F216" s="97"/>
      <c r="G216" s="97"/>
      <c r="H216" s="97"/>
      <c r="I216" s="97"/>
      <c r="J216" s="97"/>
      <c r="K216" s="97"/>
      <c r="L216" s="97"/>
      <c r="M216" s="97"/>
      <c r="N216" s="97"/>
      <c r="O216" s="97"/>
      <c r="P216" s="97"/>
      <c r="Q216" s="95"/>
      <c r="R216" s="97"/>
      <c r="S216" s="97"/>
      <c r="T216" s="97"/>
    </row>
    <row r="217" ht="15.75" customHeight="1">
      <c r="A217" s="94"/>
      <c r="B217" s="95"/>
      <c r="C217" s="95"/>
      <c r="D217" s="96"/>
      <c r="E217" s="97"/>
      <c r="F217" s="97"/>
      <c r="G217" s="97"/>
      <c r="H217" s="97"/>
      <c r="I217" s="97"/>
      <c r="J217" s="97"/>
      <c r="K217" s="97"/>
      <c r="L217" s="97"/>
      <c r="M217" s="97"/>
      <c r="N217" s="97"/>
      <c r="O217" s="97"/>
      <c r="P217" s="97"/>
      <c r="Q217" s="95"/>
      <c r="R217" s="97"/>
      <c r="S217" s="97"/>
      <c r="T217" s="97"/>
    </row>
    <row r="218" ht="15.75" customHeight="1">
      <c r="A218" s="94"/>
      <c r="B218" s="95"/>
      <c r="C218" s="95"/>
      <c r="D218" s="96"/>
      <c r="E218" s="97"/>
      <c r="F218" s="97"/>
      <c r="G218" s="97"/>
      <c r="H218" s="97"/>
      <c r="I218" s="97"/>
      <c r="J218" s="97"/>
      <c r="K218" s="97"/>
      <c r="L218" s="97"/>
      <c r="M218" s="97"/>
      <c r="N218" s="97"/>
      <c r="O218" s="97"/>
      <c r="P218" s="97"/>
      <c r="Q218" s="95"/>
      <c r="R218" s="97"/>
      <c r="S218" s="97"/>
      <c r="T218" s="97"/>
    </row>
    <row r="219" ht="15.75" customHeight="1">
      <c r="A219" s="94"/>
      <c r="B219" s="95"/>
      <c r="C219" s="95"/>
      <c r="D219" s="96"/>
      <c r="E219" s="97"/>
      <c r="F219" s="97"/>
      <c r="G219" s="97"/>
      <c r="H219" s="97"/>
      <c r="I219" s="97"/>
      <c r="J219" s="97"/>
      <c r="K219" s="97"/>
      <c r="L219" s="97"/>
      <c r="M219" s="97"/>
      <c r="N219" s="97"/>
      <c r="O219" s="97"/>
      <c r="P219" s="97"/>
      <c r="Q219" s="95"/>
      <c r="R219" s="97"/>
      <c r="S219" s="97"/>
      <c r="T219" s="97"/>
    </row>
    <row r="220" ht="15.75" customHeight="1">
      <c r="A220" s="94"/>
      <c r="B220" s="95"/>
      <c r="C220" s="95"/>
      <c r="D220" s="96"/>
      <c r="E220" s="97"/>
      <c r="F220" s="97"/>
      <c r="G220" s="97"/>
      <c r="H220" s="97"/>
      <c r="I220" s="97"/>
      <c r="J220" s="97"/>
      <c r="K220" s="97"/>
      <c r="L220" s="97"/>
      <c r="M220" s="97"/>
      <c r="N220" s="97"/>
      <c r="O220" s="97"/>
      <c r="P220" s="97"/>
      <c r="Q220" s="95"/>
      <c r="R220" s="97"/>
      <c r="S220" s="97"/>
      <c r="T220" s="97"/>
    </row>
    <row r="221" ht="15.75" customHeight="1">
      <c r="A221" s="94"/>
      <c r="B221" s="95"/>
      <c r="C221" s="95"/>
      <c r="D221" s="96"/>
      <c r="E221" s="97"/>
      <c r="F221" s="97"/>
      <c r="G221" s="97"/>
      <c r="H221" s="97"/>
      <c r="I221" s="97"/>
      <c r="J221" s="97"/>
      <c r="K221" s="97"/>
      <c r="L221" s="97"/>
      <c r="M221" s="97"/>
      <c r="N221" s="97"/>
      <c r="O221" s="97"/>
      <c r="P221" s="97"/>
      <c r="Q221" s="95"/>
      <c r="R221" s="97"/>
      <c r="S221" s="97"/>
      <c r="T221" s="97"/>
    </row>
    <row r="222" ht="15.75" customHeight="1">
      <c r="A222" s="94"/>
      <c r="B222" s="95"/>
      <c r="C222" s="95"/>
      <c r="D222" s="96"/>
      <c r="E222" s="97"/>
      <c r="F222" s="97"/>
      <c r="G222" s="97"/>
      <c r="H222" s="97"/>
      <c r="I222" s="97"/>
      <c r="J222" s="97"/>
      <c r="K222" s="97"/>
      <c r="L222" s="97"/>
      <c r="M222" s="97"/>
      <c r="N222" s="97"/>
      <c r="O222" s="97"/>
      <c r="P222" s="97"/>
      <c r="Q222" s="95"/>
      <c r="R222" s="97"/>
      <c r="S222" s="97"/>
      <c r="T222" s="97"/>
    </row>
    <row r="223" ht="15.75" customHeight="1">
      <c r="A223" s="94"/>
      <c r="B223" s="95"/>
      <c r="C223" s="95"/>
      <c r="D223" s="96"/>
      <c r="E223" s="97"/>
      <c r="F223" s="97"/>
      <c r="G223" s="97"/>
      <c r="H223" s="97"/>
      <c r="I223" s="97"/>
      <c r="J223" s="97"/>
      <c r="K223" s="97"/>
      <c r="L223" s="97"/>
      <c r="M223" s="97"/>
      <c r="N223" s="97"/>
      <c r="O223" s="97"/>
      <c r="P223" s="97"/>
      <c r="Q223" s="95"/>
      <c r="R223" s="97"/>
      <c r="S223" s="97"/>
      <c r="T223" s="97"/>
    </row>
    <row r="224" ht="15.75" customHeight="1">
      <c r="A224" s="94"/>
      <c r="B224" s="95"/>
      <c r="C224" s="95"/>
      <c r="D224" s="96"/>
      <c r="E224" s="97"/>
      <c r="F224" s="97"/>
      <c r="G224" s="97"/>
      <c r="H224" s="97"/>
      <c r="I224" s="97"/>
      <c r="J224" s="97"/>
      <c r="K224" s="97"/>
      <c r="L224" s="97"/>
      <c r="M224" s="97"/>
      <c r="N224" s="97"/>
      <c r="O224" s="97"/>
      <c r="P224" s="97"/>
      <c r="Q224" s="95"/>
      <c r="R224" s="97"/>
      <c r="S224" s="97"/>
      <c r="T224" s="97"/>
    </row>
    <row r="225" ht="15.75" customHeight="1">
      <c r="A225" s="94"/>
      <c r="B225" s="95"/>
      <c r="C225" s="95"/>
      <c r="D225" s="96"/>
      <c r="E225" s="97"/>
      <c r="F225" s="97"/>
      <c r="G225" s="97"/>
      <c r="H225" s="97"/>
      <c r="I225" s="97"/>
      <c r="J225" s="97"/>
      <c r="K225" s="97"/>
      <c r="L225" s="97"/>
      <c r="M225" s="97"/>
      <c r="N225" s="97"/>
      <c r="O225" s="97"/>
      <c r="P225" s="97"/>
      <c r="Q225" s="95"/>
      <c r="R225" s="97"/>
      <c r="S225" s="97"/>
      <c r="T225" s="97"/>
    </row>
    <row r="226" ht="15.75" customHeight="1">
      <c r="A226" s="94"/>
      <c r="B226" s="95"/>
      <c r="C226" s="95"/>
      <c r="D226" s="96"/>
      <c r="E226" s="97"/>
      <c r="F226" s="97"/>
      <c r="G226" s="97"/>
      <c r="H226" s="97"/>
      <c r="I226" s="97"/>
      <c r="J226" s="97"/>
      <c r="K226" s="97"/>
      <c r="L226" s="97"/>
      <c r="M226" s="97"/>
      <c r="N226" s="97"/>
      <c r="O226" s="97"/>
      <c r="P226" s="97"/>
      <c r="Q226" s="95"/>
      <c r="R226" s="97"/>
      <c r="S226" s="97"/>
      <c r="T226" s="97"/>
    </row>
    <row r="227" ht="15.75" customHeight="1">
      <c r="A227" s="94"/>
      <c r="B227" s="95"/>
      <c r="C227" s="95"/>
      <c r="D227" s="96"/>
      <c r="E227" s="97"/>
      <c r="F227" s="97"/>
      <c r="G227" s="97"/>
      <c r="H227" s="97"/>
      <c r="I227" s="97"/>
      <c r="J227" s="97"/>
      <c r="K227" s="97"/>
      <c r="L227" s="97"/>
      <c r="M227" s="97"/>
      <c r="N227" s="97"/>
      <c r="O227" s="97"/>
      <c r="P227" s="97"/>
      <c r="Q227" s="95"/>
      <c r="R227" s="97"/>
      <c r="S227" s="97"/>
      <c r="T227" s="97"/>
    </row>
    <row r="228" ht="15.75" customHeight="1">
      <c r="A228" s="94"/>
      <c r="B228" s="95"/>
      <c r="C228" s="95"/>
      <c r="D228" s="96"/>
      <c r="E228" s="97"/>
      <c r="F228" s="97"/>
      <c r="G228" s="97"/>
      <c r="H228" s="97"/>
      <c r="I228" s="97"/>
      <c r="J228" s="97"/>
      <c r="K228" s="97"/>
      <c r="L228" s="97"/>
      <c r="M228" s="97"/>
      <c r="N228" s="97"/>
      <c r="O228" s="97"/>
      <c r="P228" s="97"/>
      <c r="Q228" s="95"/>
      <c r="R228" s="97"/>
      <c r="S228" s="97"/>
      <c r="T228" s="97"/>
    </row>
    <row r="229" ht="15.75" customHeight="1">
      <c r="A229" s="94"/>
      <c r="B229" s="95"/>
      <c r="C229" s="95"/>
      <c r="D229" s="96"/>
      <c r="E229" s="97"/>
      <c r="F229" s="97"/>
      <c r="G229" s="97"/>
      <c r="H229" s="97"/>
      <c r="I229" s="97"/>
      <c r="J229" s="97"/>
      <c r="K229" s="97"/>
      <c r="L229" s="97"/>
      <c r="M229" s="97"/>
      <c r="N229" s="97"/>
      <c r="O229" s="97"/>
      <c r="P229" s="97"/>
      <c r="Q229" s="95"/>
      <c r="R229" s="97"/>
      <c r="S229" s="97"/>
      <c r="T229" s="97"/>
    </row>
    <row r="230" ht="15.75" customHeight="1">
      <c r="A230" s="94"/>
      <c r="B230" s="95"/>
      <c r="C230" s="95"/>
      <c r="D230" s="96"/>
      <c r="E230" s="97"/>
      <c r="F230" s="97"/>
      <c r="G230" s="97"/>
      <c r="H230" s="97"/>
      <c r="I230" s="97"/>
      <c r="J230" s="97"/>
      <c r="K230" s="97"/>
      <c r="L230" s="97"/>
      <c r="M230" s="97"/>
      <c r="N230" s="97"/>
      <c r="O230" s="97"/>
      <c r="P230" s="97"/>
      <c r="Q230" s="95"/>
      <c r="R230" s="97"/>
      <c r="S230" s="97"/>
      <c r="T230" s="97"/>
    </row>
    <row r="231" ht="15.75" customHeight="1">
      <c r="A231" s="94"/>
      <c r="B231" s="95"/>
      <c r="C231" s="95"/>
      <c r="D231" s="96"/>
      <c r="E231" s="97"/>
      <c r="F231" s="97"/>
      <c r="G231" s="97"/>
      <c r="H231" s="97"/>
      <c r="I231" s="97"/>
      <c r="J231" s="97"/>
      <c r="K231" s="97"/>
      <c r="L231" s="97"/>
      <c r="M231" s="97"/>
      <c r="N231" s="97"/>
      <c r="O231" s="97"/>
      <c r="P231" s="97"/>
      <c r="Q231" s="95"/>
      <c r="R231" s="97"/>
      <c r="S231" s="97"/>
      <c r="T231" s="97"/>
    </row>
    <row r="232" ht="15.75" customHeight="1">
      <c r="A232" s="94"/>
      <c r="B232" s="95"/>
      <c r="C232" s="95"/>
      <c r="D232" s="96"/>
      <c r="E232" s="97"/>
      <c r="F232" s="97"/>
      <c r="G232" s="97"/>
      <c r="H232" s="97"/>
      <c r="I232" s="97"/>
      <c r="J232" s="97"/>
      <c r="K232" s="97"/>
      <c r="L232" s="97"/>
      <c r="M232" s="97"/>
      <c r="N232" s="97"/>
      <c r="O232" s="97"/>
      <c r="P232" s="97"/>
      <c r="Q232" s="95"/>
      <c r="R232" s="97"/>
      <c r="S232" s="97"/>
      <c r="T232" s="97"/>
    </row>
    <row r="233" ht="15.75" customHeight="1">
      <c r="A233" s="94"/>
      <c r="B233" s="95"/>
      <c r="C233" s="95"/>
      <c r="D233" s="96"/>
      <c r="E233" s="97"/>
      <c r="F233" s="97"/>
      <c r="G233" s="97"/>
      <c r="H233" s="97"/>
      <c r="I233" s="97"/>
      <c r="J233" s="97"/>
      <c r="K233" s="97"/>
      <c r="L233" s="97"/>
      <c r="M233" s="97"/>
      <c r="N233" s="97"/>
      <c r="O233" s="97"/>
      <c r="P233" s="97"/>
      <c r="Q233" s="95"/>
      <c r="R233" s="97"/>
      <c r="S233" s="97"/>
      <c r="T233" s="97"/>
    </row>
    <row r="234" ht="15.75" customHeight="1">
      <c r="A234" s="94"/>
      <c r="B234" s="95"/>
      <c r="C234" s="95"/>
      <c r="D234" s="96"/>
      <c r="E234" s="97"/>
      <c r="F234" s="97"/>
      <c r="G234" s="97"/>
      <c r="H234" s="97"/>
      <c r="I234" s="97"/>
      <c r="J234" s="97"/>
      <c r="K234" s="97"/>
      <c r="L234" s="97"/>
      <c r="M234" s="97"/>
      <c r="N234" s="97"/>
      <c r="O234" s="97"/>
      <c r="P234" s="97"/>
      <c r="Q234" s="95"/>
      <c r="R234" s="97"/>
      <c r="S234" s="97"/>
      <c r="T234" s="97"/>
    </row>
    <row r="235" ht="15.75" customHeight="1">
      <c r="A235" s="94"/>
      <c r="B235" s="95"/>
      <c r="C235" s="95"/>
      <c r="D235" s="96"/>
      <c r="E235" s="97"/>
      <c r="F235" s="97"/>
      <c r="G235" s="97"/>
      <c r="H235" s="97"/>
      <c r="I235" s="97"/>
      <c r="J235" s="97"/>
      <c r="K235" s="97"/>
      <c r="L235" s="97"/>
      <c r="M235" s="97"/>
      <c r="N235" s="97"/>
      <c r="O235" s="97"/>
      <c r="P235" s="97"/>
      <c r="Q235" s="95"/>
      <c r="R235" s="97"/>
      <c r="S235" s="97"/>
      <c r="T235" s="97"/>
    </row>
    <row r="236" ht="15.75" customHeight="1">
      <c r="A236" s="94"/>
      <c r="B236" s="95"/>
      <c r="C236" s="95"/>
      <c r="D236" s="96"/>
      <c r="E236" s="97"/>
      <c r="F236" s="97"/>
      <c r="G236" s="97"/>
      <c r="H236" s="97"/>
      <c r="I236" s="97"/>
      <c r="J236" s="97"/>
      <c r="K236" s="97"/>
      <c r="L236" s="97"/>
      <c r="M236" s="97"/>
      <c r="N236" s="97"/>
      <c r="O236" s="97"/>
      <c r="P236" s="97"/>
      <c r="Q236" s="95"/>
      <c r="R236" s="97"/>
      <c r="S236" s="97"/>
      <c r="T236" s="97"/>
    </row>
    <row r="237" ht="15.75" customHeight="1">
      <c r="A237" s="94"/>
      <c r="B237" s="95"/>
      <c r="C237" s="95"/>
      <c r="D237" s="96"/>
      <c r="E237" s="97"/>
      <c r="F237" s="97"/>
      <c r="G237" s="97"/>
      <c r="H237" s="97"/>
      <c r="I237" s="97"/>
      <c r="J237" s="97"/>
      <c r="K237" s="97"/>
      <c r="L237" s="97"/>
      <c r="M237" s="97"/>
      <c r="N237" s="97"/>
      <c r="O237" s="97"/>
      <c r="P237" s="97"/>
      <c r="Q237" s="95"/>
      <c r="R237" s="97"/>
      <c r="S237" s="97"/>
      <c r="T237" s="97"/>
    </row>
    <row r="238" ht="15.75" customHeight="1">
      <c r="A238" s="94"/>
      <c r="B238" s="95"/>
      <c r="C238" s="95"/>
      <c r="D238" s="96"/>
      <c r="E238" s="97"/>
      <c r="F238" s="97"/>
      <c r="G238" s="97"/>
      <c r="H238" s="97"/>
      <c r="I238" s="97"/>
      <c r="J238" s="97"/>
      <c r="K238" s="97"/>
      <c r="L238" s="97"/>
      <c r="M238" s="97"/>
      <c r="N238" s="97"/>
      <c r="O238" s="97"/>
      <c r="P238" s="97"/>
      <c r="Q238" s="95"/>
      <c r="R238" s="97"/>
      <c r="S238" s="97"/>
      <c r="T238" s="97"/>
    </row>
    <row r="239" ht="15.75" customHeight="1">
      <c r="A239" s="94"/>
      <c r="B239" s="95"/>
      <c r="C239" s="95"/>
      <c r="D239" s="96"/>
      <c r="E239" s="97"/>
      <c r="F239" s="97"/>
      <c r="G239" s="97"/>
      <c r="H239" s="97"/>
      <c r="I239" s="97"/>
      <c r="J239" s="97"/>
      <c r="K239" s="97"/>
      <c r="L239" s="97"/>
      <c r="M239" s="97"/>
      <c r="N239" s="97"/>
      <c r="O239" s="97"/>
      <c r="P239" s="97"/>
      <c r="Q239" s="95"/>
      <c r="R239" s="97"/>
      <c r="S239" s="97"/>
      <c r="T239" s="97"/>
    </row>
    <row r="240" ht="15.75" customHeight="1">
      <c r="A240" s="94"/>
      <c r="B240" s="95"/>
      <c r="C240" s="95"/>
      <c r="D240" s="96"/>
      <c r="E240" s="97"/>
      <c r="F240" s="97"/>
      <c r="G240" s="97"/>
      <c r="H240" s="97"/>
      <c r="I240" s="97"/>
      <c r="J240" s="97"/>
      <c r="K240" s="97"/>
      <c r="L240" s="97"/>
      <c r="M240" s="97"/>
      <c r="N240" s="97"/>
      <c r="O240" s="97"/>
      <c r="P240" s="97"/>
      <c r="Q240" s="95"/>
      <c r="R240" s="97"/>
      <c r="S240" s="97"/>
      <c r="T240" s="97"/>
    </row>
    <row r="241" ht="15.75" customHeight="1">
      <c r="A241" s="94"/>
      <c r="B241" s="95"/>
      <c r="C241" s="95"/>
      <c r="D241" s="96"/>
      <c r="E241" s="97"/>
      <c r="F241" s="97"/>
      <c r="G241" s="97"/>
      <c r="H241" s="97"/>
      <c r="I241" s="97"/>
      <c r="J241" s="97"/>
      <c r="K241" s="97"/>
      <c r="L241" s="97"/>
      <c r="M241" s="97"/>
      <c r="N241" s="97"/>
      <c r="O241" s="97"/>
      <c r="P241" s="97"/>
      <c r="Q241" s="95"/>
      <c r="R241" s="97"/>
      <c r="S241" s="97"/>
      <c r="T241" s="97"/>
    </row>
    <row r="242" ht="15.75" customHeight="1">
      <c r="A242" s="94"/>
      <c r="B242" s="95"/>
      <c r="C242" s="95"/>
      <c r="D242" s="96"/>
      <c r="E242" s="97"/>
      <c r="F242" s="97"/>
      <c r="G242" s="97"/>
      <c r="H242" s="97"/>
      <c r="I242" s="97"/>
      <c r="J242" s="97"/>
      <c r="K242" s="97"/>
      <c r="L242" s="97"/>
      <c r="M242" s="97"/>
      <c r="N242" s="97"/>
      <c r="O242" s="97"/>
      <c r="P242" s="97"/>
      <c r="Q242" s="95"/>
      <c r="R242" s="97"/>
      <c r="S242" s="97"/>
      <c r="T242" s="97"/>
    </row>
    <row r="243" ht="15.75" customHeight="1">
      <c r="A243" s="94"/>
      <c r="B243" s="95"/>
      <c r="C243" s="95"/>
      <c r="D243" s="96"/>
      <c r="E243" s="97"/>
      <c r="F243" s="97"/>
      <c r="G243" s="97"/>
      <c r="H243" s="97"/>
      <c r="I243" s="97"/>
      <c r="J243" s="97"/>
      <c r="K243" s="97"/>
      <c r="L243" s="97"/>
      <c r="M243" s="97"/>
      <c r="N243" s="97"/>
      <c r="O243" s="97"/>
      <c r="P243" s="97"/>
      <c r="Q243" s="95"/>
      <c r="R243" s="97"/>
      <c r="S243" s="97"/>
      <c r="T243" s="97"/>
    </row>
    <row r="244" ht="15.75" customHeight="1">
      <c r="A244" s="94"/>
      <c r="B244" s="95"/>
      <c r="C244" s="95"/>
      <c r="D244" s="96"/>
      <c r="E244" s="97"/>
      <c r="F244" s="97"/>
      <c r="G244" s="97"/>
      <c r="H244" s="97"/>
      <c r="I244" s="97"/>
      <c r="J244" s="97"/>
      <c r="K244" s="97"/>
      <c r="L244" s="97"/>
      <c r="M244" s="97"/>
      <c r="N244" s="97"/>
      <c r="O244" s="97"/>
      <c r="P244" s="97"/>
      <c r="Q244" s="95"/>
      <c r="R244" s="97"/>
      <c r="S244" s="97"/>
      <c r="T244" s="97"/>
    </row>
    <row r="245" ht="15.75" customHeight="1">
      <c r="A245" s="94"/>
      <c r="B245" s="95"/>
      <c r="C245" s="95"/>
      <c r="D245" s="96"/>
      <c r="E245" s="97"/>
      <c r="F245" s="97"/>
      <c r="G245" s="97"/>
      <c r="H245" s="97"/>
      <c r="I245" s="97"/>
      <c r="J245" s="97"/>
      <c r="K245" s="97"/>
      <c r="L245" s="97"/>
      <c r="M245" s="97"/>
      <c r="N245" s="97"/>
      <c r="O245" s="97"/>
      <c r="P245" s="97"/>
      <c r="Q245" s="95"/>
      <c r="R245" s="97"/>
      <c r="S245" s="97"/>
      <c r="T245" s="97"/>
    </row>
    <row r="246" ht="15.75" customHeight="1">
      <c r="A246" s="94"/>
      <c r="B246" s="95"/>
      <c r="C246" s="95"/>
      <c r="D246" s="96"/>
      <c r="E246" s="97"/>
      <c r="F246" s="97"/>
      <c r="G246" s="97"/>
      <c r="H246" s="97"/>
      <c r="I246" s="97"/>
      <c r="J246" s="97"/>
      <c r="K246" s="97"/>
      <c r="L246" s="97"/>
      <c r="M246" s="97"/>
      <c r="N246" s="97"/>
      <c r="O246" s="97"/>
      <c r="P246" s="97"/>
      <c r="Q246" s="95"/>
      <c r="R246" s="97"/>
      <c r="S246" s="97"/>
      <c r="T246" s="97"/>
    </row>
    <row r="247" ht="15.75" customHeight="1">
      <c r="A247" s="94"/>
      <c r="B247" s="95"/>
      <c r="C247" s="95"/>
      <c r="D247" s="96"/>
      <c r="E247" s="97"/>
      <c r="F247" s="97"/>
      <c r="G247" s="97"/>
      <c r="H247" s="97"/>
      <c r="I247" s="97"/>
      <c r="J247" s="97"/>
      <c r="K247" s="97"/>
      <c r="L247" s="97"/>
      <c r="M247" s="97"/>
      <c r="N247" s="97"/>
      <c r="O247" s="97"/>
      <c r="P247" s="97"/>
      <c r="Q247" s="95"/>
      <c r="R247" s="97"/>
      <c r="S247" s="97"/>
      <c r="T247" s="97"/>
    </row>
    <row r="248" ht="15.75" customHeight="1">
      <c r="A248" s="94"/>
      <c r="B248" s="95"/>
      <c r="C248" s="95"/>
      <c r="D248" s="96"/>
      <c r="E248" s="97"/>
      <c r="F248" s="97"/>
      <c r="G248" s="97"/>
      <c r="H248" s="97"/>
      <c r="I248" s="97"/>
      <c r="J248" s="97"/>
      <c r="K248" s="97"/>
      <c r="L248" s="97"/>
      <c r="M248" s="97"/>
      <c r="N248" s="97"/>
      <c r="O248" s="97"/>
      <c r="P248" s="97"/>
      <c r="Q248" s="95"/>
      <c r="R248" s="97"/>
      <c r="S248" s="97"/>
      <c r="T248" s="97"/>
    </row>
    <row r="249" ht="15.75" customHeight="1">
      <c r="A249" s="94"/>
      <c r="B249" s="95"/>
      <c r="C249" s="95"/>
      <c r="D249" s="96"/>
      <c r="E249" s="97"/>
      <c r="F249" s="97"/>
      <c r="G249" s="97"/>
      <c r="H249" s="97"/>
      <c r="I249" s="97"/>
      <c r="J249" s="97"/>
      <c r="K249" s="97"/>
      <c r="L249" s="97"/>
      <c r="M249" s="97"/>
      <c r="N249" s="97"/>
      <c r="O249" s="97"/>
      <c r="P249" s="97"/>
      <c r="Q249" s="95"/>
      <c r="R249" s="97"/>
      <c r="S249" s="97"/>
      <c r="T249" s="97"/>
    </row>
    <row r="250" ht="15.75" customHeight="1">
      <c r="A250" s="94"/>
      <c r="B250" s="95"/>
      <c r="C250" s="95"/>
      <c r="D250" s="96"/>
      <c r="E250" s="97"/>
      <c r="F250" s="97"/>
      <c r="G250" s="97"/>
      <c r="H250" s="97"/>
      <c r="I250" s="97"/>
      <c r="J250" s="97"/>
      <c r="K250" s="97"/>
      <c r="L250" s="97"/>
      <c r="M250" s="97"/>
      <c r="N250" s="97"/>
      <c r="O250" s="97"/>
      <c r="P250" s="97"/>
      <c r="Q250" s="95"/>
      <c r="R250" s="97"/>
      <c r="S250" s="97"/>
      <c r="T250" s="97"/>
    </row>
    <row r="251" ht="15.75" customHeight="1">
      <c r="A251" s="94"/>
      <c r="B251" s="95"/>
      <c r="C251" s="95"/>
      <c r="D251" s="96"/>
      <c r="E251" s="97"/>
      <c r="F251" s="97"/>
      <c r="G251" s="97"/>
      <c r="H251" s="97"/>
      <c r="I251" s="97"/>
      <c r="J251" s="97"/>
      <c r="K251" s="97"/>
      <c r="L251" s="97"/>
      <c r="M251" s="97"/>
      <c r="N251" s="97"/>
      <c r="O251" s="97"/>
      <c r="P251" s="97"/>
      <c r="Q251" s="95"/>
      <c r="R251" s="97"/>
      <c r="S251" s="97"/>
      <c r="T251" s="97"/>
    </row>
    <row r="252" ht="15.75" customHeight="1">
      <c r="A252" s="94"/>
      <c r="B252" s="95"/>
      <c r="C252" s="95"/>
      <c r="D252" s="96"/>
      <c r="E252" s="97"/>
      <c r="F252" s="97"/>
      <c r="G252" s="97"/>
      <c r="H252" s="97"/>
      <c r="I252" s="97"/>
      <c r="J252" s="97"/>
      <c r="K252" s="97"/>
      <c r="L252" s="97"/>
      <c r="M252" s="97"/>
      <c r="N252" s="97"/>
      <c r="O252" s="97"/>
      <c r="P252" s="97"/>
      <c r="Q252" s="95"/>
      <c r="R252" s="97"/>
      <c r="S252" s="97"/>
      <c r="T252" s="97"/>
    </row>
    <row r="253" ht="15.75" customHeight="1">
      <c r="A253" s="94"/>
      <c r="B253" s="95"/>
      <c r="C253" s="95"/>
      <c r="D253" s="96"/>
      <c r="E253" s="97"/>
      <c r="F253" s="97"/>
      <c r="G253" s="97"/>
      <c r="H253" s="97"/>
      <c r="I253" s="97"/>
      <c r="J253" s="97"/>
      <c r="K253" s="97"/>
      <c r="L253" s="97"/>
      <c r="M253" s="97"/>
      <c r="N253" s="97"/>
      <c r="O253" s="97"/>
      <c r="P253" s="97"/>
      <c r="Q253" s="95"/>
      <c r="R253" s="97"/>
      <c r="S253" s="97"/>
      <c r="T253" s="97"/>
    </row>
    <row r="254" ht="15.75" customHeight="1">
      <c r="A254" s="94"/>
      <c r="B254" s="95"/>
      <c r="C254" s="95"/>
      <c r="D254" s="96"/>
      <c r="E254" s="97"/>
      <c r="F254" s="97"/>
      <c r="G254" s="97"/>
      <c r="H254" s="97"/>
      <c r="I254" s="97"/>
      <c r="J254" s="97"/>
      <c r="K254" s="97"/>
      <c r="L254" s="97"/>
      <c r="M254" s="97"/>
      <c r="N254" s="97"/>
      <c r="O254" s="97"/>
      <c r="P254" s="97"/>
      <c r="Q254" s="95"/>
      <c r="R254" s="97"/>
      <c r="S254" s="97"/>
      <c r="T254" s="97"/>
    </row>
    <row r="255" ht="15.75" customHeight="1">
      <c r="A255" s="94"/>
      <c r="B255" s="95"/>
      <c r="C255" s="95"/>
      <c r="D255" s="96"/>
      <c r="E255" s="97"/>
      <c r="F255" s="97"/>
      <c r="G255" s="97"/>
      <c r="H255" s="97"/>
      <c r="I255" s="97"/>
      <c r="J255" s="97"/>
      <c r="K255" s="97"/>
      <c r="L255" s="97"/>
      <c r="M255" s="97"/>
      <c r="N255" s="97"/>
      <c r="O255" s="97"/>
      <c r="P255" s="97"/>
      <c r="Q255" s="95"/>
      <c r="R255" s="97"/>
      <c r="S255" s="97"/>
      <c r="T255" s="97"/>
    </row>
    <row r="256" ht="15.75" customHeight="1">
      <c r="A256" s="94"/>
      <c r="B256" s="95"/>
      <c r="C256" s="95"/>
      <c r="D256" s="96"/>
      <c r="E256" s="97"/>
      <c r="F256" s="97"/>
      <c r="G256" s="97"/>
      <c r="H256" s="97"/>
      <c r="I256" s="97"/>
      <c r="J256" s="97"/>
      <c r="K256" s="97"/>
      <c r="L256" s="97"/>
      <c r="M256" s="97"/>
      <c r="N256" s="97"/>
      <c r="O256" s="97"/>
      <c r="P256" s="97"/>
      <c r="Q256" s="95"/>
      <c r="R256" s="97"/>
      <c r="S256" s="97"/>
      <c r="T256" s="97"/>
    </row>
    <row r="257" ht="15.75" customHeight="1">
      <c r="A257" s="94"/>
      <c r="B257" s="95"/>
      <c r="C257" s="95"/>
      <c r="D257" s="96"/>
      <c r="E257" s="97"/>
      <c r="F257" s="97"/>
      <c r="G257" s="97"/>
      <c r="H257" s="97"/>
      <c r="I257" s="97"/>
      <c r="J257" s="97"/>
      <c r="K257" s="97"/>
      <c r="L257" s="97"/>
      <c r="M257" s="97"/>
      <c r="N257" s="97"/>
      <c r="O257" s="97"/>
      <c r="P257" s="97"/>
      <c r="Q257" s="95"/>
      <c r="R257" s="97"/>
      <c r="S257" s="97"/>
      <c r="T257" s="97"/>
    </row>
    <row r="258" ht="15.75" customHeight="1">
      <c r="A258" s="94"/>
      <c r="B258" s="95"/>
      <c r="C258" s="95"/>
      <c r="D258" s="96"/>
      <c r="E258" s="97"/>
      <c r="F258" s="97"/>
      <c r="G258" s="97"/>
      <c r="H258" s="97"/>
      <c r="I258" s="97"/>
      <c r="J258" s="97"/>
      <c r="K258" s="97"/>
      <c r="L258" s="97"/>
      <c r="M258" s="97"/>
      <c r="N258" s="97"/>
      <c r="O258" s="97"/>
      <c r="P258" s="97"/>
      <c r="Q258" s="95"/>
      <c r="R258" s="97"/>
      <c r="S258" s="97"/>
      <c r="T258" s="97"/>
    </row>
    <row r="259" ht="15.75" customHeight="1">
      <c r="A259" s="94"/>
      <c r="B259" s="95"/>
      <c r="C259" s="95"/>
      <c r="D259" s="96"/>
      <c r="E259" s="97"/>
      <c r="F259" s="97"/>
      <c r="G259" s="97"/>
      <c r="H259" s="97"/>
      <c r="I259" s="97"/>
      <c r="J259" s="97"/>
      <c r="K259" s="97"/>
      <c r="L259" s="97"/>
      <c r="M259" s="97"/>
      <c r="N259" s="97"/>
      <c r="O259" s="97"/>
      <c r="P259" s="97"/>
      <c r="Q259" s="95"/>
      <c r="R259" s="97"/>
      <c r="S259" s="97"/>
      <c r="T259" s="97"/>
    </row>
    <row r="260" ht="15.75" customHeight="1">
      <c r="A260" s="94"/>
      <c r="B260" s="95"/>
      <c r="C260" s="95"/>
      <c r="D260" s="96"/>
      <c r="E260" s="97"/>
      <c r="F260" s="97"/>
      <c r="G260" s="97"/>
      <c r="H260" s="97"/>
      <c r="I260" s="97"/>
      <c r="J260" s="97"/>
      <c r="K260" s="97"/>
      <c r="L260" s="97"/>
      <c r="M260" s="97"/>
      <c r="N260" s="97"/>
      <c r="O260" s="97"/>
      <c r="P260" s="97"/>
      <c r="Q260" s="95"/>
      <c r="R260" s="97"/>
      <c r="S260" s="97"/>
      <c r="T260" s="97"/>
    </row>
    <row r="261" ht="15.75" customHeight="1">
      <c r="A261" s="94"/>
      <c r="B261" s="95"/>
      <c r="C261" s="95"/>
      <c r="D261" s="96"/>
      <c r="E261" s="97"/>
      <c r="F261" s="97"/>
      <c r="G261" s="97"/>
      <c r="H261" s="97"/>
      <c r="I261" s="97"/>
      <c r="J261" s="97"/>
      <c r="K261" s="97"/>
      <c r="L261" s="97"/>
      <c r="M261" s="97"/>
      <c r="N261" s="97"/>
      <c r="O261" s="97"/>
      <c r="P261" s="97"/>
      <c r="Q261" s="95"/>
      <c r="R261" s="97"/>
      <c r="S261" s="97"/>
      <c r="T261" s="97"/>
    </row>
    <row r="262" ht="15.75" customHeight="1">
      <c r="A262" s="94"/>
      <c r="B262" s="95"/>
      <c r="C262" s="95"/>
      <c r="D262" s="96"/>
      <c r="E262" s="97"/>
      <c r="F262" s="97"/>
      <c r="G262" s="97"/>
      <c r="H262" s="97"/>
      <c r="I262" s="97"/>
      <c r="J262" s="97"/>
      <c r="K262" s="97"/>
      <c r="L262" s="97"/>
      <c r="M262" s="97"/>
      <c r="N262" s="97"/>
      <c r="O262" s="97"/>
      <c r="P262" s="97"/>
      <c r="Q262" s="95"/>
      <c r="R262" s="97"/>
      <c r="S262" s="97"/>
      <c r="T262" s="97"/>
    </row>
    <row r="263" ht="15.75" customHeight="1">
      <c r="A263" s="94"/>
      <c r="B263" s="95"/>
      <c r="C263" s="95"/>
      <c r="D263" s="96"/>
      <c r="E263" s="97"/>
      <c r="F263" s="97"/>
      <c r="G263" s="97"/>
      <c r="H263" s="97"/>
      <c r="I263" s="97"/>
      <c r="J263" s="97"/>
      <c r="K263" s="97"/>
      <c r="L263" s="97"/>
      <c r="M263" s="97"/>
      <c r="N263" s="97"/>
      <c r="O263" s="97"/>
      <c r="P263" s="97"/>
      <c r="Q263" s="95"/>
      <c r="R263" s="97"/>
      <c r="S263" s="97"/>
      <c r="T263" s="97"/>
    </row>
    <row r="264" ht="15.75" customHeight="1">
      <c r="A264" s="94"/>
      <c r="B264" s="95"/>
      <c r="C264" s="95"/>
      <c r="D264" s="96"/>
      <c r="E264" s="97"/>
      <c r="F264" s="97"/>
      <c r="G264" s="97"/>
      <c r="H264" s="97"/>
      <c r="I264" s="97"/>
      <c r="J264" s="97"/>
      <c r="K264" s="97"/>
      <c r="L264" s="97"/>
      <c r="M264" s="97"/>
      <c r="N264" s="97"/>
      <c r="O264" s="97"/>
      <c r="P264" s="97"/>
      <c r="Q264" s="95"/>
      <c r="R264" s="97"/>
      <c r="S264" s="97"/>
      <c r="T264" s="97"/>
    </row>
    <row r="265" ht="15.75" customHeight="1">
      <c r="A265" s="94"/>
      <c r="B265" s="95"/>
      <c r="C265" s="95"/>
      <c r="D265" s="96"/>
      <c r="E265" s="97"/>
      <c r="F265" s="97"/>
      <c r="G265" s="97"/>
      <c r="H265" s="97"/>
      <c r="I265" s="97"/>
      <c r="J265" s="97"/>
      <c r="K265" s="97"/>
      <c r="L265" s="97"/>
      <c r="M265" s="97"/>
      <c r="N265" s="97"/>
      <c r="O265" s="97"/>
      <c r="P265" s="97"/>
      <c r="Q265" s="95"/>
      <c r="R265" s="97"/>
      <c r="S265" s="97"/>
      <c r="T265" s="97"/>
    </row>
    <row r="266" ht="15.75" customHeight="1">
      <c r="A266" s="94"/>
      <c r="B266" s="95"/>
      <c r="C266" s="95"/>
      <c r="D266" s="96"/>
      <c r="E266" s="97"/>
      <c r="F266" s="97"/>
      <c r="G266" s="97"/>
      <c r="H266" s="97"/>
      <c r="I266" s="97"/>
      <c r="J266" s="97"/>
      <c r="K266" s="97"/>
      <c r="L266" s="97"/>
      <c r="M266" s="97"/>
      <c r="N266" s="97"/>
      <c r="O266" s="97"/>
      <c r="P266" s="97"/>
      <c r="Q266" s="95"/>
      <c r="R266" s="97"/>
      <c r="S266" s="97"/>
      <c r="T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Vorschlag aus dem Vorjahr, überschreibbar." sqref="C9:C66">
      <formula1>1</formula1>
    </dataValidation>
    <dataValidation type="custom" allowBlank="1" showInputMessage="1" prompt="Verkaufspreis - Verkaufspreis je Stück OHNE Umsatzsteuer (netto). Vorschlag aus dem Vorjahr, überschreibbar." sqref="D9:D66">
      <formula1>1</formula1>
    </dataValidation>
    <dataValidation type="custom" allowBlank="1" showInputMessage="1" prompt="Mengenwachstum - Um wie viel Prozent steigen die Mengen gegenüber dem Vorjahr? z. B. 10 %." sqref="A7">
      <formula1>1</formula1>
    </dataValidation>
  </dataValidations>
  <printOptions/>
  <pageMargins bottom="0.7875" footer="0.0" header="0.0" left="0.7" right="0.7" top="0.7875"/>
  <pageSetup fitToHeight="0" paperSize="9" orientation="landscape"/>
  <headerFooter>
    <oddHeader>&amp;L Firmenkompass GmbH&amp;R Finanzplan – &amp;A</oddHeader>
    <oddFooter>&amp;L Planungsrechnung, ohne Gewähr&amp;R Seite &amp;P von </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row>
    <row r="2" ht="22.5" customHeight="1">
      <c r="A2" s="19" t="s">
        <v>203</v>
      </c>
      <c r="B2" s="5"/>
      <c r="C2" s="5"/>
      <c r="D2" s="8"/>
      <c r="E2" s="10"/>
      <c r="F2" s="10"/>
      <c r="G2" s="10"/>
      <c r="H2" s="10"/>
      <c r="I2" s="10"/>
      <c r="J2" s="10"/>
      <c r="K2" s="10"/>
      <c r="L2" s="10"/>
      <c r="M2" s="10"/>
      <c r="N2" s="10"/>
      <c r="O2" s="10"/>
      <c r="P2" s="10"/>
      <c r="Q2" s="10"/>
      <c r="R2" s="10"/>
      <c r="S2" s="15"/>
    </row>
    <row r="3" ht="13.5" customHeight="1">
      <c r="A3" s="23" t="s">
        <v>204</v>
      </c>
      <c r="B3" s="5"/>
      <c r="C3" s="5"/>
      <c r="D3" s="8"/>
      <c r="E3" s="10"/>
      <c r="F3" s="10"/>
      <c r="G3" s="10"/>
      <c r="H3" s="10"/>
      <c r="I3" s="10"/>
      <c r="J3" s="10"/>
      <c r="K3" s="10"/>
      <c r="L3" s="10"/>
      <c r="M3" s="10"/>
      <c r="N3" s="10"/>
      <c r="O3" s="10"/>
      <c r="P3" s="10"/>
      <c r="Q3" s="10"/>
      <c r="R3" s="10"/>
      <c r="S3" s="15"/>
    </row>
    <row r="4" ht="15.75" customHeight="1">
      <c r="A4" s="26" t="s">
        <v>201</v>
      </c>
      <c r="B4" s="27"/>
      <c r="C4" s="27"/>
      <c r="D4" s="28"/>
      <c r="E4" s="30"/>
      <c r="F4" s="30"/>
      <c r="G4" s="30"/>
      <c r="H4" s="30"/>
      <c r="I4" s="30"/>
      <c r="J4" s="30"/>
      <c r="K4" s="30"/>
      <c r="L4" s="30"/>
      <c r="M4" s="30"/>
      <c r="N4" s="30"/>
      <c r="O4" s="30"/>
      <c r="P4" s="30"/>
      <c r="Q4" s="30"/>
      <c r="R4" s="30"/>
      <c r="S4" s="15"/>
    </row>
    <row r="5" ht="21.75" customHeight="1">
      <c r="A5" s="33" t="str">
        <f>YEAR('LIQ Jahr4'!A5)&amp;" B2C"</f>
        <v>2030 B2C</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row>
    <row r="7" ht="18.0" customHeight="1">
      <c r="A7" s="98">
        <v>0.1</v>
      </c>
      <c r="B7" s="57"/>
      <c r="C7" s="57"/>
      <c r="D7" s="57"/>
      <c r="E7" s="57"/>
      <c r="F7" s="57"/>
      <c r="G7" s="57"/>
      <c r="H7" s="57"/>
      <c r="I7" s="57"/>
      <c r="J7" s="57"/>
      <c r="K7" s="57"/>
      <c r="L7" s="57"/>
      <c r="M7" s="57"/>
      <c r="N7" s="57"/>
      <c r="O7" s="57"/>
      <c r="P7" s="57"/>
      <c r="Q7" s="57"/>
      <c r="R7" s="59"/>
      <c r="S7" s="59"/>
    </row>
    <row r="8" ht="18.0" customHeight="1">
      <c r="A8" s="88" t="str">
        <f>'Jahr1 B2C'!A8&amp;""</f>
        <v>Produktgruppe 1</v>
      </c>
      <c r="B8" s="62"/>
      <c r="C8" s="64" t="s">
        <v>148</v>
      </c>
      <c r="D8" s="64" t="s">
        <v>150</v>
      </c>
      <c r="E8" s="66"/>
      <c r="F8" s="66"/>
      <c r="G8" s="66"/>
      <c r="H8" s="66"/>
      <c r="I8" s="66"/>
      <c r="J8" s="66"/>
      <c r="K8" s="66"/>
      <c r="L8" s="66"/>
      <c r="M8" s="66"/>
      <c r="N8" s="66"/>
      <c r="O8" s="66"/>
      <c r="P8" s="66"/>
      <c r="Q8" s="67"/>
      <c r="R8" s="68"/>
      <c r="S8" s="59"/>
    </row>
    <row r="9" ht="18.0" customHeight="1">
      <c r="A9" s="79" t="str">
        <f>'Jahr1 B2C'!A9&amp;""</f>
        <v>Artikel 1</v>
      </c>
      <c r="B9" s="72"/>
      <c r="C9" s="73">
        <f>'Jahr3 B2C'!C9</f>
        <v>0</v>
      </c>
      <c r="D9" s="73">
        <f>'Jahr3 B2C'!D9</f>
        <v>0</v>
      </c>
      <c r="E9" s="99">
        <f>'Jahr3 B2C'!E9*(1+'Jahr4 B2C'!$A$7)</f>
        <v>0</v>
      </c>
      <c r="F9" s="99">
        <f>'Jahr3 B2C'!F9*(1+'Jahr4 B2C'!$A$7)</f>
        <v>0</v>
      </c>
      <c r="G9" s="99">
        <f>'Jahr3 B2C'!G9*(1+'Jahr4 B2C'!$A$7)</f>
        <v>0</v>
      </c>
      <c r="H9" s="99">
        <f>'Jahr3 B2C'!H9*(1+'Jahr4 B2C'!$A$7)</f>
        <v>0</v>
      </c>
      <c r="I9" s="99">
        <f>'Jahr3 B2C'!I9*(1+'Jahr4 B2C'!$A$7)</f>
        <v>0</v>
      </c>
      <c r="J9" s="99">
        <f>'Jahr3 B2C'!J9*(1+'Jahr4 B2C'!$A$7)</f>
        <v>0</v>
      </c>
      <c r="K9" s="99">
        <f>'Jahr3 B2C'!K9*(1+'Jahr4 B2C'!$A$7)</f>
        <v>0</v>
      </c>
      <c r="L9" s="99">
        <f>'Jahr3 B2C'!L9*(1+'Jahr4 B2C'!$A$7)</f>
        <v>0</v>
      </c>
      <c r="M9" s="99">
        <f>'Jahr3 B2C'!M9*(1+'Jahr4 B2C'!$A$7)</f>
        <v>0</v>
      </c>
      <c r="N9" s="99">
        <f>'Jahr3 B2C'!N9*(1+'Jahr4 B2C'!$A$7)</f>
        <v>0</v>
      </c>
      <c r="O9" s="99">
        <f>'Jahr3 B2C'!O9*(1+'Jahr4 B2C'!$A$7)</f>
        <v>0</v>
      </c>
      <c r="P9" s="99">
        <f>'Jahr3 B2C'!P9*(1+'Jahr4 B2C'!$A$7)</f>
        <v>0</v>
      </c>
      <c r="Q9" s="77">
        <f t="shared" ref="Q9:Q18" si="1">SUM(E9+F9+G9+H9+I9+J9+K9+L9+M9+N9+O9+P9)</f>
        <v>0</v>
      </c>
      <c r="R9" s="78">
        <f t="shared" ref="R9:R18" si="2">SUM(E9+F9+G9+H9+I9+J9+K9+L9+M9+N9+O9+P9)/12</f>
        <v>0</v>
      </c>
      <c r="S9" s="59"/>
    </row>
    <row r="10" ht="18.0" customHeight="1">
      <c r="A10" s="79" t="str">
        <f>'Jahr1 B2C'!A10&amp;""</f>
        <v>Artikel 2</v>
      </c>
      <c r="B10" s="79"/>
      <c r="C10" s="80">
        <f>'Jahr3 B2C'!C10</f>
        <v>0</v>
      </c>
      <c r="D10" s="80">
        <f>'Jahr3 B2C'!D10</f>
        <v>0</v>
      </c>
      <c r="E10" s="100">
        <f>'Jahr3 B2C'!E10*(1+'Jahr4 B2C'!$A$7)</f>
        <v>0</v>
      </c>
      <c r="F10" s="100">
        <f>'Jahr3 B2C'!F10*(1+'Jahr4 B2C'!$A$7)</f>
        <v>0</v>
      </c>
      <c r="G10" s="100">
        <f>'Jahr3 B2C'!G10*(1+'Jahr4 B2C'!$A$7)</f>
        <v>0</v>
      </c>
      <c r="H10" s="100">
        <f>'Jahr3 B2C'!H10*(1+'Jahr4 B2C'!$A$7)</f>
        <v>0</v>
      </c>
      <c r="I10" s="100">
        <f>'Jahr3 B2C'!I10*(1+'Jahr4 B2C'!$A$7)</f>
        <v>0</v>
      </c>
      <c r="J10" s="100">
        <f>'Jahr3 B2C'!J10*(1+'Jahr4 B2C'!$A$7)</f>
        <v>0</v>
      </c>
      <c r="K10" s="100">
        <f>'Jahr3 B2C'!K10*(1+'Jahr4 B2C'!$A$7)</f>
        <v>0</v>
      </c>
      <c r="L10" s="100">
        <f>'Jahr3 B2C'!L10*(1+'Jahr4 B2C'!$A$7)</f>
        <v>0</v>
      </c>
      <c r="M10" s="100">
        <f>'Jahr3 B2C'!M10*(1+'Jahr4 B2C'!$A$7)</f>
        <v>0</v>
      </c>
      <c r="N10" s="100">
        <f>'Jahr3 B2C'!N10*(1+'Jahr4 B2C'!$A$7)</f>
        <v>0</v>
      </c>
      <c r="O10" s="100">
        <f>'Jahr3 B2C'!O10*(1+'Jahr4 B2C'!$A$7)</f>
        <v>0</v>
      </c>
      <c r="P10" s="100">
        <f>'Jahr3 B2C'!P10*(1+'Jahr4 B2C'!$A$7)</f>
        <v>0</v>
      </c>
      <c r="Q10" s="77">
        <f t="shared" si="1"/>
        <v>0</v>
      </c>
      <c r="R10" s="78">
        <f t="shared" si="2"/>
        <v>0</v>
      </c>
      <c r="S10" s="82"/>
    </row>
    <row r="11" ht="18.0" customHeight="1">
      <c r="A11" s="79" t="str">
        <f>'Jahr1 B2C'!A11&amp;""</f>
        <v>Artikel 3</v>
      </c>
      <c r="B11" s="79"/>
      <c r="C11" s="80">
        <f>'Jahr3 B2C'!C11</f>
        <v>0</v>
      </c>
      <c r="D11" s="80">
        <f>'Jahr3 B2C'!D11</f>
        <v>0</v>
      </c>
      <c r="E11" s="99">
        <f>'Jahr3 B2C'!E11*(1+'Jahr4 B2C'!$A$7)</f>
        <v>0</v>
      </c>
      <c r="F11" s="99">
        <f>'Jahr3 B2C'!F11*(1+'Jahr4 B2C'!$A$7)</f>
        <v>0</v>
      </c>
      <c r="G11" s="99">
        <f>'Jahr3 B2C'!G11*(1+'Jahr4 B2C'!$A$7)</f>
        <v>0</v>
      </c>
      <c r="H11" s="99">
        <f>'Jahr3 B2C'!H11*(1+'Jahr4 B2C'!$A$7)</f>
        <v>0</v>
      </c>
      <c r="I11" s="99">
        <f>'Jahr3 B2C'!I11*(1+'Jahr4 B2C'!$A$7)</f>
        <v>0</v>
      </c>
      <c r="J11" s="99">
        <f>'Jahr3 B2C'!J11*(1+'Jahr4 B2C'!$A$7)</f>
        <v>0</v>
      </c>
      <c r="K11" s="99">
        <f>'Jahr3 B2C'!K11*(1+'Jahr4 B2C'!$A$7)</f>
        <v>0</v>
      </c>
      <c r="L11" s="99">
        <f>'Jahr3 B2C'!L11*(1+'Jahr4 B2C'!$A$7)</f>
        <v>0</v>
      </c>
      <c r="M11" s="99">
        <f>'Jahr3 B2C'!M11*(1+'Jahr4 B2C'!$A$7)</f>
        <v>0</v>
      </c>
      <c r="N11" s="99">
        <f>'Jahr3 B2C'!N11*(1+'Jahr4 B2C'!$A$7)</f>
        <v>0</v>
      </c>
      <c r="O11" s="99">
        <f>'Jahr3 B2C'!O11*(1+'Jahr4 B2C'!$A$7)</f>
        <v>0</v>
      </c>
      <c r="P11" s="99">
        <f>'Jahr3 B2C'!P11*(1+'Jahr4 B2C'!$A$7)</f>
        <v>0</v>
      </c>
      <c r="Q11" s="77">
        <f t="shared" si="1"/>
        <v>0</v>
      </c>
      <c r="R11" s="78">
        <f t="shared" si="2"/>
        <v>0</v>
      </c>
      <c r="S11" s="82"/>
    </row>
    <row r="12" ht="18.0" customHeight="1">
      <c r="A12" s="79" t="str">
        <f>'Jahr1 B2C'!A12&amp;""</f>
        <v>Artikel 4</v>
      </c>
      <c r="B12" s="79"/>
      <c r="C12" s="80">
        <f>'Jahr3 B2C'!C12</f>
        <v>0</v>
      </c>
      <c r="D12" s="80">
        <f>'Jahr3 B2C'!D12</f>
        <v>0</v>
      </c>
      <c r="E12" s="100">
        <f>'Jahr3 B2C'!E12*(1+'Jahr4 B2C'!$A$7)</f>
        <v>0</v>
      </c>
      <c r="F12" s="100">
        <f>'Jahr3 B2C'!F12*(1+'Jahr4 B2C'!$A$7)</f>
        <v>0</v>
      </c>
      <c r="G12" s="100">
        <f>'Jahr3 B2C'!G12*(1+'Jahr4 B2C'!$A$7)</f>
        <v>0</v>
      </c>
      <c r="H12" s="100">
        <f>'Jahr3 B2C'!H12*(1+'Jahr4 B2C'!$A$7)</f>
        <v>0</v>
      </c>
      <c r="I12" s="100">
        <f>'Jahr3 B2C'!I12*(1+'Jahr4 B2C'!$A$7)</f>
        <v>0</v>
      </c>
      <c r="J12" s="100">
        <f>'Jahr3 B2C'!J12*(1+'Jahr4 B2C'!$A$7)</f>
        <v>0</v>
      </c>
      <c r="K12" s="100">
        <f>'Jahr3 B2C'!K12*(1+'Jahr4 B2C'!$A$7)</f>
        <v>0</v>
      </c>
      <c r="L12" s="100">
        <f>'Jahr3 B2C'!L12*(1+'Jahr4 B2C'!$A$7)</f>
        <v>0</v>
      </c>
      <c r="M12" s="100">
        <f>'Jahr3 B2C'!M12*(1+'Jahr4 B2C'!$A$7)</f>
        <v>0</v>
      </c>
      <c r="N12" s="100">
        <f>'Jahr3 B2C'!N12*(1+'Jahr4 B2C'!$A$7)</f>
        <v>0</v>
      </c>
      <c r="O12" s="100">
        <f>'Jahr3 B2C'!O12*(1+'Jahr4 B2C'!$A$7)</f>
        <v>0</v>
      </c>
      <c r="P12" s="100">
        <f>'Jahr3 B2C'!P12*(1+'Jahr4 B2C'!$A$7)</f>
        <v>0</v>
      </c>
      <c r="Q12" s="77">
        <f t="shared" si="1"/>
        <v>0</v>
      </c>
      <c r="R12" s="78">
        <f t="shared" si="2"/>
        <v>0</v>
      </c>
      <c r="S12" s="82"/>
    </row>
    <row r="13" ht="18.0" customHeight="1">
      <c r="A13" s="79" t="str">
        <f>'Jahr1 B2C'!A13&amp;""</f>
        <v>Artikel 5</v>
      </c>
      <c r="B13" s="79"/>
      <c r="C13" s="80">
        <f>'Jahr3 B2C'!C13</f>
        <v>0</v>
      </c>
      <c r="D13" s="80">
        <f>'Jahr3 B2C'!D13</f>
        <v>0</v>
      </c>
      <c r="E13" s="99">
        <f>'Jahr3 B2C'!E13*(1+'Jahr4 B2C'!$A$7)</f>
        <v>0</v>
      </c>
      <c r="F13" s="99">
        <f>'Jahr3 B2C'!F13*(1+'Jahr4 B2C'!$A$7)</f>
        <v>0</v>
      </c>
      <c r="G13" s="99">
        <f>'Jahr3 B2C'!G13*(1+'Jahr4 B2C'!$A$7)</f>
        <v>0</v>
      </c>
      <c r="H13" s="99">
        <f>'Jahr3 B2C'!H13*(1+'Jahr4 B2C'!$A$7)</f>
        <v>0</v>
      </c>
      <c r="I13" s="99">
        <f>'Jahr3 B2C'!I13*(1+'Jahr4 B2C'!$A$7)</f>
        <v>0</v>
      </c>
      <c r="J13" s="99">
        <f>'Jahr3 B2C'!J13*(1+'Jahr4 B2C'!$A$7)</f>
        <v>0</v>
      </c>
      <c r="K13" s="99">
        <f>'Jahr3 B2C'!K13*(1+'Jahr4 B2C'!$A$7)</f>
        <v>0</v>
      </c>
      <c r="L13" s="99">
        <f>'Jahr3 B2C'!L13*(1+'Jahr4 B2C'!$A$7)</f>
        <v>0</v>
      </c>
      <c r="M13" s="99">
        <f>'Jahr3 B2C'!M13*(1+'Jahr4 B2C'!$A$7)</f>
        <v>0</v>
      </c>
      <c r="N13" s="99">
        <f>'Jahr3 B2C'!N13*(1+'Jahr4 B2C'!$A$7)</f>
        <v>0</v>
      </c>
      <c r="O13" s="99">
        <f>'Jahr3 B2C'!O13*(1+'Jahr4 B2C'!$A$7)</f>
        <v>0</v>
      </c>
      <c r="P13" s="99">
        <f>'Jahr3 B2C'!P13*(1+'Jahr4 B2C'!$A$7)</f>
        <v>0</v>
      </c>
      <c r="Q13" s="77">
        <f t="shared" si="1"/>
        <v>0</v>
      </c>
      <c r="R13" s="78">
        <f t="shared" si="2"/>
        <v>0</v>
      </c>
      <c r="S13" s="82"/>
    </row>
    <row r="14" ht="18.0" customHeight="1">
      <c r="A14" s="79" t="str">
        <f>'Jahr1 B2C'!A14&amp;""</f>
        <v>Artikel 6</v>
      </c>
      <c r="B14" s="79"/>
      <c r="C14" s="80">
        <f>'Jahr3 B2C'!C14</f>
        <v>0</v>
      </c>
      <c r="D14" s="80">
        <f>'Jahr3 B2C'!D14</f>
        <v>0</v>
      </c>
      <c r="E14" s="100">
        <f>'Jahr3 B2C'!E14*(1+'Jahr4 B2C'!$A$7)</f>
        <v>0</v>
      </c>
      <c r="F14" s="100">
        <f>'Jahr3 B2C'!F14*(1+'Jahr4 B2C'!$A$7)</f>
        <v>0</v>
      </c>
      <c r="G14" s="100">
        <f>'Jahr3 B2C'!G14*(1+'Jahr4 B2C'!$A$7)</f>
        <v>0</v>
      </c>
      <c r="H14" s="100">
        <f>'Jahr3 B2C'!H14*(1+'Jahr4 B2C'!$A$7)</f>
        <v>0</v>
      </c>
      <c r="I14" s="100">
        <f>'Jahr3 B2C'!I14*(1+'Jahr4 B2C'!$A$7)</f>
        <v>0</v>
      </c>
      <c r="J14" s="100">
        <f>'Jahr3 B2C'!J14*(1+'Jahr4 B2C'!$A$7)</f>
        <v>0</v>
      </c>
      <c r="K14" s="100">
        <f>'Jahr3 B2C'!K14*(1+'Jahr4 B2C'!$A$7)</f>
        <v>0</v>
      </c>
      <c r="L14" s="100">
        <f>'Jahr3 B2C'!L14*(1+'Jahr4 B2C'!$A$7)</f>
        <v>0</v>
      </c>
      <c r="M14" s="100">
        <f>'Jahr3 B2C'!M14*(1+'Jahr4 B2C'!$A$7)</f>
        <v>0</v>
      </c>
      <c r="N14" s="100">
        <f>'Jahr3 B2C'!N14*(1+'Jahr4 B2C'!$A$7)</f>
        <v>0</v>
      </c>
      <c r="O14" s="100">
        <f>'Jahr3 B2C'!O14*(1+'Jahr4 B2C'!$A$7)</f>
        <v>0</v>
      </c>
      <c r="P14" s="100">
        <f>'Jahr3 B2C'!P14*(1+'Jahr4 B2C'!$A$7)</f>
        <v>0</v>
      </c>
      <c r="Q14" s="77">
        <f t="shared" si="1"/>
        <v>0</v>
      </c>
      <c r="R14" s="78">
        <f t="shared" si="2"/>
        <v>0</v>
      </c>
      <c r="S14" s="82"/>
    </row>
    <row r="15" ht="18.0" customHeight="1">
      <c r="A15" s="79" t="str">
        <f>'Jahr1 B2C'!A15&amp;""</f>
        <v/>
      </c>
      <c r="B15" s="79"/>
      <c r="C15" s="80" t="str">
        <f>'Jahr3 B2C'!C15</f>
        <v/>
      </c>
      <c r="D15" s="80" t="str">
        <f>'Jahr3 B2C'!D15</f>
        <v/>
      </c>
      <c r="E15" s="99">
        <f>'Jahr3 B2C'!E15*(1+'Jahr4 B2C'!$A$7)</f>
        <v>0</v>
      </c>
      <c r="F15" s="99">
        <f>'Jahr3 B2C'!F15*(1+'Jahr4 B2C'!$A$7)</f>
        <v>0</v>
      </c>
      <c r="G15" s="99">
        <f>'Jahr3 B2C'!G15*(1+'Jahr4 B2C'!$A$7)</f>
        <v>0</v>
      </c>
      <c r="H15" s="99">
        <f>'Jahr3 B2C'!H15*(1+'Jahr4 B2C'!$A$7)</f>
        <v>0</v>
      </c>
      <c r="I15" s="99">
        <f>'Jahr3 B2C'!I15*(1+'Jahr4 B2C'!$A$7)</f>
        <v>0</v>
      </c>
      <c r="J15" s="99">
        <f>'Jahr3 B2C'!J15*(1+'Jahr4 B2C'!$A$7)</f>
        <v>0</v>
      </c>
      <c r="K15" s="99">
        <f>'Jahr3 B2C'!K15*(1+'Jahr4 B2C'!$A$7)</f>
        <v>0</v>
      </c>
      <c r="L15" s="99">
        <f>'Jahr3 B2C'!L15*(1+'Jahr4 B2C'!$A$7)</f>
        <v>0</v>
      </c>
      <c r="M15" s="99">
        <f>'Jahr3 B2C'!M15*(1+'Jahr4 B2C'!$A$7)</f>
        <v>0</v>
      </c>
      <c r="N15" s="99">
        <f>'Jahr3 B2C'!N15*(1+'Jahr4 B2C'!$A$7)</f>
        <v>0</v>
      </c>
      <c r="O15" s="99">
        <f>'Jahr3 B2C'!O15*(1+'Jahr4 B2C'!$A$7)</f>
        <v>0</v>
      </c>
      <c r="P15" s="99">
        <f>'Jahr3 B2C'!P15*(1+'Jahr4 B2C'!$A$7)</f>
        <v>0</v>
      </c>
      <c r="Q15" s="77">
        <f t="shared" si="1"/>
        <v>0</v>
      </c>
      <c r="R15" s="78">
        <f t="shared" si="2"/>
        <v>0</v>
      </c>
      <c r="S15" s="82"/>
    </row>
    <row r="16" ht="18.0" customHeight="1">
      <c r="A16" s="79" t="str">
        <f>'Jahr1 B2C'!A16&amp;""</f>
        <v/>
      </c>
      <c r="B16" s="79"/>
      <c r="C16" s="80" t="str">
        <f>'Jahr3 B2C'!C16</f>
        <v/>
      </c>
      <c r="D16" s="80" t="str">
        <f>'Jahr3 B2C'!D16</f>
        <v/>
      </c>
      <c r="E16" s="100">
        <f>'Jahr3 B2C'!E16*(1+'Jahr4 B2C'!$A$7)</f>
        <v>0</v>
      </c>
      <c r="F16" s="100">
        <f>'Jahr3 B2C'!F16*(1+'Jahr4 B2C'!$A$7)</f>
        <v>0</v>
      </c>
      <c r="G16" s="100">
        <f>'Jahr3 B2C'!G16*(1+'Jahr4 B2C'!$A$7)</f>
        <v>0</v>
      </c>
      <c r="H16" s="100">
        <f>'Jahr3 B2C'!H16*(1+'Jahr4 B2C'!$A$7)</f>
        <v>0</v>
      </c>
      <c r="I16" s="100">
        <f>'Jahr3 B2C'!I16*(1+'Jahr4 B2C'!$A$7)</f>
        <v>0</v>
      </c>
      <c r="J16" s="100">
        <f>'Jahr3 B2C'!J16*(1+'Jahr4 B2C'!$A$7)</f>
        <v>0</v>
      </c>
      <c r="K16" s="100">
        <f>'Jahr3 B2C'!K16*(1+'Jahr4 B2C'!$A$7)</f>
        <v>0</v>
      </c>
      <c r="L16" s="100">
        <f>'Jahr3 B2C'!L16*(1+'Jahr4 B2C'!$A$7)</f>
        <v>0</v>
      </c>
      <c r="M16" s="100">
        <f>'Jahr3 B2C'!M16*(1+'Jahr4 B2C'!$A$7)</f>
        <v>0</v>
      </c>
      <c r="N16" s="100">
        <f>'Jahr3 B2C'!N16*(1+'Jahr4 B2C'!$A$7)</f>
        <v>0</v>
      </c>
      <c r="O16" s="100">
        <f>'Jahr3 B2C'!O16*(1+'Jahr4 B2C'!$A$7)</f>
        <v>0</v>
      </c>
      <c r="P16" s="100">
        <f>'Jahr3 B2C'!P16*(1+'Jahr4 B2C'!$A$7)</f>
        <v>0</v>
      </c>
      <c r="Q16" s="77">
        <f t="shared" si="1"/>
        <v>0</v>
      </c>
      <c r="R16" s="78">
        <f t="shared" si="2"/>
        <v>0</v>
      </c>
      <c r="S16" s="82"/>
    </row>
    <row r="17" ht="18.0" customHeight="1">
      <c r="A17" s="79" t="str">
        <f>'Jahr1 B2C'!A17&amp;""</f>
        <v/>
      </c>
      <c r="B17" s="79"/>
      <c r="C17" s="80" t="str">
        <f>'Jahr3 B2C'!C17</f>
        <v/>
      </c>
      <c r="D17" s="80" t="str">
        <f>'Jahr3 B2C'!D17</f>
        <v/>
      </c>
      <c r="E17" s="99">
        <f>'Jahr3 B2C'!E17*(1+'Jahr4 B2C'!$A$7)</f>
        <v>0</v>
      </c>
      <c r="F17" s="99">
        <f>'Jahr3 B2C'!F17*(1+'Jahr4 B2C'!$A$7)</f>
        <v>0</v>
      </c>
      <c r="G17" s="99">
        <f>'Jahr3 B2C'!G17*(1+'Jahr4 B2C'!$A$7)</f>
        <v>0</v>
      </c>
      <c r="H17" s="99">
        <f>'Jahr3 B2C'!H17*(1+'Jahr4 B2C'!$A$7)</f>
        <v>0</v>
      </c>
      <c r="I17" s="99">
        <f>'Jahr3 B2C'!I17*(1+'Jahr4 B2C'!$A$7)</f>
        <v>0</v>
      </c>
      <c r="J17" s="99">
        <f>'Jahr3 B2C'!J17*(1+'Jahr4 B2C'!$A$7)</f>
        <v>0</v>
      </c>
      <c r="K17" s="99">
        <f>'Jahr3 B2C'!K17*(1+'Jahr4 B2C'!$A$7)</f>
        <v>0</v>
      </c>
      <c r="L17" s="99">
        <f>'Jahr3 B2C'!L17*(1+'Jahr4 B2C'!$A$7)</f>
        <v>0</v>
      </c>
      <c r="M17" s="99">
        <f>'Jahr3 B2C'!M17*(1+'Jahr4 B2C'!$A$7)</f>
        <v>0</v>
      </c>
      <c r="N17" s="99">
        <f>'Jahr3 B2C'!N17*(1+'Jahr4 B2C'!$A$7)</f>
        <v>0</v>
      </c>
      <c r="O17" s="99">
        <f>'Jahr3 B2C'!O17*(1+'Jahr4 B2C'!$A$7)</f>
        <v>0</v>
      </c>
      <c r="P17" s="99">
        <f>'Jahr3 B2C'!P17*(1+'Jahr4 B2C'!$A$7)</f>
        <v>0</v>
      </c>
      <c r="Q17" s="77">
        <f t="shared" si="1"/>
        <v>0</v>
      </c>
      <c r="R17" s="78">
        <f t="shared" si="2"/>
        <v>0</v>
      </c>
      <c r="S17" s="82"/>
    </row>
    <row r="18" ht="18.0" customHeight="1">
      <c r="A18" s="79" t="str">
        <f>'Jahr1 B2C'!A18&amp;""</f>
        <v/>
      </c>
      <c r="B18" s="79"/>
      <c r="C18" s="80" t="str">
        <f>'Jahr3 B2C'!C18</f>
        <v/>
      </c>
      <c r="D18" s="80" t="str">
        <f>'Jahr3 B2C'!D18</f>
        <v/>
      </c>
      <c r="E18" s="100">
        <f>'Jahr3 B2C'!E18*(1+'Jahr4 B2C'!$A$7)</f>
        <v>0</v>
      </c>
      <c r="F18" s="100">
        <f>'Jahr3 B2C'!F18*(1+'Jahr4 B2C'!$A$7)</f>
        <v>0</v>
      </c>
      <c r="G18" s="100">
        <f>'Jahr3 B2C'!G18*(1+'Jahr4 B2C'!$A$7)</f>
        <v>0</v>
      </c>
      <c r="H18" s="100">
        <f>'Jahr3 B2C'!H18*(1+'Jahr4 B2C'!$A$7)</f>
        <v>0</v>
      </c>
      <c r="I18" s="100">
        <f>'Jahr3 B2C'!I18*(1+'Jahr4 B2C'!$A$7)</f>
        <v>0</v>
      </c>
      <c r="J18" s="100">
        <f>'Jahr3 B2C'!J18*(1+'Jahr4 B2C'!$A$7)</f>
        <v>0</v>
      </c>
      <c r="K18" s="100">
        <f>'Jahr3 B2C'!K18*(1+'Jahr4 B2C'!$A$7)</f>
        <v>0</v>
      </c>
      <c r="L18" s="100">
        <f>'Jahr3 B2C'!L18*(1+'Jahr4 B2C'!$A$7)</f>
        <v>0</v>
      </c>
      <c r="M18" s="100">
        <f>'Jahr3 B2C'!M18*(1+'Jahr4 B2C'!$A$7)</f>
        <v>0</v>
      </c>
      <c r="N18" s="100">
        <f>'Jahr3 B2C'!N18*(1+'Jahr4 B2C'!$A$7)</f>
        <v>0</v>
      </c>
      <c r="O18" s="100">
        <f>'Jahr3 B2C'!O18*(1+'Jahr4 B2C'!$A$7)</f>
        <v>0</v>
      </c>
      <c r="P18" s="100">
        <f>'Jahr3 B2C'!P18*(1+'Jahr4 B2C'!$A$7)</f>
        <v>0</v>
      </c>
      <c r="Q18" s="77">
        <f t="shared" si="1"/>
        <v>0</v>
      </c>
      <c r="R18" s="78">
        <f t="shared" si="2"/>
        <v>0</v>
      </c>
      <c r="S18" s="82"/>
    </row>
    <row r="19" ht="18.0" customHeight="1">
      <c r="A19" s="57"/>
      <c r="B19" s="57"/>
      <c r="C19" s="57"/>
      <c r="D19" s="57"/>
      <c r="E19" s="84"/>
      <c r="F19" s="84"/>
      <c r="G19" s="84"/>
      <c r="H19" s="84"/>
      <c r="I19" s="84"/>
      <c r="J19" s="84"/>
      <c r="K19" s="84"/>
      <c r="L19" s="84"/>
      <c r="M19" s="84"/>
      <c r="N19" s="84"/>
      <c r="O19" s="84"/>
      <c r="P19" s="84"/>
      <c r="Q19" s="85"/>
      <c r="R19" s="86"/>
      <c r="S19" s="59"/>
    </row>
    <row r="20" ht="18.0" customHeight="1">
      <c r="A20" s="88" t="str">
        <f>'Jahr1 B2C'!A20&amp;""</f>
        <v>Produktgruppe 2</v>
      </c>
      <c r="B20" s="62"/>
      <c r="C20" s="64" t="s">
        <v>148</v>
      </c>
      <c r="D20" s="64" t="s">
        <v>150</v>
      </c>
      <c r="E20" s="66"/>
      <c r="F20" s="66"/>
      <c r="G20" s="66"/>
      <c r="H20" s="66"/>
      <c r="I20" s="66"/>
      <c r="J20" s="66"/>
      <c r="K20" s="66"/>
      <c r="L20" s="66"/>
      <c r="M20" s="66"/>
      <c r="N20" s="66"/>
      <c r="O20" s="66"/>
      <c r="P20" s="66"/>
      <c r="Q20" s="67"/>
      <c r="R20" s="68"/>
      <c r="S20" s="59"/>
    </row>
    <row r="21" ht="18.0" customHeight="1">
      <c r="A21" s="79" t="str">
        <f>'Jahr1 B2C'!A21&amp;""</f>
        <v>Artikel 1</v>
      </c>
      <c r="B21" s="72"/>
      <c r="C21" s="73">
        <f>'Jahr3 B2C'!C21</f>
        <v>0</v>
      </c>
      <c r="D21" s="73">
        <f>'Jahr3 B2C'!D21</f>
        <v>0</v>
      </c>
      <c r="E21" s="99">
        <f>'Jahr3 B2C'!E21*(1+'Jahr4 B2C'!$A$7)</f>
        <v>0</v>
      </c>
      <c r="F21" s="99">
        <f>'Jahr3 B2C'!F21*(1+'Jahr4 B2C'!$A$7)</f>
        <v>0</v>
      </c>
      <c r="G21" s="99">
        <f>'Jahr3 B2C'!G21*(1+'Jahr4 B2C'!$A$7)</f>
        <v>0</v>
      </c>
      <c r="H21" s="99">
        <f>'Jahr3 B2C'!H21*(1+'Jahr4 B2C'!$A$7)</f>
        <v>0</v>
      </c>
      <c r="I21" s="99">
        <f>'Jahr3 B2C'!I21*(1+'Jahr4 B2C'!$A$7)</f>
        <v>0</v>
      </c>
      <c r="J21" s="99">
        <f>'Jahr3 B2C'!J21*(1+'Jahr4 B2C'!$A$7)</f>
        <v>0</v>
      </c>
      <c r="K21" s="99">
        <f>'Jahr3 B2C'!K21*(1+'Jahr4 B2C'!$A$7)</f>
        <v>0</v>
      </c>
      <c r="L21" s="99">
        <f>'Jahr3 B2C'!L21*(1+'Jahr4 B2C'!$A$7)</f>
        <v>0</v>
      </c>
      <c r="M21" s="99">
        <f>'Jahr3 B2C'!M21*(1+'Jahr4 B2C'!$A$7)</f>
        <v>0</v>
      </c>
      <c r="N21" s="99">
        <f>'Jahr3 B2C'!N21*(1+'Jahr4 B2C'!$A$7)</f>
        <v>0</v>
      </c>
      <c r="O21" s="99">
        <f>'Jahr3 B2C'!O21*(1+'Jahr4 B2C'!$A$7)</f>
        <v>0</v>
      </c>
      <c r="P21" s="99">
        <f>'Jahr3 B2C'!P21*(1+'Jahr4 B2C'!$A$7)</f>
        <v>0</v>
      </c>
      <c r="Q21" s="77">
        <f t="shared" ref="Q21:Q30" si="3">SUM(E21+F21+G21+H21+I21+J21+K21+L21+M21+N21+O21+P21)</f>
        <v>0</v>
      </c>
      <c r="R21" s="78">
        <f t="shared" ref="R21:R30" si="4">SUM(E21+F21+G21+H21+I21+J21+K21+L21+M21+N21+O21+P21)/12</f>
        <v>0</v>
      </c>
      <c r="S21" s="59"/>
    </row>
    <row r="22" ht="18.0" customHeight="1">
      <c r="A22" s="79" t="str">
        <f>'Jahr1 B2C'!A22&amp;""</f>
        <v>Artikel 2</v>
      </c>
      <c r="B22" s="79"/>
      <c r="C22" s="80">
        <f>'Jahr3 B2C'!C22</f>
        <v>0</v>
      </c>
      <c r="D22" s="80">
        <f>'Jahr3 B2C'!D22</f>
        <v>0</v>
      </c>
      <c r="E22" s="100">
        <f>'Jahr3 B2C'!E22*(1+'Jahr4 B2C'!$A$7)</f>
        <v>0</v>
      </c>
      <c r="F22" s="100">
        <f>'Jahr3 B2C'!F22*(1+'Jahr4 B2C'!$A$7)</f>
        <v>0</v>
      </c>
      <c r="G22" s="100">
        <f>'Jahr3 B2C'!G22*(1+'Jahr4 B2C'!$A$7)</f>
        <v>0</v>
      </c>
      <c r="H22" s="100">
        <f>'Jahr3 B2C'!H22*(1+'Jahr4 B2C'!$A$7)</f>
        <v>0</v>
      </c>
      <c r="I22" s="100">
        <f>'Jahr3 B2C'!I22*(1+'Jahr4 B2C'!$A$7)</f>
        <v>0</v>
      </c>
      <c r="J22" s="100">
        <f>'Jahr3 B2C'!J22*(1+'Jahr4 B2C'!$A$7)</f>
        <v>0</v>
      </c>
      <c r="K22" s="100">
        <f>'Jahr3 B2C'!K22*(1+'Jahr4 B2C'!$A$7)</f>
        <v>0</v>
      </c>
      <c r="L22" s="100">
        <f>'Jahr3 B2C'!L22*(1+'Jahr4 B2C'!$A$7)</f>
        <v>0</v>
      </c>
      <c r="M22" s="100">
        <f>'Jahr3 B2C'!M22*(1+'Jahr4 B2C'!$A$7)</f>
        <v>0</v>
      </c>
      <c r="N22" s="100">
        <f>'Jahr3 B2C'!N22*(1+'Jahr4 B2C'!$A$7)</f>
        <v>0</v>
      </c>
      <c r="O22" s="100">
        <f>'Jahr3 B2C'!O22*(1+'Jahr4 B2C'!$A$7)</f>
        <v>0</v>
      </c>
      <c r="P22" s="100">
        <f>'Jahr3 B2C'!P22*(1+'Jahr4 B2C'!$A$7)</f>
        <v>0</v>
      </c>
      <c r="Q22" s="77">
        <f t="shared" si="3"/>
        <v>0</v>
      </c>
      <c r="R22" s="78">
        <f t="shared" si="4"/>
        <v>0</v>
      </c>
      <c r="S22" s="82"/>
    </row>
    <row r="23" ht="18.0" customHeight="1">
      <c r="A23" s="79" t="str">
        <f>'Jahr1 B2C'!A23&amp;""</f>
        <v>Artikel 3</v>
      </c>
      <c r="B23" s="79"/>
      <c r="C23" s="80">
        <f>'Jahr3 B2C'!C23</f>
        <v>0</v>
      </c>
      <c r="D23" s="80">
        <f>'Jahr3 B2C'!D23</f>
        <v>0</v>
      </c>
      <c r="E23" s="99">
        <f>'Jahr3 B2C'!E23*(1+'Jahr4 B2C'!$A$7)</f>
        <v>0</v>
      </c>
      <c r="F23" s="99">
        <f>'Jahr3 B2C'!F23*(1+'Jahr4 B2C'!$A$7)</f>
        <v>0</v>
      </c>
      <c r="G23" s="99">
        <f>'Jahr3 B2C'!G23*(1+'Jahr4 B2C'!$A$7)</f>
        <v>0</v>
      </c>
      <c r="H23" s="99">
        <f>'Jahr3 B2C'!H23*(1+'Jahr4 B2C'!$A$7)</f>
        <v>0</v>
      </c>
      <c r="I23" s="99">
        <f>'Jahr3 B2C'!I23*(1+'Jahr4 B2C'!$A$7)</f>
        <v>0</v>
      </c>
      <c r="J23" s="99">
        <f>'Jahr3 B2C'!J23*(1+'Jahr4 B2C'!$A$7)</f>
        <v>0</v>
      </c>
      <c r="K23" s="99">
        <f>'Jahr3 B2C'!K23*(1+'Jahr4 B2C'!$A$7)</f>
        <v>0</v>
      </c>
      <c r="L23" s="99">
        <f>'Jahr3 B2C'!L23*(1+'Jahr4 B2C'!$A$7)</f>
        <v>0</v>
      </c>
      <c r="M23" s="99">
        <f>'Jahr3 B2C'!M23*(1+'Jahr4 B2C'!$A$7)</f>
        <v>0</v>
      </c>
      <c r="N23" s="99">
        <f>'Jahr3 B2C'!N23*(1+'Jahr4 B2C'!$A$7)</f>
        <v>0</v>
      </c>
      <c r="O23" s="99">
        <f>'Jahr3 B2C'!O23*(1+'Jahr4 B2C'!$A$7)</f>
        <v>0</v>
      </c>
      <c r="P23" s="99">
        <f>'Jahr3 B2C'!P23*(1+'Jahr4 B2C'!$A$7)</f>
        <v>0</v>
      </c>
      <c r="Q23" s="77">
        <f t="shared" si="3"/>
        <v>0</v>
      </c>
      <c r="R23" s="78">
        <f t="shared" si="4"/>
        <v>0</v>
      </c>
      <c r="S23" s="82"/>
    </row>
    <row r="24" ht="18.0" customHeight="1">
      <c r="A24" s="79" t="str">
        <f>'Jahr1 B2C'!A24&amp;""</f>
        <v>Artikel 4</v>
      </c>
      <c r="B24" s="79"/>
      <c r="C24" s="80">
        <f>'Jahr3 B2C'!C24</f>
        <v>0</v>
      </c>
      <c r="D24" s="80">
        <f>'Jahr3 B2C'!D24</f>
        <v>0</v>
      </c>
      <c r="E24" s="100">
        <f>'Jahr3 B2C'!E24*(1+'Jahr4 B2C'!$A$7)</f>
        <v>0</v>
      </c>
      <c r="F24" s="100">
        <f>'Jahr3 B2C'!F24*(1+'Jahr4 B2C'!$A$7)</f>
        <v>0</v>
      </c>
      <c r="G24" s="100">
        <f>'Jahr3 B2C'!G24*(1+'Jahr4 B2C'!$A$7)</f>
        <v>0</v>
      </c>
      <c r="H24" s="100">
        <f>'Jahr3 B2C'!H24*(1+'Jahr4 B2C'!$A$7)</f>
        <v>0</v>
      </c>
      <c r="I24" s="100">
        <f>'Jahr3 B2C'!I24*(1+'Jahr4 B2C'!$A$7)</f>
        <v>0</v>
      </c>
      <c r="J24" s="100">
        <f>'Jahr3 B2C'!J24*(1+'Jahr4 B2C'!$A$7)</f>
        <v>0</v>
      </c>
      <c r="K24" s="100">
        <f>'Jahr3 B2C'!K24*(1+'Jahr4 B2C'!$A$7)</f>
        <v>0</v>
      </c>
      <c r="L24" s="100">
        <f>'Jahr3 B2C'!L24*(1+'Jahr4 B2C'!$A$7)</f>
        <v>0</v>
      </c>
      <c r="M24" s="100">
        <f>'Jahr3 B2C'!M24*(1+'Jahr4 B2C'!$A$7)</f>
        <v>0</v>
      </c>
      <c r="N24" s="100">
        <f>'Jahr3 B2C'!N24*(1+'Jahr4 B2C'!$A$7)</f>
        <v>0</v>
      </c>
      <c r="O24" s="100">
        <f>'Jahr3 B2C'!O24*(1+'Jahr4 B2C'!$A$7)</f>
        <v>0</v>
      </c>
      <c r="P24" s="100">
        <f>'Jahr3 B2C'!P24*(1+'Jahr4 B2C'!$A$7)</f>
        <v>0</v>
      </c>
      <c r="Q24" s="77">
        <f t="shared" si="3"/>
        <v>0</v>
      </c>
      <c r="R24" s="78">
        <f t="shared" si="4"/>
        <v>0</v>
      </c>
      <c r="S24" s="82"/>
    </row>
    <row r="25" ht="18.0" customHeight="1">
      <c r="A25" s="79" t="str">
        <f>'Jahr1 B2C'!A25&amp;""</f>
        <v>Artikel 5</v>
      </c>
      <c r="B25" s="79"/>
      <c r="C25" s="80">
        <f>'Jahr3 B2C'!C25</f>
        <v>0</v>
      </c>
      <c r="D25" s="80">
        <f>'Jahr3 B2C'!D25</f>
        <v>0</v>
      </c>
      <c r="E25" s="99">
        <f>'Jahr3 B2C'!E25*(1+'Jahr4 B2C'!$A$7)</f>
        <v>0</v>
      </c>
      <c r="F25" s="99">
        <f>'Jahr3 B2C'!F25*(1+'Jahr4 B2C'!$A$7)</f>
        <v>0</v>
      </c>
      <c r="G25" s="99">
        <f>'Jahr3 B2C'!G25*(1+'Jahr4 B2C'!$A$7)</f>
        <v>0</v>
      </c>
      <c r="H25" s="99">
        <f>'Jahr3 B2C'!H25*(1+'Jahr4 B2C'!$A$7)</f>
        <v>0</v>
      </c>
      <c r="I25" s="99">
        <f>'Jahr3 B2C'!I25*(1+'Jahr4 B2C'!$A$7)</f>
        <v>0</v>
      </c>
      <c r="J25" s="99">
        <f>'Jahr3 B2C'!J25*(1+'Jahr4 B2C'!$A$7)</f>
        <v>0</v>
      </c>
      <c r="K25" s="99">
        <f>'Jahr3 B2C'!K25*(1+'Jahr4 B2C'!$A$7)</f>
        <v>0</v>
      </c>
      <c r="L25" s="99">
        <f>'Jahr3 B2C'!L25*(1+'Jahr4 B2C'!$A$7)</f>
        <v>0</v>
      </c>
      <c r="M25" s="99">
        <f>'Jahr3 B2C'!M25*(1+'Jahr4 B2C'!$A$7)</f>
        <v>0</v>
      </c>
      <c r="N25" s="99">
        <f>'Jahr3 B2C'!N25*(1+'Jahr4 B2C'!$A$7)</f>
        <v>0</v>
      </c>
      <c r="O25" s="99">
        <f>'Jahr3 B2C'!O25*(1+'Jahr4 B2C'!$A$7)</f>
        <v>0</v>
      </c>
      <c r="P25" s="99">
        <f>'Jahr3 B2C'!P25*(1+'Jahr4 B2C'!$A$7)</f>
        <v>0</v>
      </c>
      <c r="Q25" s="77">
        <f t="shared" si="3"/>
        <v>0</v>
      </c>
      <c r="R25" s="78">
        <f t="shared" si="4"/>
        <v>0</v>
      </c>
      <c r="S25" s="82"/>
    </row>
    <row r="26" ht="18.0" customHeight="1">
      <c r="A26" s="79" t="str">
        <f>'Jahr1 B2C'!A26&amp;""</f>
        <v>Artikel 6</v>
      </c>
      <c r="B26" s="79"/>
      <c r="C26" s="80">
        <f>'Jahr3 B2C'!C26</f>
        <v>0</v>
      </c>
      <c r="D26" s="80">
        <f>'Jahr3 B2C'!D26</f>
        <v>0</v>
      </c>
      <c r="E26" s="100">
        <f>'Jahr3 B2C'!E26*(1+'Jahr4 B2C'!$A$7)</f>
        <v>0</v>
      </c>
      <c r="F26" s="100">
        <f>'Jahr3 B2C'!F26*(1+'Jahr4 B2C'!$A$7)</f>
        <v>0</v>
      </c>
      <c r="G26" s="100">
        <f>'Jahr3 B2C'!G26*(1+'Jahr4 B2C'!$A$7)</f>
        <v>0</v>
      </c>
      <c r="H26" s="100">
        <f>'Jahr3 B2C'!H26*(1+'Jahr4 B2C'!$A$7)</f>
        <v>0</v>
      </c>
      <c r="I26" s="100">
        <f>'Jahr3 B2C'!I26*(1+'Jahr4 B2C'!$A$7)</f>
        <v>0</v>
      </c>
      <c r="J26" s="100">
        <f>'Jahr3 B2C'!J26*(1+'Jahr4 B2C'!$A$7)</f>
        <v>0</v>
      </c>
      <c r="K26" s="100">
        <f>'Jahr3 B2C'!K26*(1+'Jahr4 B2C'!$A$7)</f>
        <v>0</v>
      </c>
      <c r="L26" s="100">
        <f>'Jahr3 B2C'!L26*(1+'Jahr4 B2C'!$A$7)</f>
        <v>0</v>
      </c>
      <c r="M26" s="100">
        <f>'Jahr3 B2C'!M26*(1+'Jahr4 B2C'!$A$7)</f>
        <v>0</v>
      </c>
      <c r="N26" s="100">
        <f>'Jahr3 B2C'!N26*(1+'Jahr4 B2C'!$A$7)</f>
        <v>0</v>
      </c>
      <c r="O26" s="100">
        <f>'Jahr3 B2C'!O26*(1+'Jahr4 B2C'!$A$7)</f>
        <v>0</v>
      </c>
      <c r="P26" s="100">
        <f>'Jahr3 B2C'!P26*(1+'Jahr4 B2C'!$A$7)</f>
        <v>0</v>
      </c>
      <c r="Q26" s="77">
        <f t="shared" si="3"/>
        <v>0</v>
      </c>
      <c r="R26" s="78">
        <f t="shared" si="4"/>
        <v>0</v>
      </c>
      <c r="S26" s="82"/>
    </row>
    <row r="27" ht="18.0" customHeight="1">
      <c r="A27" s="79" t="str">
        <f>'Jahr1 B2C'!A27&amp;""</f>
        <v/>
      </c>
      <c r="B27" s="79"/>
      <c r="C27" s="80" t="str">
        <f>'Jahr3 B2C'!C27</f>
        <v/>
      </c>
      <c r="D27" s="80" t="str">
        <f>'Jahr3 B2C'!D27</f>
        <v/>
      </c>
      <c r="E27" s="99">
        <f>'Jahr3 B2C'!E27*(1+'Jahr4 B2C'!$A$7)</f>
        <v>0</v>
      </c>
      <c r="F27" s="99">
        <f>'Jahr3 B2C'!F27*(1+'Jahr4 B2C'!$A$7)</f>
        <v>0</v>
      </c>
      <c r="G27" s="99">
        <f>'Jahr3 B2C'!G27*(1+'Jahr4 B2C'!$A$7)</f>
        <v>0</v>
      </c>
      <c r="H27" s="99">
        <f>'Jahr3 B2C'!H27*(1+'Jahr4 B2C'!$A$7)</f>
        <v>0</v>
      </c>
      <c r="I27" s="99">
        <f>'Jahr3 B2C'!I27*(1+'Jahr4 B2C'!$A$7)</f>
        <v>0</v>
      </c>
      <c r="J27" s="99">
        <f>'Jahr3 B2C'!J27*(1+'Jahr4 B2C'!$A$7)</f>
        <v>0</v>
      </c>
      <c r="K27" s="99">
        <f>'Jahr3 B2C'!K27*(1+'Jahr4 B2C'!$A$7)</f>
        <v>0</v>
      </c>
      <c r="L27" s="99">
        <f>'Jahr3 B2C'!L27*(1+'Jahr4 B2C'!$A$7)</f>
        <v>0</v>
      </c>
      <c r="M27" s="99">
        <f>'Jahr3 B2C'!M27*(1+'Jahr4 B2C'!$A$7)</f>
        <v>0</v>
      </c>
      <c r="N27" s="99">
        <f>'Jahr3 B2C'!N27*(1+'Jahr4 B2C'!$A$7)</f>
        <v>0</v>
      </c>
      <c r="O27" s="99">
        <f>'Jahr3 B2C'!O27*(1+'Jahr4 B2C'!$A$7)</f>
        <v>0</v>
      </c>
      <c r="P27" s="99">
        <f>'Jahr3 B2C'!P27*(1+'Jahr4 B2C'!$A$7)</f>
        <v>0</v>
      </c>
      <c r="Q27" s="77">
        <f t="shared" si="3"/>
        <v>0</v>
      </c>
      <c r="R27" s="78">
        <f t="shared" si="4"/>
        <v>0</v>
      </c>
      <c r="S27" s="82"/>
    </row>
    <row r="28" ht="18.0" customHeight="1">
      <c r="A28" s="79" t="str">
        <f>'Jahr1 B2C'!A28&amp;""</f>
        <v/>
      </c>
      <c r="B28" s="79"/>
      <c r="C28" s="80" t="str">
        <f>'Jahr3 B2C'!C28</f>
        <v/>
      </c>
      <c r="D28" s="80" t="str">
        <f>'Jahr3 B2C'!D28</f>
        <v/>
      </c>
      <c r="E28" s="100">
        <f>'Jahr3 B2C'!E28*(1+'Jahr4 B2C'!$A$7)</f>
        <v>0</v>
      </c>
      <c r="F28" s="100">
        <f>'Jahr3 B2C'!F28*(1+'Jahr4 B2C'!$A$7)</f>
        <v>0</v>
      </c>
      <c r="G28" s="100">
        <f>'Jahr3 B2C'!G28*(1+'Jahr4 B2C'!$A$7)</f>
        <v>0</v>
      </c>
      <c r="H28" s="100">
        <f>'Jahr3 B2C'!H28*(1+'Jahr4 B2C'!$A$7)</f>
        <v>0</v>
      </c>
      <c r="I28" s="100">
        <f>'Jahr3 B2C'!I28*(1+'Jahr4 B2C'!$A$7)</f>
        <v>0</v>
      </c>
      <c r="J28" s="100">
        <f>'Jahr3 B2C'!J28*(1+'Jahr4 B2C'!$A$7)</f>
        <v>0</v>
      </c>
      <c r="K28" s="100">
        <f>'Jahr3 B2C'!K28*(1+'Jahr4 B2C'!$A$7)</f>
        <v>0</v>
      </c>
      <c r="L28" s="100">
        <f>'Jahr3 B2C'!L28*(1+'Jahr4 B2C'!$A$7)</f>
        <v>0</v>
      </c>
      <c r="M28" s="100">
        <f>'Jahr3 B2C'!M28*(1+'Jahr4 B2C'!$A$7)</f>
        <v>0</v>
      </c>
      <c r="N28" s="100">
        <f>'Jahr3 B2C'!N28*(1+'Jahr4 B2C'!$A$7)</f>
        <v>0</v>
      </c>
      <c r="O28" s="100">
        <f>'Jahr3 B2C'!O28*(1+'Jahr4 B2C'!$A$7)</f>
        <v>0</v>
      </c>
      <c r="P28" s="100">
        <f>'Jahr3 B2C'!P28*(1+'Jahr4 B2C'!$A$7)</f>
        <v>0</v>
      </c>
      <c r="Q28" s="77">
        <f t="shared" si="3"/>
        <v>0</v>
      </c>
      <c r="R28" s="78">
        <f t="shared" si="4"/>
        <v>0</v>
      </c>
      <c r="S28" s="82"/>
    </row>
    <row r="29" ht="18.0" customHeight="1">
      <c r="A29" s="79" t="str">
        <f>'Jahr1 B2C'!A29&amp;""</f>
        <v/>
      </c>
      <c r="B29" s="79"/>
      <c r="C29" s="80" t="str">
        <f>'Jahr3 B2C'!C29</f>
        <v/>
      </c>
      <c r="D29" s="80" t="str">
        <f>'Jahr3 B2C'!D29</f>
        <v/>
      </c>
      <c r="E29" s="99">
        <f>'Jahr3 B2C'!E29*(1+'Jahr4 B2C'!$A$7)</f>
        <v>0</v>
      </c>
      <c r="F29" s="99">
        <f>'Jahr3 B2C'!F29*(1+'Jahr4 B2C'!$A$7)</f>
        <v>0</v>
      </c>
      <c r="G29" s="99">
        <f>'Jahr3 B2C'!G29*(1+'Jahr4 B2C'!$A$7)</f>
        <v>0</v>
      </c>
      <c r="H29" s="99">
        <f>'Jahr3 B2C'!H29*(1+'Jahr4 B2C'!$A$7)</f>
        <v>0</v>
      </c>
      <c r="I29" s="99">
        <f>'Jahr3 B2C'!I29*(1+'Jahr4 B2C'!$A$7)</f>
        <v>0</v>
      </c>
      <c r="J29" s="99">
        <f>'Jahr3 B2C'!J29*(1+'Jahr4 B2C'!$A$7)</f>
        <v>0</v>
      </c>
      <c r="K29" s="99">
        <f>'Jahr3 B2C'!K29*(1+'Jahr4 B2C'!$A$7)</f>
        <v>0</v>
      </c>
      <c r="L29" s="99">
        <f>'Jahr3 B2C'!L29*(1+'Jahr4 B2C'!$A$7)</f>
        <v>0</v>
      </c>
      <c r="M29" s="99">
        <f>'Jahr3 B2C'!M29*(1+'Jahr4 B2C'!$A$7)</f>
        <v>0</v>
      </c>
      <c r="N29" s="99">
        <f>'Jahr3 B2C'!N29*(1+'Jahr4 B2C'!$A$7)</f>
        <v>0</v>
      </c>
      <c r="O29" s="99">
        <f>'Jahr3 B2C'!O29*(1+'Jahr4 B2C'!$A$7)</f>
        <v>0</v>
      </c>
      <c r="P29" s="99">
        <f>'Jahr3 B2C'!P29*(1+'Jahr4 B2C'!$A$7)</f>
        <v>0</v>
      </c>
      <c r="Q29" s="77">
        <f t="shared" si="3"/>
        <v>0</v>
      </c>
      <c r="R29" s="78">
        <f t="shared" si="4"/>
        <v>0</v>
      </c>
      <c r="S29" s="82"/>
    </row>
    <row r="30" ht="18.0" customHeight="1">
      <c r="A30" s="79" t="str">
        <f>'Jahr1 B2C'!A30&amp;""</f>
        <v/>
      </c>
      <c r="B30" s="79"/>
      <c r="C30" s="80" t="str">
        <f>'Jahr3 B2C'!C30</f>
        <v/>
      </c>
      <c r="D30" s="80" t="str">
        <f>'Jahr3 B2C'!D30</f>
        <v/>
      </c>
      <c r="E30" s="100">
        <f>'Jahr3 B2C'!E30*(1+'Jahr4 B2C'!$A$7)</f>
        <v>0</v>
      </c>
      <c r="F30" s="100">
        <f>'Jahr3 B2C'!F30*(1+'Jahr4 B2C'!$A$7)</f>
        <v>0</v>
      </c>
      <c r="G30" s="100">
        <f>'Jahr3 B2C'!G30*(1+'Jahr4 B2C'!$A$7)</f>
        <v>0</v>
      </c>
      <c r="H30" s="100">
        <f>'Jahr3 B2C'!H30*(1+'Jahr4 B2C'!$A$7)</f>
        <v>0</v>
      </c>
      <c r="I30" s="100">
        <f>'Jahr3 B2C'!I30*(1+'Jahr4 B2C'!$A$7)</f>
        <v>0</v>
      </c>
      <c r="J30" s="100">
        <f>'Jahr3 B2C'!J30*(1+'Jahr4 B2C'!$A$7)</f>
        <v>0</v>
      </c>
      <c r="K30" s="100">
        <f>'Jahr3 B2C'!K30*(1+'Jahr4 B2C'!$A$7)</f>
        <v>0</v>
      </c>
      <c r="L30" s="100">
        <f>'Jahr3 B2C'!L30*(1+'Jahr4 B2C'!$A$7)</f>
        <v>0</v>
      </c>
      <c r="M30" s="100">
        <f>'Jahr3 B2C'!M30*(1+'Jahr4 B2C'!$A$7)</f>
        <v>0</v>
      </c>
      <c r="N30" s="100">
        <f>'Jahr3 B2C'!N30*(1+'Jahr4 B2C'!$A$7)</f>
        <v>0</v>
      </c>
      <c r="O30" s="100">
        <f>'Jahr3 B2C'!O30*(1+'Jahr4 B2C'!$A$7)</f>
        <v>0</v>
      </c>
      <c r="P30" s="100">
        <f>'Jahr3 B2C'!P30*(1+'Jahr4 B2C'!$A$7)</f>
        <v>0</v>
      </c>
      <c r="Q30" s="77">
        <f t="shared" si="3"/>
        <v>0</v>
      </c>
      <c r="R30" s="78">
        <f t="shared" si="4"/>
        <v>0</v>
      </c>
      <c r="S30" s="82"/>
    </row>
    <row r="31" ht="18.0" customHeight="1">
      <c r="A31" s="57"/>
      <c r="B31" s="57"/>
      <c r="C31" s="57"/>
      <c r="D31" s="57"/>
      <c r="E31" s="84"/>
      <c r="F31" s="84"/>
      <c r="G31" s="84"/>
      <c r="H31" s="84"/>
      <c r="I31" s="84"/>
      <c r="J31" s="84"/>
      <c r="K31" s="84"/>
      <c r="L31" s="84"/>
      <c r="M31" s="84"/>
      <c r="N31" s="84"/>
      <c r="O31" s="84"/>
      <c r="P31" s="84"/>
      <c r="Q31" s="85"/>
      <c r="R31" s="86"/>
      <c r="S31" s="59"/>
    </row>
    <row r="32" ht="18.0" customHeight="1">
      <c r="A32" s="88" t="str">
        <f>'Jahr1 B2C'!A32&amp;""</f>
        <v>Produktgruppe 3</v>
      </c>
      <c r="B32" s="62"/>
      <c r="C32" s="64" t="s">
        <v>148</v>
      </c>
      <c r="D32" s="64" t="s">
        <v>150</v>
      </c>
      <c r="E32" s="66"/>
      <c r="F32" s="66"/>
      <c r="G32" s="66"/>
      <c r="H32" s="66"/>
      <c r="I32" s="66"/>
      <c r="J32" s="66"/>
      <c r="K32" s="66"/>
      <c r="L32" s="66"/>
      <c r="M32" s="66"/>
      <c r="N32" s="66"/>
      <c r="O32" s="66"/>
      <c r="P32" s="66"/>
      <c r="Q32" s="67"/>
      <c r="R32" s="68"/>
      <c r="S32" s="59"/>
    </row>
    <row r="33" ht="18.0" customHeight="1">
      <c r="A33" s="79" t="str">
        <f>'Jahr1 B2C'!A33&amp;""</f>
        <v>Artikel 1</v>
      </c>
      <c r="B33" s="72"/>
      <c r="C33" s="73">
        <f>'Jahr3 B2C'!C33</f>
        <v>0</v>
      </c>
      <c r="D33" s="73">
        <f>'Jahr3 B2C'!D33</f>
        <v>0</v>
      </c>
      <c r="E33" s="99">
        <f>'Jahr3 B2C'!E33*(1+'Jahr4 B2C'!$A$7)</f>
        <v>0</v>
      </c>
      <c r="F33" s="99">
        <f>'Jahr3 B2C'!F33*(1+'Jahr4 B2C'!$A$7)</f>
        <v>0</v>
      </c>
      <c r="G33" s="99">
        <f>'Jahr3 B2C'!G33*(1+'Jahr4 B2C'!$A$7)</f>
        <v>0</v>
      </c>
      <c r="H33" s="99">
        <f>'Jahr3 B2C'!H33*(1+'Jahr4 B2C'!$A$7)</f>
        <v>0</v>
      </c>
      <c r="I33" s="99">
        <f>'Jahr3 B2C'!I33*(1+'Jahr4 B2C'!$A$7)</f>
        <v>0</v>
      </c>
      <c r="J33" s="99">
        <f>'Jahr3 B2C'!J33*(1+'Jahr4 B2C'!$A$7)</f>
        <v>0</v>
      </c>
      <c r="K33" s="99">
        <f>'Jahr3 B2C'!K33*(1+'Jahr4 B2C'!$A$7)</f>
        <v>0</v>
      </c>
      <c r="L33" s="99">
        <f>'Jahr3 B2C'!L33*(1+'Jahr4 B2C'!$A$7)</f>
        <v>0</v>
      </c>
      <c r="M33" s="99">
        <f>'Jahr3 B2C'!M33*(1+'Jahr4 B2C'!$A$7)</f>
        <v>0</v>
      </c>
      <c r="N33" s="99">
        <f>'Jahr3 B2C'!N33*(1+'Jahr4 B2C'!$A$7)</f>
        <v>0</v>
      </c>
      <c r="O33" s="99">
        <f>'Jahr3 B2C'!O33*(1+'Jahr4 B2C'!$A$7)</f>
        <v>0</v>
      </c>
      <c r="P33" s="99">
        <f>'Jahr3 B2C'!P33*(1+'Jahr4 B2C'!$A$7)</f>
        <v>0</v>
      </c>
      <c r="Q33" s="77">
        <f t="shared" ref="Q33:Q42" si="5">SUM(E33+F33+G33+H33+I33+J33+K33+L33+M33+N33+O33+P33)</f>
        <v>0</v>
      </c>
      <c r="R33" s="78">
        <f t="shared" ref="R33:R42" si="6">SUM(E33+F33+G33+H33+I33+J33+K33+L33+M33+N33+O33+P33)/12</f>
        <v>0</v>
      </c>
      <c r="S33" s="59"/>
    </row>
    <row r="34" ht="18.0" customHeight="1">
      <c r="A34" s="79" t="str">
        <f>'Jahr1 B2C'!A34&amp;""</f>
        <v>Artikel 2</v>
      </c>
      <c r="B34" s="79"/>
      <c r="C34" s="80">
        <f>'Jahr3 B2C'!C34</f>
        <v>0</v>
      </c>
      <c r="D34" s="80">
        <f>'Jahr3 B2C'!D34</f>
        <v>0</v>
      </c>
      <c r="E34" s="100">
        <f>'Jahr3 B2C'!E34*(1+'Jahr4 B2C'!$A$7)</f>
        <v>0</v>
      </c>
      <c r="F34" s="100">
        <f>'Jahr3 B2C'!F34*(1+'Jahr4 B2C'!$A$7)</f>
        <v>0</v>
      </c>
      <c r="G34" s="100">
        <f>'Jahr3 B2C'!G34*(1+'Jahr4 B2C'!$A$7)</f>
        <v>0</v>
      </c>
      <c r="H34" s="100">
        <f>'Jahr3 B2C'!H34*(1+'Jahr4 B2C'!$A$7)</f>
        <v>0</v>
      </c>
      <c r="I34" s="100">
        <f>'Jahr3 B2C'!I34*(1+'Jahr4 B2C'!$A$7)</f>
        <v>0</v>
      </c>
      <c r="J34" s="100">
        <f>'Jahr3 B2C'!J34*(1+'Jahr4 B2C'!$A$7)</f>
        <v>0</v>
      </c>
      <c r="K34" s="100">
        <f>'Jahr3 B2C'!K34*(1+'Jahr4 B2C'!$A$7)</f>
        <v>0</v>
      </c>
      <c r="L34" s="100">
        <f>'Jahr3 B2C'!L34*(1+'Jahr4 B2C'!$A$7)</f>
        <v>0</v>
      </c>
      <c r="M34" s="100">
        <f>'Jahr3 B2C'!M34*(1+'Jahr4 B2C'!$A$7)</f>
        <v>0</v>
      </c>
      <c r="N34" s="100">
        <f>'Jahr3 B2C'!N34*(1+'Jahr4 B2C'!$A$7)</f>
        <v>0</v>
      </c>
      <c r="O34" s="100">
        <f>'Jahr3 B2C'!O34*(1+'Jahr4 B2C'!$A$7)</f>
        <v>0</v>
      </c>
      <c r="P34" s="100">
        <f>'Jahr3 B2C'!P34*(1+'Jahr4 B2C'!$A$7)</f>
        <v>0</v>
      </c>
      <c r="Q34" s="77">
        <f t="shared" si="5"/>
        <v>0</v>
      </c>
      <c r="R34" s="78">
        <f t="shared" si="6"/>
        <v>0</v>
      </c>
      <c r="S34" s="82"/>
    </row>
    <row r="35" ht="18.0" customHeight="1">
      <c r="A35" s="79" t="str">
        <f>'Jahr1 B2C'!A35&amp;""</f>
        <v>Artikel 3</v>
      </c>
      <c r="B35" s="79"/>
      <c r="C35" s="80">
        <f>'Jahr3 B2C'!C35</f>
        <v>0</v>
      </c>
      <c r="D35" s="80">
        <f>'Jahr3 B2C'!D35</f>
        <v>0</v>
      </c>
      <c r="E35" s="99">
        <f>'Jahr3 B2C'!E35*(1+'Jahr4 B2C'!$A$7)</f>
        <v>0</v>
      </c>
      <c r="F35" s="99">
        <f>'Jahr3 B2C'!F35*(1+'Jahr4 B2C'!$A$7)</f>
        <v>0</v>
      </c>
      <c r="G35" s="99">
        <f>'Jahr3 B2C'!G35*(1+'Jahr4 B2C'!$A$7)</f>
        <v>0</v>
      </c>
      <c r="H35" s="99">
        <f>'Jahr3 B2C'!H35*(1+'Jahr4 B2C'!$A$7)</f>
        <v>0</v>
      </c>
      <c r="I35" s="99">
        <f>'Jahr3 B2C'!I35*(1+'Jahr4 B2C'!$A$7)</f>
        <v>0</v>
      </c>
      <c r="J35" s="99">
        <f>'Jahr3 B2C'!J35*(1+'Jahr4 B2C'!$A$7)</f>
        <v>0</v>
      </c>
      <c r="K35" s="99">
        <f>'Jahr3 B2C'!K35*(1+'Jahr4 B2C'!$A$7)</f>
        <v>0</v>
      </c>
      <c r="L35" s="99">
        <f>'Jahr3 B2C'!L35*(1+'Jahr4 B2C'!$A$7)</f>
        <v>0</v>
      </c>
      <c r="M35" s="99">
        <f>'Jahr3 B2C'!M35*(1+'Jahr4 B2C'!$A$7)</f>
        <v>0</v>
      </c>
      <c r="N35" s="99">
        <f>'Jahr3 B2C'!N35*(1+'Jahr4 B2C'!$A$7)</f>
        <v>0</v>
      </c>
      <c r="O35" s="99">
        <f>'Jahr3 B2C'!O35*(1+'Jahr4 B2C'!$A$7)</f>
        <v>0</v>
      </c>
      <c r="P35" s="99">
        <f>'Jahr3 B2C'!P35*(1+'Jahr4 B2C'!$A$7)</f>
        <v>0</v>
      </c>
      <c r="Q35" s="77">
        <f t="shared" si="5"/>
        <v>0</v>
      </c>
      <c r="R35" s="78">
        <f t="shared" si="6"/>
        <v>0</v>
      </c>
      <c r="S35" s="82"/>
    </row>
    <row r="36" ht="18.0" customHeight="1">
      <c r="A36" s="79" t="str">
        <f>'Jahr1 B2C'!A36&amp;""</f>
        <v>Artikel 4</v>
      </c>
      <c r="B36" s="79"/>
      <c r="C36" s="80">
        <f>'Jahr3 B2C'!C36</f>
        <v>0</v>
      </c>
      <c r="D36" s="80">
        <f>'Jahr3 B2C'!D36</f>
        <v>0</v>
      </c>
      <c r="E36" s="100">
        <f>'Jahr3 B2C'!E36*(1+'Jahr4 B2C'!$A$7)</f>
        <v>0</v>
      </c>
      <c r="F36" s="100">
        <f>'Jahr3 B2C'!F36*(1+'Jahr4 B2C'!$A$7)</f>
        <v>0</v>
      </c>
      <c r="G36" s="100">
        <f>'Jahr3 B2C'!G36*(1+'Jahr4 B2C'!$A$7)</f>
        <v>0</v>
      </c>
      <c r="H36" s="100">
        <f>'Jahr3 B2C'!H36*(1+'Jahr4 B2C'!$A$7)</f>
        <v>0</v>
      </c>
      <c r="I36" s="100">
        <f>'Jahr3 B2C'!I36*(1+'Jahr4 B2C'!$A$7)</f>
        <v>0</v>
      </c>
      <c r="J36" s="100">
        <f>'Jahr3 B2C'!J36*(1+'Jahr4 B2C'!$A$7)</f>
        <v>0</v>
      </c>
      <c r="K36" s="100">
        <f>'Jahr3 B2C'!K36*(1+'Jahr4 B2C'!$A$7)</f>
        <v>0</v>
      </c>
      <c r="L36" s="100">
        <f>'Jahr3 B2C'!L36*(1+'Jahr4 B2C'!$A$7)</f>
        <v>0</v>
      </c>
      <c r="M36" s="100">
        <f>'Jahr3 B2C'!M36*(1+'Jahr4 B2C'!$A$7)</f>
        <v>0</v>
      </c>
      <c r="N36" s="100">
        <f>'Jahr3 B2C'!N36*(1+'Jahr4 B2C'!$A$7)</f>
        <v>0</v>
      </c>
      <c r="O36" s="100">
        <f>'Jahr3 B2C'!O36*(1+'Jahr4 B2C'!$A$7)</f>
        <v>0</v>
      </c>
      <c r="P36" s="100">
        <f>'Jahr3 B2C'!P36*(1+'Jahr4 B2C'!$A$7)</f>
        <v>0</v>
      </c>
      <c r="Q36" s="77">
        <f t="shared" si="5"/>
        <v>0</v>
      </c>
      <c r="R36" s="78">
        <f t="shared" si="6"/>
        <v>0</v>
      </c>
      <c r="S36" s="82"/>
    </row>
    <row r="37" ht="18.0" customHeight="1">
      <c r="A37" s="79" t="str">
        <f>'Jahr1 B2C'!A37&amp;""</f>
        <v>Artikel 5</v>
      </c>
      <c r="B37" s="79"/>
      <c r="C37" s="80">
        <f>'Jahr3 B2C'!C37</f>
        <v>0</v>
      </c>
      <c r="D37" s="73">
        <f>'Jahr3 B2C'!D37</f>
        <v>0</v>
      </c>
      <c r="E37" s="99">
        <f>'Jahr3 B2C'!E37*(1+'Jahr4 B2C'!$A$7)</f>
        <v>0</v>
      </c>
      <c r="F37" s="99">
        <f>'Jahr3 B2C'!F37*(1+'Jahr4 B2C'!$A$7)</f>
        <v>0</v>
      </c>
      <c r="G37" s="99">
        <f>'Jahr3 B2C'!G37*(1+'Jahr4 B2C'!$A$7)</f>
        <v>0</v>
      </c>
      <c r="H37" s="99">
        <f>'Jahr3 B2C'!H37*(1+'Jahr4 B2C'!$A$7)</f>
        <v>0</v>
      </c>
      <c r="I37" s="99">
        <f>'Jahr3 B2C'!I37*(1+'Jahr4 B2C'!$A$7)</f>
        <v>0</v>
      </c>
      <c r="J37" s="99">
        <f>'Jahr3 B2C'!J37*(1+'Jahr4 B2C'!$A$7)</f>
        <v>0</v>
      </c>
      <c r="K37" s="99">
        <f>'Jahr3 B2C'!K37*(1+'Jahr4 B2C'!$A$7)</f>
        <v>0</v>
      </c>
      <c r="L37" s="99">
        <f>'Jahr3 B2C'!L37*(1+'Jahr4 B2C'!$A$7)</f>
        <v>0</v>
      </c>
      <c r="M37" s="99">
        <f>'Jahr3 B2C'!M37*(1+'Jahr4 B2C'!$A$7)</f>
        <v>0</v>
      </c>
      <c r="N37" s="99">
        <f>'Jahr3 B2C'!N37*(1+'Jahr4 B2C'!$A$7)</f>
        <v>0</v>
      </c>
      <c r="O37" s="99">
        <f>'Jahr3 B2C'!O37*(1+'Jahr4 B2C'!$A$7)</f>
        <v>0</v>
      </c>
      <c r="P37" s="99">
        <f>'Jahr3 B2C'!P37*(1+'Jahr4 B2C'!$A$7)</f>
        <v>0</v>
      </c>
      <c r="Q37" s="77">
        <f t="shared" si="5"/>
        <v>0</v>
      </c>
      <c r="R37" s="78">
        <f t="shared" si="6"/>
        <v>0</v>
      </c>
      <c r="S37" s="59"/>
    </row>
    <row r="38" ht="18.0" customHeight="1">
      <c r="A38" s="79" t="str">
        <f>'Jahr1 B2C'!A38&amp;""</f>
        <v>Artikel 6</v>
      </c>
      <c r="B38" s="79"/>
      <c r="C38" s="80">
        <f>'Jahr3 B2C'!C38</f>
        <v>0</v>
      </c>
      <c r="D38" s="80">
        <f>'Jahr3 B2C'!D38</f>
        <v>0</v>
      </c>
      <c r="E38" s="100">
        <f>'Jahr3 B2C'!E38*(1+'Jahr4 B2C'!$A$7)</f>
        <v>0</v>
      </c>
      <c r="F38" s="100">
        <f>'Jahr3 B2C'!F38*(1+'Jahr4 B2C'!$A$7)</f>
        <v>0</v>
      </c>
      <c r="G38" s="100">
        <f>'Jahr3 B2C'!G38*(1+'Jahr4 B2C'!$A$7)</f>
        <v>0</v>
      </c>
      <c r="H38" s="100">
        <f>'Jahr3 B2C'!H38*(1+'Jahr4 B2C'!$A$7)</f>
        <v>0</v>
      </c>
      <c r="I38" s="100">
        <f>'Jahr3 B2C'!I38*(1+'Jahr4 B2C'!$A$7)</f>
        <v>0</v>
      </c>
      <c r="J38" s="100">
        <f>'Jahr3 B2C'!J38*(1+'Jahr4 B2C'!$A$7)</f>
        <v>0</v>
      </c>
      <c r="K38" s="100">
        <f>'Jahr3 B2C'!K38*(1+'Jahr4 B2C'!$A$7)</f>
        <v>0</v>
      </c>
      <c r="L38" s="100">
        <f>'Jahr3 B2C'!L38*(1+'Jahr4 B2C'!$A$7)</f>
        <v>0</v>
      </c>
      <c r="M38" s="100">
        <f>'Jahr3 B2C'!M38*(1+'Jahr4 B2C'!$A$7)</f>
        <v>0</v>
      </c>
      <c r="N38" s="100">
        <f>'Jahr3 B2C'!N38*(1+'Jahr4 B2C'!$A$7)</f>
        <v>0</v>
      </c>
      <c r="O38" s="100">
        <f>'Jahr3 B2C'!O38*(1+'Jahr4 B2C'!$A$7)</f>
        <v>0</v>
      </c>
      <c r="P38" s="100">
        <f>'Jahr3 B2C'!P38*(1+'Jahr4 B2C'!$A$7)</f>
        <v>0</v>
      </c>
      <c r="Q38" s="77">
        <f t="shared" si="5"/>
        <v>0</v>
      </c>
      <c r="R38" s="78">
        <f t="shared" si="6"/>
        <v>0</v>
      </c>
      <c r="S38" s="82"/>
    </row>
    <row r="39" ht="18.0" customHeight="1">
      <c r="A39" s="79" t="str">
        <f>'Jahr1 B2C'!A39&amp;""</f>
        <v/>
      </c>
      <c r="B39" s="79"/>
      <c r="C39" s="80" t="str">
        <f>'Jahr3 B2C'!C39</f>
        <v/>
      </c>
      <c r="D39" s="80" t="str">
        <f>'Jahr3 B2C'!D39</f>
        <v/>
      </c>
      <c r="E39" s="99">
        <f>'Jahr3 B2C'!E39*(1+'Jahr4 B2C'!$A$7)</f>
        <v>0</v>
      </c>
      <c r="F39" s="99">
        <f>'Jahr3 B2C'!F39*(1+'Jahr4 B2C'!$A$7)</f>
        <v>0</v>
      </c>
      <c r="G39" s="99">
        <f>'Jahr3 B2C'!G39*(1+'Jahr4 B2C'!$A$7)</f>
        <v>0</v>
      </c>
      <c r="H39" s="99">
        <f>'Jahr3 B2C'!H39*(1+'Jahr4 B2C'!$A$7)</f>
        <v>0</v>
      </c>
      <c r="I39" s="99">
        <f>'Jahr3 B2C'!I39*(1+'Jahr4 B2C'!$A$7)</f>
        <v>0</v>
      </c>
      <c r="J39" s="99">
        <f>'Jahr3 B2C'!J39*(1+'Jahr4 B2C'!$A$7)</f>
        <v>0</v>
      </c>
      <c r="K39" s="99">
        <f>'Jahr3 B2C'!K39*(1+'Jahr4 B2C'!$A$7)</f>
        <v>0</v>
      </c>
      <c r="L39" s="99">
        <f>'Jahr3 B2C'!L39*(1+'Jahr4 B2C'!$A$7)</f>
        <v>0</v>
      </c>
      <c r="M39" s="99">
        <f>'Jahr3 B2C'!M39*(1+'Jahr4 B2C'!$A$7)</f>
        <v>0</v>
      </c>
      <c r="N39" s="99">
        <f>'Jahr3 B2C'!N39*(1+'Jahr4 B2C'!$A$7)</f>
        <v>0</v>
      </c>
      <c r="O39" s="99">
        <f>'Jahr3 B2C'!O39*(1+'Jahr4 B2C'!$A$7)</f>
        <v>0</v>
      </c>
      <c r="P39" s="99">
        <f>'Jahr3 B2C'!P39*(1+'Jahr4 B2C'!$A$7)</f>
        <v>0</v>
      </c>
      <c r="Q39" s="77">
        <f t="shared" si="5"/>
        <v>0</v>
      </c>
      <c r="R39" s="78">
        <f t="shared" si="6"/>
        <v>0</v>
      </c>
      <c r="S39" s="82"/>
    </row>
    <row r="40" ht="18.0" customHeight="1">
      <c r="A40" s="79" t="str">
        <f>'Jahr1 B2C'!A40&amp;""</f>
        <v/>
      </c>
      <c r="B40" s="79"/>
      <c r="C40" s="80" t="str">
        <f>'Jahr3 B2C'!C40</f>
        <v/>
      </c>
      <c r="D40" s="80" t="str">
        <f>'Jahr3 B2C'!D40</f>
        <v/>
      </c>
      <c r="E40" s="100">
        <f>'Jahr3 B2C'!E40*(1+'Jahr4 B2C'!$A$7)</f>
        <v>0</v>
      </c>
      <c r="F40" s="100">
        <f>'Jahr3 B2C'!F40*(1+'Jahr4 B2C'!$A$7)</f>
        <v>0</v>
      </c>
      <c r="G40" s="100">
        <f>'Jahr3 B2C'!G40*(1+'Jahr4 B2C'!$A$7)</f>
        <v>0</v>
      </c>
      <c r="H40" s="100">
        <f>'Jahr3 B2C'!H40*(1+'Jahr4 B2C'!$A$7)</f>
        <v>0</v>
      </c>
      <c r="I40" s="100">
        <f>'Jahr3 B2C'!I40*(1+'Jahr4 B2C'!$A$7)</f>
        <v>0</v>
      </c>
      <c r="J40" s="100">
        <f>'Jahr3 B2C'!J40*(1+'Jahr4 B2C'!$A$7)</f>
        <v>0</v>
      </c>
      <c r="K40" s="100">
        <f>'Jahr3 B2C'!K40*(1+'Jahr4 B2C'!$A$7)</f>
        <v>0</v>
      </c>
      <c r="L40" s="100">
        <f>'Jahr3 B2C'!L40*(1+'Jahr4 B2C'!$A$7)</f>
        <v>0</v>
      </c>
      <c r="M40" s="100">
        <f>'Jahr3 B2C'!M40*(1+'Jahr4 B2C'!$A$7)</f>
        <v>0</v>
      </c>
      <c r="N40" s="100">
        <f>'Jahr3 B2C'!N40*(1+'Jahr4 B2C'!$A$7)</f>
        <v>0</v>
      </c>
      <c r="O40" s="100">
        <f>'Jahr3 B2C'!O40*(1+'Jahr4 B2C'!$A$7)</f>
        <v>0</v>
      </c>
      <c r="P40" s="100">
        <f>'Jahr3 B2C'!P40*(1+'Jahr4 B2C'!$A$7)</f>
        <v>0</v>
      </c>
      <c r="Q40" s="77">
        <f t="shared" si="5"/>
        <v>0</v>
      </c>
      <c r="R40" s="78">
        <f t="shared" si="6"/>
        <v>0</v>
      </c>
      <c r="S40" s="82"/>
    </row>
    <row r="41" ht="18.0" customHeight="1">
      <c r="A41" s="79" t="str">
        <f>'Jahr1 B2C'!A41&amp;""</f>
        <v/>
      </c>
      <c r="B41" s="79"/>
      <c r="C41" s="80" t="str">
        <f>'Jahr3 B2C'!C41</f>
        <v/>
      </c>
      <c r="D41" s="80" t="str">
        <f>'Jahr3 B2C'!D41</f>
        <v/>
      </c>
      <c r="E41" s="99">
        <f>'Jahr3 B2C'!E41*(1+'Jahr4 B2C'!$A$7)</f>
        <v>0</v>
      </c>
      <c r="F41" s="99">
        <f>'Jahr3 B2C'!F41*(1+'Jahr4 B2C'!$A$7)</f>
        <v>0</v>
      </c>
      <c r="G41" s="99">
        <f>'Jahr3 B2C'!G41*(1+'Jahr4 B2C'!$A$7)</f>
        <v>0</v>
      </c>
      <c r="H41" s="99">
        <f>'Jahr3 B2C'!H41*(1+'Jahr4 B2C'!$A$7)</f>
        <v>0</v>
      </c>
      <c r="I41" s="99">
        <f>'Jahr3 B2C'!I41*(1+'Jahr4 B2C'!$A$7)</f>
        <v>0</v>
      </c>
      <c r="J41" s="99">
        <f>'Jahr3 B2C'!J41*(1+'Jahr4 B2C'!$A$7)</f>
        <v>0</v>
      </c>
      <c r="K41" s="99">
        <f>'Jahr3 B2C'!K41*(1+'Jahr4 B2C'!$A$7)</f>
        <v>0</v>
      </c>
      <c r="L41" s="99">
        <f>'Jahr3 B2C'!L41*(1+'Jahr4 B2C'!$A$7)</f>
        <v>0</v>
      </c>
      <c r="M41" s="99">
        <f>'Jahr3 B2C'!M41*(1+'Jahr4 B2C'!$A$7)</f>
        <v>0</v>
      </c>
      <c r="N41" s="99">
        <f>'Jahr3 B2C'!N41*(1+'Jahr4 B2C'!$A$7)</f>
        <v>0</v>
      </c>
      <c r="O41" s="99">
        <f>'Jahr3 B2C'!O41*(1+'Jahr4 B2C'!$A$7)</f>
        <v>0</v>
      </c>
      <c r="P41" s="99">
        <f>'Jahr3 B2C'!P41*(1+'Jahr4 B2C'!$A$7)</f>
        <v>0</v>
      </c>
      <c r="Q41" s="77">
        <f t="shared" si="5"/>
        <v>0</v>
      </c>
      <c r="R41" s="78">
        <f t="shared" si="6"/>
        <v>0</v>
      </c>
      <c r="S41" s="82"/>
    </row>
    <row r="42" ht="18.0" customHeight="1">
      <c r="A42" s="79" t="str">
        <f>'Jahr1 B2C'!A42&amp;""</f>
        <v/>
      </c>
      <c r="B42" s="79"/>
      <c r="C42" s="80" t="str">
        <f>'Jahr3 B2C'!C42</f>
        <v/>
      </c>
      <c r="D42" s="80" t="str">
        <f>'Jahr3 B2C'!D42</f>
        <v/>
      </c>
      <c r="E42" s="100">
        <f>'Jahr3 B2C'!E42*(1+'Jahr4 B2C'!$A$7)</f>
        <v>0</v>
      </c>
      <c r="F42" s="100">
        <f>'Jahr3 B2C'!F42*(1+'Jahr4 B2C'!$A$7)</f>
        <v>0</v>
      </c>
      <c r="G42" s="100">
        <f>'Jahr3 B2C'!G42*(1+'Jahr4 B2C'!$A$7)</f>
        <v>0</v>
      </c>
      <c r="H42" s="100">
        <f>'Jahr3 B2C'!H42*(1+'Jahr4 B2C'!$A$7)</f>
        <v>0</v>
      </c>
      <c r="I42" s="100">
        <f>'Jahr3 B2C'!I42*(1+'Jahr4 B2C'!$A$7)</f>
        <v>0</v>
      </c>
      <c r="J42" s="100">
        <f>'Jahr3 B2C'!J42*(1+'Jahr4 B2C'!$A$7)</f>
        <v>0</v>
      </c>
      <c r="K42" s="100">
        <f>'Jahr3 B2C'!K42*(1+'Jahr4 B2C'!$A$7)</f>
        <v>0</v>
      </c>
      <c r="L42" s="100">
        <f>'Jahr3 B2C'!L42*(1+'Jahr4 B2C'!$A$7)</f>
        <v>0</v>
      </c>
      <c r="M42" s="100">
        <f>'Jahr3 B2C'!M42*(1+'Jahr4 B2C'!$A$7)</f>
        <v>0</v>
      </c>
      <c r="N42" s="100">
        <f>'Jahr3 B2C'!N42*(1+'Jahr4 B2C'!$A$7)</f>
        <v>0</v>
      </c>
      <c r="O42" s="100">
        <f>'Jahr3 B2C'!O42*(1+'Jahr4 B2C'!$A$7)</f>
        <v>0</v>
      </c>
      <c r="P42" s="100">
        <f>'Jahr3 B2C'!P42*(1+'Jahr4 B2C'!$A$7)</f>
        <v>0</v>
      </c>
      <c r="Q42" s="77">
        <f t="shared" si="5"/>
        <v>0</v>
      </c>
      <c r="R42" s="78">
        <f t="shared" si="6"/>
        <v>0</v>
      </c>
      <c r="S42" s="82"/>
    </row>
    <row r="43" ht="18.0" customHeight="1">
      <c r="A43" s="57"/>
      <c r="B43" s="57"/>
      <c r="C43" s="57"/>
      <c r="D43" s="57"/>
      <c r="E43" s="84"/>
      <c r="F43" s="84"/>
      <c r="G43" s="84"/>
      <c r="H43" s="84"/>
      <c r="I43" s="84"/>
      <c r="J43" s="84"/>
      <c r="K43" s="84"/>
      <c r="L43" s="84"/>
      <c r="M43" s="84"/>
      <c r="N43" s="84"/>
      <c r="O43" s="84"/>
      <c r="P43" s="84"/>
      <c r="Q43" s="85"/>
      <c r="R43" s="86"/>
      <c r="S43" s="59"/>
    </row>
    <row r="44" ht="18.0" customHeight="1">
      <c r="A44" s="88" t="str">
        <f>'Jahr1 B2C'!A44&amp;""</f>
        <v>Produktgruppe 4</v>
      </c>
      <c r="B44" s="62"/>
      <c r="C44" s="64" t="s">
        <v>148</v>
      </c>
      <c r="D44" s="64" t="s">
        <v>150</v>
      </c>
      <c r="E44" s="66"/>
      <c r="F44" s="66"/>
      <c r="G44" s="66"/>
      <c r="H44" s="66"/>
      <c r="I44" s="66"/>
      <c r="J44" s="66"/>
      <c r="K44" s="66"/>
      <c r="L44" s="66"/>
      <c r="M44" s="66"/>
      <c r="N44" s="66"/>
      <c r="O44" s="66"/>
      <c r="P44" s="66"/>
      <c r="Q44" s="67"/>
      <c r="R44" s="68"/>
      <c r="S44" s="59"/>
    </row>
    <row r="45" ht="18.0" customHeight="1">
      <c r="A45" s="79" t="str">
        <f>'Jahr1 B2C'!A45&amp;""</f>
        <v>Artikel 1</v>
      </c>
      <c r="B45" s="72"/>
      <c r="C45" s="73">
        <f>'Jahr3 B2C'!C45</f>
        <v>0</v>
      </c>
      <c r="D45" s="73">
        <f>'Jahr3 B2C'!D45</f>
        <v>0</v>
      </c>
      <c r="E45" s="99">
        <f>'Jahr3 B2C'!E45*(1+'Jahr4 B2C'!$A$7)</f>
        <v>0</v>
      </c>
      <c r="F45" s="99">
        <f>'Jahr3 B2C'!F45*(1+'Jahr4 B2C'!$A$7)</f>
        <v>0</v>
      </c>
      <c r="G45" s="99">
        <f>'Jahr3 B2C'!G45*(1+'Jahr4 B2C'!$A$7)</f>
        <v>0</v>
      </c>
      <c r="H45" s="99">
        <f>'Jahr3 B2C'!H45*(1+'Jahr4 B2C'!$A$7)</f>
        <v>0</v>
      </c>
      <c r="I45" s="99">
        <f>'Jahr3 B2C'!I45*(1+'Jahr4 B2C'!$A$7)</f>
        <v>0</v>
      </c>
      <c r="J45" s="99">
        <f>'Jahr3 B2C'!J45*(1+'Jahr4 B2C'!$A$7)</f>
        <v>0</v>
      </c>
      <c r="K45" s="99">
        <f>'Jahr3 B2C'!K45*(1+'Jahr4 B2C'!$A$7)</f>
        <v>0</v>
      </c>
      <c r="L45" s="99">
        <f>'Jahr3 B2C'!L45*(1+'Jahr4 B2C'!$A$7)</f>
        <v>0</v>
      </c>
      <c r="M45" s="99">
        <f>'Jahr3 B2C'!M45*(1+'Jahr4 B2C'!$A$7)</f>
        <v>0</v>
      </c>
      <c r="N45" s="99">
        <f>'Jahr3 B2C'!N45*(1+'Jahr4 B2C'!$A$7)</f>
        <v>0</v>
      </c>
      <c r="O45" s="99">
        <f>'Jahr3 B2C'!O45*(1+'Jahr4 B2C'!$A$7)</f>
        <v>0</v>
      </c>
      <c r="P45" s="99">
        <f>'Jahr3 B2C'!P45*(1+'Jahr4 B2C'!$A$7)</f>
        <v>0</v>
      </c>
      <c r="Q45" s="77">
        <f t="shared" ref="Q45:Q54" si="7">SUM(E45+F45+G45+H45+I45+J45+K45+L45+M45+N45+O45+P45)</f>
        <v>0</v>
      </c>
      <c r="R45" s="78">
        <f t="shared" ref="R45:R54" si="8">SUM(E45+F45+G45+H45+I45+J45+K45+L45+M45+N45+O45+P45)/12</f>
        <v>0</v>
      </c>
      <c r="S45" s="59"/>
    </row>
    <row r="46" ht="18.0" customHeight="1">
      <c r="A46" s="79" t="str">
        <f>'Jahr1 B2C'!A46&amp;""</f>
        <v>Artikel 2</v>
      </c>
      <c r="B46" s="79"/>
      <c r="C46" s="80">
        <f>'Jahr3 B2C'!C46</f>
        <v>0</v>
      </c>
      <c r="D46" s="80">
        <f>'Jahr3 B2C'!D46</f>
        <v>0</v>
      </c>
      <c r="E46" s="100">
        <f>'Jahr3 B2C'!E46*(1+'Jahr4 B2C'!$A$7)</f>
        <v>0</v>
      </c>
      <c r="F46" s="100">
        <f>'Jahr3 B2C'!F46*(1+'Jahr4 B2C'!$A$7)</f>
        <v>0</v>
      </c>
      <c r="G46" s="100">
        <f>'Jahr3 B2C'!G46*(1+'Jahr4 B2C'!$A$7)</f>
        <v>0</v>
      </c>
      <c r="H46" s="100">
        <f>'Jahr3 B2C'!H46*(1+'Jahr4 B2C'!$A$7)</f>
        <v>0</v>
      </c>
      <c r="I46" s="100">
        <f>'Jahr3 B2C'!I46*(1+'Jahr4 B2C'!$A$7)</f>
        <v>0</v>
      </c>
      <c r="J46" s="100">
        <f>'Jahr3 B2C'!J46*(1+'Jahr4 B2C'!$A$7)</f>
        <v>0</v>
      </c>
      <c r="K46" s="100">
        <f>'Jahr3 B2C'!K46*(1+'Jahr4 B2C'!$A$7)</f>
        <v>0</v>
      </c>
      <c r="L46" s="100">
        <f>'Jahr3 B2C'!L46*(1+'Jahr4 B2C'!$A$7)</f>
        <v>0</v>
      </c>
      <c r="M46" s="100">
        <f>'Jahr3 B2C'!M46*(1+'Jahr4 B2C'!$A$7)</f>
        <v>0</v>
      </c>
      <c r="N46" s="100">
        <f>'Jahr3 B2C'!N46*(1+'Jahr4 B2C'!$A$7)</f>
        <v>0</v>
      </c>
      <c r="O46" s="100">
        <f>'Jahr3 B2C'!O46*(1+'Jahr4 B2C'!$A$7)</f>
        <v>0</v>
      </c>
      <c r="P46" s="100">
        <f>'Jahr3 B2C'!P46*(1+'Jahr4 B2C'!$A$7)</f>
        <v>0</v>
      </c>
      <c r="Q46" s="77">
        <f t="shared" si="7"/>
        <v>0</v>
      </c>
      <c r="R46" s="78">
        <f t="shared" si="8"/>
        <v>0</v>
      </c>
      <c r="S46" s="82"/>
    </row>
    <row r="47" ht="18.0" customHeight="1">
      <c r="A47" s="79" t="str">
        <f>'Jahr1 B2C'!A47&amp;""</f>
        <v>Artikel 3</v>
      </c>
      <c r="B47" s="79"/>
      <c r="C47" s="80">
        <f>'Jahr3 B2C'!C47</f>
        <v>0</v>
      </c>
      <c r="D47" s="80">
        <f>'Jahr3 B2C'!D47</f>
        <v>0</v>
      </c>
      <c r="E47" s="99">
        <f>'Jahr3 B2C'!E47*(1+'Jahr4 B2C'!$A$7)</f>
        <v>0</v>
      </c>
      <c r="F47" s="99">
        <f>'Jahr3 B2C'!F47*(1+'Jahr4 B2C'!$A$7)</f>
        <v>0</v>
      </c>
      <c r="G47" s="99">
        <f>'Jahr3 B2C'!G47*(1+'Jahr4 B2C'!$A$7)</f>
        <v>0</v>
      </c>
      <c r="H47" s="99">
        <f>'Jahr3 B2C'!H47*(1+'Jahr4 B2C'!$A$7)</f>
        <v>0</v>
      </c>
      <c r="I47" s="99">
        <f>'Jahr3 B2C'!I47*(1+'Jahr4 B2C'!$A$7)</f>
        <v>0</v>
      </c>
      <c r="J47" s="99">
        <f>'Jahr3 B2C'!J47*(1+'Jahr4 B2C'!$A$7)</f>
        <v>0</v>
      </c>
      <c r="K47" s="99">
        <f>'Jahr3 B2C'!K47*(1+'Jahr4 B2C'!$A$7)</f>
        <v>0</v>
      </c>
      <c r="L47" s="99">
        <f>'Jahr3 B2C'!L47*(1+'Jahr4 B2C'!$A$7)</f>
        <v>0</v>
      </c>
      <c r="M47" s="99">
        <f>'Jahr3 B2C'!M47*(1+'Jahr4 B2C'!$A$7)</f>
        <v>0</v>
      </c>
      <c r="N47" s="99">
        <f>'Jahr3 B2C'!N47*(1+'Jahr4 B2C'!$A$7)</f>
        <v>0</v>
      </c>
      <c r="O47" s="99">
        <f>'Jahr3 B2C'!O47*(1+'Jahr4 B2C'!$A$7)</f>
        <v>0</v>
      </c>
      <c r="P47" s="99">
        <f>'Jahr3 B2C'!P47*(1+'Jahr4 B2C'!$A$7)</f>
        <v>0</v>
      </c>
      <c r="Q47" s="77">
        <f t="shared" si="7"/>
        <v>0</v>
      </c>
      <c r="R47" s="78">
        <f t="shared" si="8"/>
        <v>0</v>
      </c>
      <c r="S47" s="82"/>
    </row>
    <row r="48" ht="18.0" customHeight="1">
      <c r="A48" s="79" t="str">
        <f>'Jahr1 B2C'!A48&amp;""</f>
        <v>Artikel 4</v>
      </c>
      <c r="B48" s="79"/>
      <c r="C48" s="80">
        <f>'Jahr3 B2C'!C48</f>
        <v>0</v>
      </c>
      <c r="D48" s="80">
        <f>'Jahr3 B2C'!D48</f>
        <v>0</v>
      </c>
      <c r="E48" s="100">
        <f>'Jahr3 B2C'!E48*(1+'Jahr4 B2C'!$A$7)</f>
        <v>0</v>
      </c>
      <c r="F48" s="100">
        <f>'Jahr3 B2C'!F48*(1+'Jahr4 B2C'!$A$7)</f>
        <v>0</v>
      </c>
      <c r="G48" s="100">
        <f>'Jahr3 B2C'!G48*(1+'Jahr4 B2C'!$A$7)</f>
        <v>0</v>
      </c>
      <c r="H48" s="100">
        <f>'Jahr3 B2C'!H48*(1+'Jahr4 B2C'!$A$7)</f>
        <v>0</v>
      </c>
      <c r="I48" s="100">
        <f>'Jahr3 B2C'!I48*(1+'Jahr4 B2C'!$A$7)</f>
        <v>0</v>
      </c>
      <c r="J48" s="100">
        <f>'Jahr3 B2C'!J48*(1+'Jahr4 B2C'!$A$7)</f>
        <v>0</v>
      </c>
      <c r="K48" s="100">
        <f>'Jahr3 B2C'!K48*(1+'Jahr4 B2C'!$A$7)</f>
        <v>0</v>
      </c>
      <c r="L48" s="100">
        <f>'Jahr3 B2C'!L48*(1+'Jahr4 B2C'!$A$7)</f>
        <v>0</v>
      </c>
      <c r="M48" s="100">
        <f>'Jahr3 B2C'!M48*(1+'Jahr4 B2C'!$A$7)</f>
        <v>0</v>
      </c>
      <c r="N48" s="100">
        <f>'Jahr3 B2C'!N48*(1+'Jahr4 B2C'!$A$7)</f>
        <v>0</v>
      </c>
      <c r="O48" s="100">
        <f>'Jahr3 B2C'!O48*(1+'Jahr4 B2C'!$A$7)</f>
        <v>0</v>
      </c>
      <c r="P48" s="100">
        <f>'Jahr3 B2C'!P48*(1+'Jahr4 B2C'!$A$7)</f>
        <v>0</v>
      </c>
      <c r="Q48" s="77">
        <f t="shared" si="7"/>
        <v>0</v>
      </c>
      <c r="R48" s="78">
        <f t="shared" si="8"/>
        <v>0</v>
      </c>
      <c r="S48" s="82"/>
    </row>
    <row r="49" ht="15.75" customHeight="1">
      <c r="A49" s="79" t="str">
        <f>'Jahr1 B2C'!A49&amp;""</f>
        <v>Artikel 5</v>
      </c>
      <c r="B49" s="79"/>
      <c r="C49" s="80">
        <f>'Jahr3 B2C'!C49</f>
        <v>0</v>
      </c>
      <c r="D49" s="80">
        <f>'Jahr3 B2C'!D49</f>
        <v>0</v>
      </c>
      <c r="E49" s="99">
        <f>'Jahr3 B2C'!E49*(1+'Jahr4 B2C'!$A$7)</f>
        <v>0</v>
      </c>
      <c r="F49" s="99">
        <f>'Jahr3 B2C'!F49*(1+'Jahr4 B2C'!$A$7)</f>
        <v>0</v>
      </c>
      <c r="G49" s="99">
        <f>'Jahr3 B2C'!G49*(1+'Jahr4 B2C'!$A$7)</f>
        <v>0</v>
      </c>
      <c r="H49" s="99">
        <f>'Jahr3 B2C'!H49*(1+'Jahr4 B2C'!$A$7)</f>
        <v>0</v>
      </c>
      <c r="I49" s="99">
        <f>'Jahr3 B2C'!I49*(1+'Jahr4 B2C'!$A$7)</f>
        <v>0</v>
      </c>
      <c r="J49" s="99">
        <f>'Jahr3 B2C'!J49*(1+'Jahr4 B2C'!$A$7)</f>
        <v>0</v>
      </c>
      <c r="K49" s="99">
        <f>'Jahr3 B2C'!K49*(1+'Jahr4 B2C'!$A$7)</f>
        <v>0</v>
      </c>
      <c r="L49" s="99">
        <f>'Jahr3 B2C'!L49*(1+'Jahr4 B2C'!$A$7)</f>
        <v>0</v>
      </c>
      <c r="M49" s="99">
        <f>'Jahr3 B2C'!M49*(1+'Jahr4 B2C'!$A$7)</f>
        <v>0</v>
      </c>
      <c r="N49" s="99">
        <f>'Jahr3 B2C'!N49*(1+'Jahr4 B2C'!$A$7)</f>
        <v>0</v>
      </c>
      <c r="O49" s="99">
        <f>'Jahr3 B2C'!O49*(1+'Jahr4 B2C'!$A$7)</f>
        <v>0</v>
      </c>
      <c r="P49" s="99">
        <f>'Jahr3 B2C'!P49*(1+'Jahr4 B2C'!$A$7)</f>
        <v>0</v>
      </c>
      <c r="Q49" s="77">
        <f t="shared" si="7"/>
        <v>0</v>
      </c>
      <c r="R49" s="78">
        <f t="shared" si="8"/>
        <v>0</v>
      </c>
      <c r="S49" s="91"/>
    </row>
    <row r="50" ht="18.0" customHeight="1">
      <c r="A50" s="79" t="str">
        <f>'Jahr1 B2C'!A50&amp;""</f>
        <v>Artikel 6</v>
      </c>
      <c r="B50" s="79"/>
      <c r="C50" s="80">
        <f>'Jahr3 B2C'!C50</f>
        <v>0</v>
      </c>
      <c r="D50" s="80">
        <f>'Jahr3 B2C'!D50</f>
        <v>0</v>
      </c>
      <c r="E50" s="100">
        <f>'Jahr3 B2C'!E50*(1+'Jahr4 B2C'!$A$7)</f>
        <v>0</v>
      </c>
      <c r="F50" s="100">
        <f>'Jahr3 B2C'!F50*(1+'Jahr4 B2C'!$A$7)</f>
        <v>0</v>
      </c>
      <c r="G50" s="100">
        <f>'Jahr3 B2C'!G50*(1+'Jahr4 B2C'!$A$7)</f>
        <v>0</v>
      </c>
      <c r="H50" s="100">
        <f>'Jahr3 B2C'!H50*(1+'Jahr4 B2C'!$A$7)</f>
        <v>0</v>
      </c>
      <c r="I50" s="100">
        <f>'Jahr3 B2C'!I50*(1+'Jahr4 B2C'!$A$7)</f>
        <v>0</v>
      </c>
      <c r="J50" s="100">
        <f>'Jahr3 B2C'!J50*(1+'Jahr4 B2C'!$A$7)</f>
        <v>0</v>
      </c>
      <c r="K50" s="100">
        <f>'Jahr3 B2C'!K50*(1+'Jahr4 B2C'!$A$7)</f>
        <v>0</v>
      </c>
      <c r="L50" s="100">
        <f>'Jahr3 B2C'!L50*(1+'Jahr4 B2C'!$A$7)</f>
        <v>0</v>
      </c>
      <c r="M50" s="100">
        <f>'Jahr3 B2C'!M50*(1+'Jahr4 B2C'!$A$7)</f>
        <v>0</v>
      </c>
      <c r="N50" s="100">
        <f>'Jahr3 B2C'!N50*(1+'Jahr4 B2C'!$A$7)</f>
        <v>0</v>
      </c>
      <c r="O50" s="100">
        <f>'Jahr3 B2C'!O50*(1+'Jahr4 B2C'!$A$7)</f>
        <v>0</v>
      </c>
      <c r="P50" s="100">
        <f>'Jahr3 B2C'!P50*(1+'Jahr4 B2C'!$A$7)</f>
        <v>0</v>
      </c>
      <c r="Q50" s="77">
        <f t="shared" si="7"/>
        <v>0</v>
      </c>
      <c r="R50" s="78">
        <f t="shared" si="8"/>
        <v>0</v>
      </c>
      <c r="S50" s="82"/>
    </row>
    <row r="51" ht="18.0" customHeight="1">
      <c r="A51" s="79" t="str">
        <f>'Jahr1 B2C'!A51&amp;""</f>
        <v/>
      </c>
      <c r="B51" s="79"/>
      <c r="C51" s="80" t="str">
        <f>'Jahr3 B2C'!C51</f>
        <v/>
      </c>
      <c r="D51" s="80" t="str">
        <f>'Jahr3 B2C'!D51</f>
        <v/>
      </c>
      <c r="E51" s="99">
        <f>'Jahr3 B2C'!E51*(1+'Jahr4 B2C'!$A$7)</f>
        <v>0</v>
      </c>
      <c r="F51" s="99">
        <f>'Jahr3 B2C'!F51*(1+'Jahr4 B2C'!$A$7)</f>
        <v>0</v>
      </c>
      <c r="G51" s="99">
        <f>'Jahr3 B2C'!G51*(1+'Jahr4 B2C'!$A$7)</f>
        <v>0</v>
      </c>
      <c r="H51" s="99">
        <f>'Jahr3 B2C'!H51*(1+'Jahr4 B2C'!$A$7)</f>
        <v>0</v>
      </c>
      <c r="I51" s="99">
        <f>'Jahr3 B2C'!I51*(1+'Jahr4 B2C'!$A$7)</f>
        <v>0</v>
      </c>
      <c r="J51" s="99">
        <f>'Jahr3 B2C'!J51*(1+'Jahr4 B2C'!$A$7)</f>
        <v>0</v>
      </c>
      <c r="K51" s="99">
        <f>'Jahr3 B2C'!K51*(1+'Jahr4 B2C'!$A$7)</f>
        <v>0</v>
      </c>
      <c r="L51" s="99">
        <f>'Jahr3 B2C'!L51*(1+'Jahr4 B2C'!$A$7)</f>
        <v>0</v>
      </c>
      <c r="M51" s="99">
        <f>'Jahr3 B2C'!M51*(1+'Jahr4 B2C'!$A$7)</f>
        <v>0</v>
      </c>
      <c r="N51" s="99">
        <f>'Jahr3 B2C'!N51*(1+'Jahr4 B2C'!$A$7)</f>
        <v>0</v>
      </c>
      <c r="O51" s="99">
        <f>'Jahr3 B2C'!O51*(1+'Jahr4 B2C'!$A$7)</f>
        <v>0</v>
      </c>
      <c r="P51" s="99">
        <f>'Jahr3 B2C'!P51*(1+'Jahr4 B2C'!$A$7)</f>
        <v>0</v>
      </c>
      <c r="Q51" s="77">
        <f t="shared" si="7"/>
        <v>0</v>
      </c>
      <c r="R51" s="78">
        <f t="shared" si="8"/>
        <v>0</v>
      </c>
      <c r="S51" s="82"/>
    </row>
    <row r="52" ht="18.0" customHeight="1">
      <c r="A52" s="79" t="str">
        <f>'Jahr1 B2C'!A52&amp;""</f>
        <v/>
      </c>
      <c r="B52" s="79"/>
      <c r="C52" s="80" t="str">
        <f>'Jahr3 B2C'!C52</f>
        <v/>
      </c>
      <c r="D52" s="80" t="str">
        <f>'Jahr3 B2C'!D52</f>
        <v/>
      </c>
      <c r="E52" s="100">
        <f>'Jahr3 B2C'!E52*(1+'Jahr4 B2C'!$A$7)</f>
        <v>0</v>
      </c>
      <c r="F52" s="100">
        <f>'Jahr3 B2C'!F52*(1+'Jahr4 B2C'!$A$7)</f>
        <v>0</v>
      </c>
      <c r="G52" s="100">
        <f>'Jahr3 B2C'!G52*(1+'Jahr4 B2C'!$A$7)</f>
        <v>0</v>
      </c>
      <c r="H52" s="100">
        <f>'Jahr3 B2C'!H52*(1+'Jahr4 B2C'!$A$7)</f>
        <v>0</v>
      </c>
      <c r="I52" s="100">
        <f>'Jahr3 B2C'!I52*(1+'Jahr4 B2C'!$A$7)</f>
        <v>0</v>
      </c>
      <c r="J52" s="100">
        <f>'Jahr3 B2C'!J52*(1+'Jahr4 B2C'!$A$7)</f>
        <v>0</v>
      </c>
      <c r="K52" s="100">
        <f>'Jahr3 B2C'!K52*(1+'Jahr4 B2C'!$A$7)</f>
        <v>0</v>
      </c>
      <c r="L52" s="100">
        <f>'Jahr3 B2C'!L52*(1+'Jahr4 B2C'!$A$7)</f>
        <v>0</v>
      </c>
      <c r="M52" s="100">
        <f>'Jahr3 B2C'!M52*(1+'Jahr4 B2C'!$A$7)</f>
        <v>0</v>
      </c>
      <c r="N52" s="100">
        <f>'Jahr3 B2C'!N52*(1+'Jahr4 B2C'!$A$7)</f>
        <v>0</v>
      </c>
      <c r="O52" s="100">
        <f>'Jahr3 B2C'!O52*(1+'Jahr4 B2C'!$A$7)</f>
        <v>0</v>
      </c>
      <c r="P52" s="100">
        <f>'Jahr3 B2C'!P52*(1+'Jahr4 B2C'!$A$7)</f>
        <v>0</v>
      </c>
      <c r="Q52" s="77">
        <f t="shared" si="7"/>
        <v>0</v>
      </c>
      <c r="R52" s="78">
        <f t="shared" si="8"/>
        <v>0</v>
      </c>
      <c r="S52" s="82"/>
    </row>
    <row r="53" ht="18.0" customHeight="1">
      <c r="A53" s="79" t="str">
        <f>'Jahr1 B2C'!A53&amp;""</f>
        <v/>
      </c>
      <c r="B53" s="79"/>
      <c r="C53" s="80" t="str">
        <f>'Jahr3 B2C'!C53</f>
        <v/>
      </c>
      <c r="D53" s="80" t="str">
        <f>'Jahr3 B2C'!D53</f>
        <v/>
      </c>
      <c r="E53" s="99">
        <f>'Jahr3 B2C'!E53*(1+'Jahr4 B2C'!$A$7)</f>
        <v>0</v>
      </c>
      <c r="F53" s="99">
        <f>'Jahr3 B2C'!F53*(1+'Jahr4 B2C'!$A$7)</f>
        <v>0</v>
      </c>
      <c r="G53" s="99">
        <f>'Jahr3 B2C'!G53*(1+'Jahr4 B2C'!$A$7)</f>
        <v>0</v>
      </c>
      <c r="H53" s="99">
        <f>'Jahr3 B2C'!H53*(1+'Jahr4 B2C'!$A$7)</f>
        <v>0</v>
      </c>
      <c r="I53" s="99">
        <f>'Jahr3 B2C'!I53*(1+'Jahr4 B2C'!$A$7)</f>
        <v>0</v>
      </c>
      <c r="J53" s="99">
        <f>'Jahr3 B2C'!J53*(1+'Jahr4 B2C'!$A$7)</f>
        <v>0</v>
      </c>
      <c r="K53" s="99">
        <f>'Jahr3 B2C'!K53*(1+'Jahr4 B2C'!$A$7)</f>
        <v>0</v>
      </c>
      <c r="L53" s="99">
        <f>'Jahr3 B2C'!L53*(1+'Jahr4 B2C'!$A$7)</f>
        <v>0</v>
      </c>
      <c r="M53" s="99">
        <f>'Jahr3 B2C'!M53*(1+'Jahr4 B2C'!$A$7)</f>
        <v>0</v>
      </c>
      <c r="N53" s="99">
        <f>'Jahr3 B2C'!N53*(1+'Jahr4 B2C'!$A$7)</f>
        <v>0</v>
      </c>
      <c r="O53" s="99">
        <f>'Jahr3 B2C'!O53*(1+'Jahr4 B2C'!$A$7)</f>
        <v>0</v>
      </c>
      <c r="P53" s="99">
        <f>'Jahr3 B2C'!P53*(1+'Jahr4 B2C'!$A$7)</f>
        <v>0</v>
      </c>
      <c r="Q53" s="77">
        <f t="shared" si="7"/>
        <v>0</v>
      </c>
      <c r="R53" s="78">
        <f t="shared" si="8"/>
        <v>0</v>
      </c>
      <c r="S53" s="82"/>
    </row>
    <row r="54" ht="18.0" customHeight="1">
      <c r="A54" s="79" t="str">
        <f>'Jahr1 B2C'!A54&amp;""</f>
        <v/>
      </c>
      <c r="B54" s="79"/>
      <c r="C54" s="80" t="str">
        <f>'Jahr3 B2C'!C54</f>
        <v/>
      </c>
      <c r="D54" s="80" t="str">
        <f>'Jahr3 B2C'!D54</f>
        <v/>
      </c>
      <c r="E54" s="100">
        <f>'Jahr3 B2C'!E54*(1+'Jahr4 B2C'!$A$7)</f>
        <v>0</v>
      </c>
      <c r="F54" s="100">
        <f>'Jahr3 B2C'!F54*(1+'Jahr4 B2C'!$A$7)</f>
        <v>0</v>
      </c>
      <c r="G54" s="100">
        <f>'Jahr3 B2C'!G54*(1+'Jahr4 B2C'!$A$7)</f>
        <v>0</v>
      </c>
      <c r="H54" s="100">
        <f>'Jahr3 B2C'!H54*(1+'Jahr4 B2C'!$A$7)</f>
        <v>0</v>
      </c>
      <c r="I54" s="100">
        <f>'Jahr3 B2C'!I54*(1+'Jahr4 B2C'!$A$7)</f>
        <v>0</v>
      </c>
      <c r="J54" s="100">
        <f>'Jahr3 B2C'!J54*(1+'Jahr4 B2C'!$A$7)</f>
        <v>0</v>
      </c>
      <c r="K54" s="100">
        <f>'Jahr3 B2C'!K54*(1+'Jahr4 B2C'!$A$7)</f>
        <v>0</v>
      </c>
      <c r="L54" s="100">
        <f>'Jahr3 B2C'!L54*(1+'Jahr4 B2C'!$A$7)</f>
        <v>0</v>
      </c>
      <c r="M54" s="100">
        <f>'Jahr3 B2C'!M54*(1+'Jahr4 B2C'!$A$7)</f>
        <v>0</v>
      </c>
      <c r="N54" s="100">
        <f>'Jahr3 B2C'!N54*(1+'Jahr4 B2C'!$A$7)</f>
        <v>0</v>
      </c>
      <c r="O54" s="100">
        <f>'Jahr3 B2C'!O54*(1+'Jahr4 B2C'!$A$7)</f>
        <v>0</v>
      </c>
      <c r="P54" s="100">
        <f>'Jahr3 B2C'!P54*(1+'Jahr4 B2C'!$A$7)</f>
        <v>0</v>
      </c>
      <c r="Q54" s="77">
        <f t="shared" si="7"/>
        <v>0</v>
      </c>
      <c r="R54" s="78">
        <f t="shared" si="8"/>
        <v>0</v>
      </c>
      <c r="S54" s="82"/>
    </row>
    <row r="55" ht="15.75" customHeight="1">
      <c r="A55" s="40"/>
      <c r="B55" s="92"/>
      <c r="C55" s="92"/>
      <c r="D55" s="93"/>
      <c r="E55" s="84"/>
      <c r="F55" s="84"/>
      <c r="G55" s="84"/>
      <c r="H55" s="84"/>
      <c r="I55" s="84"/>
      <c r="J55" s="84"/>
      <c r="K55" s="84"/>
      <c r="L55" s="84"/>
      <c r="M55" s="84"/>
      <c r="N55" s="84"/>
      <c r="O55" s="84"/>
      <c r="P55" s="84"/>
      <c r="Q55" s="92"/>
      <c r="R55" s="91"/>
      <c r="S55" s="91"/>
    </row>
    <row r="56" ht="18.0" customHeight="1">
      <c r="A56" s="88" t="str">
        <f>'Jahr1 B2C'!A56&amp;""</f>
        <v>Produktgruppe 5</v>
      </c>
      <c r="B56" s="62"/>
      <c r="C56" s="64" t="s">
        <v>148</v>
      </c>
      <c r="D56" s="64" t="s">
        <v>150</v>
      </c>
      <c r="E56" s="66"/>
      <c r="F56" s="66"/>
      <c r="G56" s="66"/>
      <c r="H56" s="66"/>
      <c r="I56" s="66"/>
      <c r="J56" s="66"/>
      <c r="K56" s="66"/>
      <c r="L56" s="66"/>
      <c r="M56" s="66"/>
      <c r="N56" s="66"/>
      <c r="O56" s="66"/>
      <c r="P56" s="66"/>
      <c r="Q56" s="67"/>
      <c r="R56" s="68"/>
      <c r="S56" s="59"/>
    </row>
    <row r="57" ht="18.0" customHeight="1">
      <c r="A57" s="79" t="str">
        <f>'Jahr1 B2C'!A57&amp;""</f>
        <v>Artikel 1</v>
      </c>
      <c r="B57" s="72"/>
      <c r="C57" s="73">
        <f>'Jahr3 B2C'!C57</f>
        <v>0</v>
      </c>
      <c r="D57" s="73">
        <f>'Jahr3 B2C'!D57</f>
        <v>0</v>
      </c>
      <c r="E57" s="99">
        <f>'Jahr3 B2C'!E57*(1+'Jahr4 B2C'!$A$7)</f>
        <v>0</v>
      </c>
      <c r="F57" s="99">
        <f>'Jahr3 B2C'!F57*(1+'Jahr4 B2C'!$A$7)</f>
        <v>0</v>
      </c>
      <c r="G57" s="99">
        <f>'Jahr3 B2C'!G57*(1+'Jahr4 B2C'!$A$7)</f>
        <v>0</v>
      </c>
      <c r="H57" s="99">
        <f>'Jahr3 B2C'!H57*(1+'Jahr4 B2C'!$A$7)</f>
        <v>0</v>
      </c>
      <c r="I57" s="99">
        <f>'Jahr3 B2C'!I57*(1+'Jahr4 B2C'!$A$7)</f>
        <v>0</v>
      </c>
      <c r="J57" s="99">
        <f>'Jahr3 B2C'!J57*(1+'Jahr4 B2C'!$A$7)</f>
        <v>0</v>
      </c>
      <c r="K57" s="99">
        <f>'Jahr3 B2C'!K57*(1+'Jahr4 B2C'!$A$7)</f>
        <v>0</v>
      </c>
      <c r="L57" s="99">
        <f>'Jahr3 B2C'!L57*(1+'Jahr4 B2C'!$A$7)</f>
        <v>0</v>
      </c>
      <c r="M57" s="99">
        <f>'Jahr3 B2C'!M57*(1+'Jahr4 B2C'!$A$7)</f>
        <v>0</v>
      </c>
      <c r="N57" s="99">
        <f>'Jahr3 B2C'!N57*(1+'Jahr4 B2C'!$A$7)</f>
        <v>0</v>
      </c>
      <c r="O57" s="99">
        <f>'Jahr3 B2C'!O57*(1+'Jahr4 B2C'!$A$7)</f>
        <v>0</v>
      </c>
      <c r="P57" s="99">
        <f>'Jahr3 B2C'!P57*(1+'Jahr4 B2C'!$A$7)</f>
        <v>0</v>
      </c>
      <c r="Q57" s="77">
        <f t="shared" ref="Q57:Q66" si="9">SUM(E57+F57+G57+H57+I57+J57+K57+L57+M57+N57+O57+P57)</f>
        <v>0</v>
      </c>
      <c r="R57" s="78">
        <f t="shared" ref="R57:R66" si="10">SUM(E57+F57+G57+H57+I57+J57+K57+L57+M57+N57+O57+P57)/12</f>
        <v>0</v>
      </c>
      <c r="S57" s="59"/>
    </row>
    <row r="58" ht="18.0" customHeight="1">
      <c r="A58" s="79" t="str">
        <f>'Jahr1 B2C'!A58&amp;""</f>
        <v>Artikel 2</v>
      </c>
      <c r="B58" s="79"/>
      <c r="C58" s="80">
        <f>'Jahr3 B2C'!C58</f>
        <v>0</v>
      </c>
      <c r="D58" s="80">
        <f>'Jahr3 B2C'!D58</f>
        <v>0</v>
      </c>
      <c r="E58" s="100">
        <f>'Jahr3 B2C'!E58*(1+'Jahr4 B2C'!$A$7)</f>
        <v>0</v>
      </c>
      <c r="F58" s="100">
        <f>'Jahr3 B2C'!F58*(1+'Jahr4 B2C'!$A$7)</f>
        <v>0</v>
      </c>
      <c r="G58" s="100">
        <f>'Jahr3 B2C'!G58*(1+'Jahr4 B2C'!$A$7)</f>
        <v>0</v>
      </c>
      <c r="H58" s="100">
        <f>'Jahr3 B2C'!H58*(1+'Jahr4 B2C'!$A$7)</f>
        <v>0</v>
      </c>
      <c r="I58" s="100">
        <f>'Jahr3 B2C'!I58*(1+'Jahr4 B2C'!$A$7)</f>
        <v>0</v>
      </c>
      <c r="J58" s="100">
        <f>'Jahr3 B2C'!J58*(1+'Jahr4 B2C'!$A$7)</f>
        <v>0</v>
      </c>
      <c r="K58" s="100">
        <f>'Jahr3 B2C'!K58*(1+'Jahr4 B2C'!$A$7)</f>
        <v>0</v>
      </c>
      <c r="L58" s="100">
        <f>'Jahr3 B2C'!L58*(1+'Jahr4 B2C'!$A$7)</f>
        <v>0</v>
      </c>
      <c r="M58" s="100">
        <f>'Jahr3 B2C'!M58*(1+'Jahr4 B2C'!$A$7)</f>
        <v>0</v>
      </c>
      <c r="N58" s="100">
        <f>'Jahr3 B2C'!N58*(1+'Jahr4 B2C'!$A$7)</f>
        <v>0</v>
      </c>
      <c r="O58" s="100">
        <f>'Jahr3 B2C'!O58*(1+'Jahr4 B2C'!$A$7)</f>
        <v>0</v>
      </c>
      <c r="P58" s="100">
        <f>'Jahr3 B2C'!P58*(1+'Jahr4 B2C'!$A$7)</f>
        <v>0</v>
      </c>
      <c r="Q58" s="77">
        <f t="shared" si="9"/>
        <v>0</v>
      </c>
      <c r="R58" s="78">
        <f t="shared" si="10"/>
        <v>0</v>
      </c>
      <c r="S58" s="82"/>
    </row>
    <row r="59" ht="18.0" customHeight="1">
      <c r="A59" s="79" t="str">
        <f>'Jahr1 B2C'!A59&amp;""</f>
        <v>Artikel 3</v>
      </c>
      <c r="B59" s="79"/>
      <c r="C59" s="80">
        <f>'Jahr3 B2C'!C59</f>
        <v>0</v>
      </c>
      <c r="D59" s="80">
        <f>'Jahr3 B2C'!D59</f>
        <v>0</v>
      </c>
      <c r="E59" s="99">
        <f>'Jahr3 B2C'!E59*(1+'Jahr4 B2C'!$A$7)</f>
        <v>0</v>
      </c>
      <c r="F59" s="99">
        <f>'Jahr3 B2C'!F59*(1+'Jahr4 B2C'!$A$7)</f>
        <v>0</v>
      </c>
      <c r="G59" s="99">
        <f>'Jahr3 B2C'!G59*(1+'Jahr4 B2C'!$A$7)</f>
        <v>0</v>
      </c>
      <c r="H59" s="99">
        <f>'Jahr3 B2C'!H59*(1+'Jahr4 B2C'!$A$7)</f>
        <v>0</v>
      </c>
      <c r="I59" s="99">
        <f>'Jahr3 B2C'!I59*(1+'Jahr4 B2C'!$A$7)</f>
        <v>0</v>
      </c>
      <c r="J59" s="99">
        <f>'Jahr3 B2C'!J59*(1+'Jahr4 B2C'!$A$7)</f>
        <v>0</v>
      </c>
      <c r="K59" s="99">
        <f>'Jahr3 B2C'!K59*(1+'Jahr4 B2C'!$A$7)</f>
        <v>0</v>
      </c>
      <c r="L59" s="99">
        <f>'Jahr3 B2C'!L59*(1+'Jahr4 B2C'!$A$7)</f>
        <v>0</v>
      </c>
      <c r="M59" s="99">
        <f>'Jahr3 B2C'!M59*(1+'Jahr4 B2C'!$A$7)</f>
        <v>0</v>
      </c>
      <c r="N59" s="99">
        <f>'Jahr3 B2C'!N59*(1+'Jahr4 B2C'!$A$7)</f>
        <v>0</v>
      </c>
      <c r="O59" s="99">
        <f>'Jahr3 B2C'!O59*(1+'Jahr4 B2C'!$A$7)</f>
        <v>0</v>
      </c>
      <c r="P59" s="99">
        <f>'Jahr3 B2C'!P59*(1+'Jahr4 B2C'!$A$7)</f>
        <v>0</v>
      </c>
      <c r="Q59" s="77">
        <f t="shared" si="9"/>
        <v>0</v>
      </c>
      <c r="R59" s="78">
        <f t="shared" si="10"/>
        <v>0</v>
      </c>
      <c r="S59" s="82"/>
    </row>
    <row r="60" ht="18.0" customHeight="1">
      <c r="A60" s="79" t="str">
        <f>'Jahr1 B2C'!A60&amp;""</f>
        <v>Artikel 4</v>
      </c>
      <c r="B60" s="79"/>
      <c r="C60" s="80">
        <f>'Jahr3 B2C'!C60</f>
        <v>0</v>
      </c>
      <c r="D60" s="80">
        <f>'Jahr3 B2C'!D60</f>
        <v>0</v>
      </c>
      <c r="E60" s="100">
        <f>'Jahr3 B2C'!E60*(1+'Jahr4 B2C'!$A$7)</f>
        <v>0</v>
      </c>
      <c r="F60" s="100">
        <f>'Jahr3 B2C'!F60*(1+'Jahr4 B2C'!$A$7)</f>
        <v>0</v>
      </c>
      <c r="G60" s="100">
        <f>'Jahr3 B2C'!G60*(1+'Jahr4 B2C'!$A$7)</f>
        <v>0</v>
      </c>
      <c r="H60" s="100">
        <f>'Jahr3 B2C'!H60*(1+'Jahr4 B2C'!$A$7)</f>
        <v>0</v>
      </c>
      <c r="I60" s="100">
        <f>'Jahr3 B2C'!I60*(1+'Jahr4 B2C'!$A$7)</f>
        <v>0</v>
      </c>
      <c r="J60" s="100">
        <f>'Jahr3 B2C'!J60*(1+'Jahr4 B2C'!$A$7)</f>
        <v>0</v>
      </c>
      <c r="K60" s="100">
        <f>'Jahr3 B2C'!K60*(1+'Jahr4 B2C'!$A$7)</f>
        <v>0</v>
      </c>
      <c r="L60" s="100">
        <f>'Jahr3 B2C'!L60*(1+'Jahr4 B2C'!$A$7)</f>
        <v>0</v>
      </c>
      <c r="M60" s="100">
        <f>'Jahr3 B2C'!M60*(1+'Jahr4 B2C'!$A$7)</f>
        <v>0</v>
      </c>
      <c r="N60" s="100">
        <f>'Jahr3 B2C'!N60*(1+'Jahr4 B2C'!$A$7)</f>
        <v>0</v>
      </c>
      <c r="O60" s="100">
        <f>'Jahr3 B2C'!O60*(1+'Jahr4 B2C'!$A$7)</f>
        <v>0</v>
      </c>
      <c r="P60" s="100">
        <f>'Jahr3 B2C'!P60*(1+'Jahr4 B2C'!$A$7)</f>
        <v>0</v>
      </c>
      <c r="Q60" s="77">
        <f t="shared" si="9"/>
        <v>0</v>
      </c>
      <c r="R60" s="78">
        <f t="shared" si="10"/>
        <v>0</v>
      </c>
      <c r="S60" s="82"/>
    </row>
    <row r="61" ht="15.75" customHeight="1">
      <c r="A61" s="79" t="str">
        <f>'Jahr1 B2C'!A61&amp;""</f>
        <v>Artikel 5</v>
      </c>
      <c r="B61" s="79"/>
      <c r="C61" s="80">
        <f>'Jahr3 B2C'!C61</f>
        <v>0</v>
      </c>
      <c r="D61" s="80">
        <f>'Jahr3 B2C'!D61</f>
        <v>0</v>
      </c>
      <c r="E61" s="99">
        <f>'Jahr3 B2C'!E61*(1+'Jahr4 B2C'!$A$7)</f>
        <v>0</v>
      </c>
      <c r="F61" s="99">
        <f>'Jahr3 B2C'!F61*(1+'Jahr4 B2C'!$A$7)</f>
        <v>0</v>
      </c>
      <c r="G61" s="99">
        <f>'Jahr3 B2C'!G61*(1+'Jahr4 B2C'!$A$7)</f>
        <v>0</v>
      </c>
      <c r="H61" s="99">
        <f>'Jahr3 B2C'!H61*(1+'Jahr4 B2C'!$A$7)</f>
        <v>0</v>
      </c>
      <c r="I61" s="99">
        <f>'Jahr3 B2C'!I61*(1+'Jahr4 B2C'!$A$7)</f>
        <v>0</v>
      </c>
      <c r="J61" s="99">
        <f>'Jahr3 B2C'!J61*(1+'Jahr4 B2C'!$A$7)</f>
        <v>0</v>
      </c>
      <c r="K61" s="99">
        <f>'Jahr3 B2C'!K61*(1+'Jahr4 B2C'!$A$7)</f>
        <v>0</v>
      </c>
      <c r="L61" s="99">
        <f>'Jahr3 B2C'!L61*(1+'Jahr4 B2C'!$A$7)</f>
        <v>0</v>
      </c>
      <c r="M61" s="99">
        <f>'Jahr3 B2C'!M61*(1+'Jahr4 B2C'!$A$7)</f>
        <v>0</v>
      </c>
      <c r="N61" s="99">
        <f>'Jahr3 B2C'!N61*(1+'Jahr4 B2C'!$A$7)</f>
        <v>0</v>
      </c>
      <c r="O61" s="99">
        <f>'Jahr3 B2C'!O61*(1+'Jahr4 B2C'!$A$7)</f>
        <v>0</v>
      </c>
      <c r="P61" s="99">
        <f>'Jahr3 B2C'!P61*(1+'Jahr4 B2C'!$A$7)</f>
        <v>0</v>
      </c>
      <c r="Q61" s="77">
        <f t="shared" si="9"/>
        <v>0</v>
      </c>
      <c r="R61" s="78">
        <f t="shared" si="10"/>
        <v>0</v>
      </c>
      <c r="S61" s="91"/>
    </row>
    <row r="62" ht="18.0" customHeight="1">
      <c r="A62" s="79" t="str">
        <f>'Jahr1 B2C'!A62&amp;""</f>
        <v>Artikel 6</v>
      </c>
      <c r="B62" s="79"/>
      <c r="C62" s="80">
        <f>'Jahr3 B2C'!C62</f>
        <v>0</v>
      </c>
      <c r="D62" s="80">
        <f>'Jahr3 B2C'!D62</f>
        <v>0</v>
      </c>
      <c r="E62" s="100">
        <f>'Jahr3 B2C'!E62*(1+'Jahr4 B2C'!$A$7)</f>
        <v>0</v>
      </c>
      <c r="F62" s="100">
        <f>'Jahr3 B2C'!F62*(1+'Jahr4 B2C'!$A$7)</f>
        <v>0</v>
      </c>
      <c r="G62" s="100">
        <f>'Jahr3 B2C'!G62*(1+'Jahr4 B2C'!$A$7)</f>
        <v>0</v>
      </c>
      <c r="H62" s="100">
        <f>'Jahr3 B2C'!H62*(1+'Jahr4 B2C'!$A$7)</f>
        <v>0</v>
      </c>
      <c r="I62" s="100">
        <f>'Jahr3 B2C'!I62*(1+'Jahr4 B2C'!$A$7)</f>
        <v>0</v>
      </c>
      <c r="J62" s="100">
        <f>'Jahr3 B2C'!J62*(1+'Jahr4 B2C'!$A$7)</f>
        <v>0</v>
      </c>
      <c r="K62" s="100">
        <f>'Jahr3 B2C'!K62*(1+'Jahr4 B2C'!$A$7)</f>
        <v>0</v>
      </c>
      <c r="L62" s="100">
        <f>'Jahr3 B2C'!L62*(1+'Jahr4 B2C'!$A$7)</f>
        <v>0</v>
      </c>
      <c r="M62" s="100">
        <f>'Jahr3 B2C'!M62*(1+'Jahr4 B2C'!$A$7)</f>
        <v>0</v>
      </c>
      <c r="N62" s="100">
        <f>'Jahr3 B2C'!N62*(1+'Jahr4 B2C'!$A$7)</f>
        <v>0</v>
      </c>
      <c r="O62" s="100">
        <f>'Jahr3 B2C'!O62*(1+'Jahr4 B2C'!$A$7)</f>
        <v>0</v>
      </c>
      <c r="P62" s="100">
        <f>'Jahr3 B2C'!P62*(1+'Jahr4 B2C'!$A$7)</f>
        <v>0</v>
      </c>
      <c r="Q62" s="77">
        <f t="shared" si="9"/>
        <v>0</v>
      </c>
      <c r="R62" s="78">
        <f t="shared" si="10"/>
        <v>0</v>
      </c>
      <c r="S62" s="82"/>
    </row>
    <row r="63" ht="18.0" customHeight="1">
      <c r="A63" s="79" t="str">
        <f>'Jahr1 B2C'!A63&amp;""</f>
        <v/>
      </c>
      <c r="B63" s="79"/>
      <c r="C63" s="80" t="str">
        <f>'Jahr3 B2C'!C63</f>
        <v/>
      </c>
      <c r="D63" s="80" t="str">
        <f>'Jahr3 B2C'!D63</f>
        <v/>
      </c>
      <c r="E63" s="99">
        <f>'Jahr3 B2C'!E63*(1+'Jahr4 B2C'!$A$7)</f>
        <v>0</v>
      </c>
      <c r="F63" s="99">
        <f>'Jahr3 B2C'!F63*(1+'Jahr4 B2C'!$A$7)</f>
        <v>0</v>
      </c>
      <c r="G63" s="99">
        <f>'Jahr3 B2C'!G63*(1+'Jahr4 B2C'!$A$7)</f>
        <v>0</v>
      </c>
      <c r="H63" s="99">
        <f>'Jahr3 B2C'!H63*(1+'Jahr4 B2C'!$A$7)</f>
        <v>0</v>
      </c>
      <c r="I63" s="99">
        <f>'Jahr3 B2C'!I63*(1+'Jahr4 B2C'!$A$7)</f>
        <v>0</v>
      </c>
      <c r="J63" s="99">
        <f>'Jahr3 B2C'!J63*(1+'Jahr4 B2C'!$A$7)</f>
        <v>0</v>
      </c>
      <c r="K63" s="99">
        <f>'Jahr3 B2C'!K63*(1+'Jahr4 B2C'!$A$7)</f>
        <v>0</v>
      </c>
      <c r="L63" s="99">
        <f>'Jahr3 B2C'!L63*(1+'Jahr4 B2C'!$A$7)</f>
        <v>0</v>
      </c>
      <c r="M63" s="99">
        <f>'Jahr3 B2C'!M63*(1+'Jahr4 B2C'!$A$7)</f>
        <v>0</v>
      </c>
      <c r="N63" s="99">
        <f>'Jahr3 B2C'!N63*(1+'Jahr4 B2C'!$A$7)</f>
        <v>0</v>
      </c>
      <c r="O63" s="99">
        <f>'Jahr3 B2C'!O63*(1+'Jahr4 B2C'!$A$7)</f>
        <v>0</v>
      </c>
      <c r="P63" s="99">
        <f>'Jahr3 B2C'!P63*(1+'Jahr4 B2C'!$A$7)</f>
        <v>0</v>
      </c>
      <c r="Q63" s="77">
        <f t="shared" si="9"/>
        <v>0</v>
      </c>
      <c r="R63" s="78">
        <f t="shared" si="10"/>
        <v>0</v>
      </c>
      <c r="S63" s="82"/>
    </row>
    <row r="64" ht="18.0" customHeight="1">
      <c r="A64" s="79" t="str">
        <f>'Jahr1 B2C'!A64&amp;""</f>
        <v/>
      </c>
      <c r="B64" s="79"/>
      <c r="C64" s="80" t="str">
        <f>'Jahr3 B2C'!C64</f>
        <v/>
      </c>
      <c r="D64" s="80" t="str">
        <f>'Jahr3 B2C'!D64</f>
        <v/>
      </c>
      <c r="E64" s="100">
        <f>'Jahr3 B2C'!E64*(1+'Jahr4 B2C'!$A$7)</f>
        <v>0</v>
      </c>
      <c r="F64" s="100">
        <f>'Jahr3 B2C'!F64*(1+'Jahr4 B2C'!$A$7)</f>
        <v>0</v>
      </c>
      <c r="G64" s="100">
        <f>'Jahr3 B2C'!G64*(1+'Jahr4 B2C'!$A$7)</f>
        <v>0</v>
      </c>
      <c r="H64" s="100">
        <f>'Jahr3 B2C'!H64*(1+'Jahr4 B2C'!$A$7)</f>
        <v>0</v>
      </c>
      <c r="I64" s="100">
        <f>'Jahr3 B2C'!I64*(1+'Jahr4 B2C'!$A$7)</f>
        <v>0</v>
      </c>
      <c r="J64" s="100">
        <f>'Jahr3 B2C'!J64*(1+'Jahr4 B2C'!$A$7)</f>
        <v>0</v>
      </c>
      <c r="K64" s="100">
        <f>'Jahr3 B2C'!K64*(1+'Jahr4 B2C'!$A$7)</f>
        <v>0</v>
      </c>
      <c r="L64" s="100">
        <f>'Jahr3 B2C'!L64*(1+'Jahr4 B2C'!$A$7)</f>
        <v>0</v>
      </c>
      <c r="M64" s="100">
        <f>'Jahr3 B2C'!M64*(1+'Jahr4 B2C'!$A$7)</f>
        <v>0</v>
      </c>
      <c r="N64" s="100">
        <f>'Jahr3 B2C'!N64*(1+'Jahr4 B2C'!$A$7)</f>
        <v>0</v>
      </c>
      <c r="O64" s="100">
        <f>'Jahr3 B2C'!O64*(1+'Jahr4 B2C'!$A$7)</f>
        <v>0</v>
      </c>
      <c r="P64" s="100">
        <f>'Jahr3 B2C'!P64*(1+'Jahr4 B2C'!$A$7)</f>
        <v>0</v>
      </c>
      <c r="Q64" s="77">
        <f t="shared" si="9"/>
        <v>0</v>
      </c>
      <c r="R64" s="78">
        <f t="shared" si="10"/>
        <v>0</v>
      </c>
      <c r="S64" s="82"/>
    </row>
    <row r="65" ht="18.0" customHeight="1">
      <c r="A65" s="79" t="str">
        <f>'Jahr1 B2C'!A65&amp;""</f>
        <v/>
      </c>
      <c r="B65" s="79"/>
      <c r="C65" s="80" t="str">
        <f>'Jahr3 B2C'!C65</f>
        <v/>
      </c>
      <c r="D65" s="80" t="str">
        <f>'Jahr3 B2C'!D65</f>
        <v/>
      </c>
      <c r="E65" s="99">
        <f>'Jahr3 B2C'!E65*(1+'Jahr4 B2C'!$A$7)</f>
        <v>0</v>
      </c>
      <c r="F65" s="99">
        <f>'Jahr3 B2C'!F65*(1+'Jahr4 B2C'!$A$7)</f>
        <v>0</v>
      </c>
      <c r="G65" s="99">
        <f>'Jahr3 B2C'!G65*(1+'Jahr4 B2C'!$A$7)</f>
        <v>0</v>
      </c>
      <c r="H65" s="99">
        <f>'Jahr3 B2C'!H65*(1+'Jahr4 B2C'!$A$7)</f>
        <v>0</v>
      </c>
      <c r="I65" s="99">
        <f>'Jahr3 B2C'!I65*(1+'Jahr4 B2C'!$A$7)</f>
        <v>0</v>
      </c>
      <c r="J65" s="99">
        <f>'Jahr3 B2C'!J65*(1+'Jahr4 B2C'!$A$7)</f>
        <v>0</v>
      </c>
      <c r="K65" s="99">
        <f>'Jahr3 B2C'!K65*(1+'Jahr4 B2C'!$A$7)</f>
        <v>0</v>
      </c>
      <c r="L65" s="99">
        <f>'Jahr3 B2C'!L65*(1+'Jahr4 B2C'!$A$7)</f>
        <v>0</v>
      </c>
      <c r="M65" s="99">
        <f>'Jahr3 B2C'!M65*(1+'Jahr4 B2C'!$A$7)</f>
        <v>0</v>
      </c>
      <c r="N65" s="99">
        <f>'Jahr3 B2C'!N65*(1+'Jahr4 B2C'!$A$7)</f>
        <v>0</v>
      </c>
      <c r="O65" s="99">
        <f>'Jahr3 B2C'!O65*(1+'Jahr4 B2C'!$A$7)</f>
        <v>0</v>
      </c>
      <c r="P65" s="99">
        <f>'Jahr3 B2C'!P65*(1+'Jahr4 B2C'!$A$7)</f>
        <v>0</v>
      </c>
      <c r="Q65" s="77">
        <f t="shared" si="9"/>
        <v>0</v>
      </c>
      <c r="R65" s="78">
        <f t="shared" si="10"/>
        <v>0</v>
      </c>
      <c r="S65" s="82"/>
    </row>
    <row r="66" ht="18.0" customHeight="1">
      <c r="A66" s="79" t="str">
        <f>'Jahr1 B2C'!A66&amp;""</f>
        <v/>
      </c>
      <c r="B66" s="79"/>
      <c r="C66" s="80" t="str">
        <f>'Jahr3 B2C'!C66</f>
        <v/>
      </c>
      <c r="D66" s="80" t="str">
        <f>'Jahr3 B2C'!D66</f>
        <v/>
      </c>
      <c r="E66" s="100">
        <f>'Jahr3 B2C'!E66*(1+'Jahr4 B2C'!$A$7)</f>
        <v>0</v>
      </c>
      <c r="F66" s="100">
        <f>'Jahr3 B2C'!F66*(1+'Jahr4 B2C'!$A$7)</f>
        <v>0</v>
      </c>
      <c r="G66" s="100">
        <f>'Jahr3 B2C'!G66*(1+'Jahr4 B2C'!$A$7)</f>
        <v>0</v>
      </c>
      <c r="H66" s="100">
        <f>'Jahr3 B2C'!H66*(1+'Jahr4 B2C'!$A$7)</f>
        <v>0</v>
      </c>
      <c r="I66" s="100">
        <f>'Jahr3 B2C'!I66*(1+'Jahr4 B2C'!$A$7)</f>
        <v>0</v>
      </c>
      <c r="J66" s="100">
        <f>'Jahr3 B2C'!J66*(1+'Jahr4 B2C'!$A$7)</f>
        <v>0</v>
      </c>
      <c r="K66" s="100">
        <f>'Jahr3 B2C'!K66*(1+'Jahr4 B2C'!$A$7)</f>
        <v>0</v>
      </c>
      <c r="L66" s="100">
        <f>'Jahr3 B2C'!L66*(1+'Jahr4 B2C'!$A$7)</f>
        <v>0</v>
      </c>
      <c r="M66" s="100">
        <f>'Jahr3 B2C'!M66*(1+'Jahr4 B2C'!$A$7)</f>
        <v>0</v>
      </c>
      <c r="N66" s="100">
        <f>'Jahr3 B2C'!N66*(1+'Jahr4 B2C'!$A$7)</f>
        <v>0</v>
      </c>
      <c r="O66" s="100">
        <f>'Jahr3 B2C'!O66*(1+'Jahr4 B2C'!$A$7)</f>
        <v>0</v>
      </c>
      <c r="P66" s="100">
        <f>'Jahr3 B2C'!P66*(1+'Jahr4 B2C'!$A$7)</f>
        <v>0</v>
      </c>
      <c r="Q66" s="77">
        <f t="shared" si="9"/>
        <v>0</v>
      </c>
      <c r="R66" s="78">
        <f t="shared" si="10"/>
        <v>0</v>
      </c>
      <c r="S66" s="82"/>
    </row>
    <row r="67" ht="15.75" customHeight="1">
      <c r="A67" s="40"/>
      <c r="B67" s="92"/>
      <c r="C67" s="92"/>
      <c r="D67" s="93"/>
      <c r="E67" s="91"/>
      <c r="F67" s="91"/>
      <c r="G67" s="91"/>
      <c r="H67" s="91"/>
      <c r="I67" s="91"/>
      <c r="J67" s="91"/>
      <c r="K67" s="91"/>
      <c r="L67" s="91"/>
      <c r="M67" s="91"/>
      <c r="N67" s="91"/>
      <c r="O67" s="91"/>
      <c r="P67" s="91"/>
      <c r="Q67" s="92"/>
      <c r="R67" s="91"/>
      <c r="S67" s="91"/>
    </row>
    <row r="68" ht="15.75" customHeight="1">
      <c r="A68" s="40"/>
      <c r="B68" s="92"/>
      <c r="C68" s="92"/>
      <c r="D68" s="93"/>
      <c r="E68" s="91"/>
      <c r="F68" s="91"/>
      <c r="G68" s="91"/>
      <c r="H68" s="91"/>
      <c r="I68" s="91"/>
      <c r="J68" s="91"/>
      <c r="K68" s="91"/>
      <c r="L68" s="91"/>
      <c r="M68" s="91"/>
      <c r="N68" s="91"/>
      <c r="O68" s="91"/>
      <c r="P68" s="91"/>
      <c r="Q68" s="92"/>
      <c r="R68" s="91"/>
      <c r="S68" s="91"/>
    </row>
    <row r="69" ht="15.75" customHeight="1">
      <c r="A69" s="94"/>
      <c r="B69" s="95"/>
      <c r="C69" s="95"/>
      <c r="D69" s="96"/>
      <c r="E69" s="97"/>
      <c r="F69" s="97"/>
      <c r="G69" s="97"/>
      <c r="H69" s="97"/>
      <c r="I69" s="97"/>
      <c r="J69" s="97"/>
      <c r="K69" s="97"/>
      <c r="L69" s="97"/>
      <c r="M69" s="97"/>
      <c r="N69" s="97"/>
      <c r="O69" s="97"/>
      <c r="P69" s="97"/>
      <c r="Q69" s="95"/>
      <c r="R69" s="97"/>
      <c r="S69" s="97"/>
    </row>
    <row r="70" ht="15.75" customHeight="1">
      <c r="A70" s="94"/>
      <c r="B70" s="95"/>
      <c r="C70" s="95"/>
      <c r="D70" s="96"/>
      <c r="E70" s="97"/>
      <c r="F70" s="97"/>
      <c r="G70" s="97"/>
      <c r="H70" s="97"/>
      <c r="I70" s="97"/>
      <c r="J70" s="97"/>
      <c r="K70" s="97"/>
      <c r="L70" s="97"/>
      <c r="M70" s="97"/>
      <c r="N70" s="97"/>
      <c r="O70" s="97"/>
      <c r="P70" s="97"/>
      <c r="Q70" s="95"/>
      <c r="R70" s="97"/>
      <c r="S70" s="97"/>
    </row>
    <row r="71" ht="15.75" customHeight="1">
      <c r="A71" s="94"/>
      <c r="B71" s="95"/>
      <c r="C71" s="95"/>
      <c r="D71" s="96"/>
      <c r="E71" s="97"/>
      <c r="F71" s="97"/>
      <c r="G71" s="97"/>
      <c r="H71" s="97"/>
      <c r="I71" s="97"/>
      <c r="J71" s="97"/>
      <c r="K71" s="97"/>
      <c r="L71" s="97"/>
      <c r="M71" s="97"/>
      <c r="N71" s="97"/>
      <c r="O71" s="97"/>
      <c r="P71" s="97"/>
      <c r="Q71" s="95"/>
      <c r="R71" s="97"/>
      <c r="S71" s="97"/>
    </row>
    <row r="72" ht="15.75" customHeight="1">
      <c r="A72" s="94"/>
      <c r="B72" s="95"/>
      <c r="C72" s="95"/>
      <c r="D72" s="96"/>
      <c r="E72" s="97"/>
      <c r="F72" s="97"/>
      <c r="G72" s="97"/>
      <c r="H72" s="97"/>
      <c r="I72" s="97"/>
      <c r="J72" s="97"/>
      <c r="K72" s="97"/>
      <c r="L72" s="97"/>
      <c r="M72" s="97"/>
      <c r="N72" s="97"/>
      <c r="O72" s="97"/>
      <c r="P72" s="97"/>
      <c r="Q72" s="95"/>
      <c r="R72" s="97"/>
      <c r="S72" s="97"/>
    </row>
    <row r="73" ht="15.75" customHeight="1">
      <c r="A73" s="94"/>
      <c r="B73" s="95"/>
      <c r="C73" s="95"/>
      <c r="D73" s="96"/>
      <c r="E73" s="97"/>
      <c r="F73" s="97"/>
      <c r="G73" s="97"/>
      <c r="H73" s="97"/>
      <c r="I73" s="97"/>
      <c r="J73" s="97"/>
      <c r="K73" s="97"/>
      <c r="L73" s="97"/>
      <c r="M73" s="97"/>
      <c r="N73" s="97"/>
      <c r="O73" s="97"/>
      <c r="P73" s="97"/>
      <c r="Q73" s="95"/>
      <c r="R73" s="97"/>
      <c r="S73" s="97"/>
    </row>
    <row r="74" ht="15.75" customHeight="1">
      <c r="A74" s="94"/>
      <c r="B74" s="95"/>
      <c r="C74" s="95"/>
      <c r="D74" s="96"/>
      <c r="E74" s="97"/>
      <c r="F74" s="97"/>
      <c r="G74" s="97"/>
      <c r="H74" s="97"/>
      <c r="I74" s="97"/>
      <c r="J74" s="97"/>
      <c r="K74" s="97"/>
      <c r="L74" s="97"/>
      <c r="M74" s="97"/>
      <c r="N74" s="97"/>
      <c r="O74" s="97"/>
      <c r="P74" s="97"/>
      <c r="Q74" s="95"/>
      <c r="R74" s="97"/>
      <c r="S74" s="97"/>
    </row>
    <row r="75" ht="15.75" customHeight="1">
      <c r="A75" s="94"/>
      <c r="B75" s="95"/>
      <c r="C75" s="95"/>
      <c r="D75" s="96"/>
      <c r="E75" s="97"/>
      <c r="F75" s="97"/>
      <c r="G75" s="97"/>
      <c r="H75" s="97"/>
      <c r="I75" s="97"/>
      <c r="J75" s="97"/>
      <c r="K75" s="97"/>
      <c r="L75" s="97"/>
      <c r="M75" s="97"/>
      <c r="N75" s="97"/>
      <c r="O75" s="97"/>
      <c r="P75" s="97"/>
      <c r="Q75" s="95"/>
      <c r="R75" s="97"/>
      <c r="S75" s="97"/>
    </row>
    <row r="76" ht="15.75" customHeight="1">
      <c r="A76" s="94"/>
      <c r="B76" s="95"/>
      <c r="C76" s="95"/>
      <c r="D76" s="96"/>
      <c r="E76" s="97"/>
      <c r="F76" s="97"/>
      <c r="G76" s="97"/>
      <c r="H76" s="97"/>
      <c r="I76" s="97"/>
      <c r="J76" s="97"/>
      <c r="K76" s="97"/>
      <c r="L76" s="97"/>
      <c r="M76" s="97"/>
      <c r="N76" s="97"/>
      <c r="O76" s="97"/>
      <c r="P76" s="97"/>
      <c r="Q76" s="95"/>
      <c r="R76" s="97"/>
      <c r="S76" s="97"/>
    </row>
    <row r="77" ht="15.75" customHeight="1">
      <c r="A77" s="94"/>
      <c r="B77" s="95"/>
      <c r="C77" s="95"/>
      <c r="D77" s="96"/>
      <c r="E77" s="97"/>
      <c r="F77" s="97"/>
      <c r="G77" s="97"/>
      <c r="H77" s="97"/>
      <c r="I77" s="97"/>
      <c r="J77" s="97"/>
      <c r="K77" s="97"/>
      <c r="L77" s="97"/>
      <c r="M77" s="97"/>
      <c r="N77" s="97"/>
      <c r="O77" s="97"/>
      <c r="P77" s="97"/>
      <c r="Q77" s="95"/>
      <c r="R77" s="97"/>
      <c r="S77" s="97"/>
    </row>
    <row r="78" ht="15.75" customHeight="1">
      <c r="A78" s="94"/>
      <c r="B78" s="95"/>
      <c r="C78" s="95"/>
      <c r="D78" s="96"/>
      <c r="E78" s="97"/>
      <c r="F78" s="97"/>
      <c r="G78" s="97"/>
      <c r="H78" s="97"/>
      <c r="I78" s="97"/>
      <c r="J78" s="97"/>
      <c r="K78" s="97"/>
      <c r="L78" s="97"/>
      <c r="M78" s="97"/>
      <c r="N78" s="97"/>
      <c r="O78" s="97"/>
      <c r="P78" s="97"/>
      <c r="Q78" s="95"/>
      <c r="R78" s="97"/>
      <c r="S78" s="97"/>
    </row>
    <row r="79" ht="15.75" customHeight="1">
      <c r="A79" s="94"/>
      <c r="B79" s="95"/>
      <c r="C79" s="95"/>
      <c r="D79" s="96"/>
      <c r="E79" s="97"/>
      <c r="F79" s="97"/>
      <c r="G79" s="97"/>
      <c r="H79" s="97"/>
      <c r="I79" s="97"/>
      <c r="J79" s="97"/>
      <c r="K79" s="97"/>
      <c r="L79" s="97"/>
      <c r="M79" s="97"/>
      <c r="N79" s="97"/>
      <c r="O79" s="97"/>
      <c r="P79" s="97"/>
      <c r="Q79" s="95"/>
      <c r="R79" s="97"/>
      <c r="S79" s="97"/>
    </row>
    <row r="80" ht="15.75" customHeight="1">
      <c r="A80" s="94"/>
      <c r="B80" s="95"/>
      <c r="C80" s="95"/>
      <c r="D80" s="96"/>
      <c r="E80" s="97"/>
      <c r="F80" s="97"/>
      <c r="G80" s="97"/>
      <c r="H80" s="97"/>
      <c r="I80" s="97"/>
      <c r="J80" s="97"/>
      <c r="K80" s="97"/>
      <c r="L80" s="97"/>
      <c r="M80" s="97"/>
      <c r="N80" s="97"/>
      <c r="O80" s="97"/>
      <c r="P80" s="97"/>
      <c r="Q80" s="95"/>
      <c r="R80" s="97"/>
      <c r="S80" s="97"/>
    </row>
    <row r="81" ht="15.75" customHeight="1">
      <c r="A81" s="94"/>
      <c r="B81" s="95"/>
      <c r="C81" s="95"/>
      <c r="D81" s="96"/>
      <c r="E81" s="97"/>
      <c r="F81" s="97"/>
      <c r="G81" s="97"/>
      <c r="H81" s="97"/>
      <c r="I81" s="97"/>
      <c r="J81" s="97"/>
      <c r="K81" s="97"/>
      <c r="L81" s="97"/>
      <c r="M81" s="97"/>
      <c r="N81" s="97"/>
      <c r="O81" s="97"/>
      <c r="P81" s="97"/>
      <c r="Q81" s="95"/>
      <c r="R81" s="97"/>
      <c r="S81" s="97"/>
    </row>
    <row r="82" ht="15.75" customHeight="1">
      <c r="A82" s="94"/>
      <c r="B82" s="95"/>
      <c r="C82" s="95"/>
      <c r="D82" s="96"/>
      <c r="E82" s="97"/>
      <c r="F82" s="97"/>
      <c r="G82" s="97"/>
      <c r="H82" s="97"/>
      <c r="I82" s="97"/>
      <c r="J82" s="97"/>
      <c r="K82" s="97"/>
      <c r="L82" s="97"/>
      <c r="M82" s="97"/>
      <c r="N82" s="97"/>
      <c r="O82" s="97"/>
      <c r="P82" s="97"/>
      <c r="Q82" s="95"/>
      <c r="R82" s="97"/>
      <c r="S82" s="97"/>
    </row>
    <row r="83" ht="15.75" customHeight="1">
      <c r="A83" s="94"/>
      <c r="B83" s="95"/>
      <c r="C83" s="95"/>
      <c r="D83" s="96"/>
      <c r="E83" s="97"/>
      <c r="F83" s="97"/>
      <c r="G83" s="97"/>
      <c r="H83" s="97"/>
      <c r="I83" s="97"/>
      <c r="J83" s="97"/>
      <c r="K83" s="97"/>
      <c r="L83" s="97"/>
      <c r="M83" s="97"/>
      <c r="N83" s="97"/>
      <c r="O83" s="97"/>
      <c r="P83" s="97"/>
      <c r="Q83" s="95"/>
      <c r="R83" s="97"/>
      <c r="S83" s="97"/>
    </row>
    <row r="84" ht="15.75" customHeight="1">
      <c r="A84" s="94"/>
      <c r="B84" s="95"/>
      <c r="C84" s="95"/>
      <c r="D84" s="96"/>
      <c r="E84" s="97"/>
      <c r="F84" s="97"/>
      <c r="G84" s="97"/>
      <c r="H84" s="97"/>
      <c r="I84" s="97"/>
      <c r="J84" s="97"/>
      <c r="K84" s="97"/>
      <c r="L84" s="97"/>
      <c r="M84" s="97"/>
      <c r="N84" s="97"/>
      <c r="O84" s="97"/>
      <c r="P84" s="97"/>
      <c r="Q84" s="95"/>
      <c r="R84" s="97"/>
      <c r="S84" s="97"/>
    </row>
    <row r="85" ht="15.75" customHeight="1">
      <c r="A85" s="94"/>
      <c r="B85" s="95"/>
      <c r="C85" s="95"/>
      <c r="D85" s="96"/>
      <c r="E85" s="97"/>
      <c r="F85" s="97"/>
      <c r="G85" s="97"/>
      <c r="H85" s="97"/>
      <c r="I85" s="97"/>
      <c r="J85" s="97"/>
      <c r="K85" s="97"/>
      <c r="L85" s="97"/>
      <c r="M85" s="97"/>
      <c r="N85" s="97"/>
      <c r="O85" s="97"/>
      <c r="P85" s="97"/>
      <c r="Q85" s="95"/>
      <c r="R85" s="97"/>
      <c r="S85" s="97"/>
    </row>
    <row r="86" ht="15.75" customHeight="1">
      <c r="A86" s="94"/>
      <c r="B86" s="95"/>
      <c r="C86" s="95"/>
      <c r="D86" s="96"/>
      <c r="E86" s="97"/>
      <c r="F86" s="97"/>
      <c r="G86" s="97"/>
      <c r="H86" s="97"/>
      <c r="I86" s="97"/>
      <c r="J86" s="97"/>
      <c r="K86" s="97"/>
      <c r="L86" s="97"/>
      <c r="M86" s="97"/>
      <c r="N86" s="97"/>
      <c r="O86" s="97"/>
      <c r="P86" s="97"/>
      <c r="Q86" s="95"/>
      <c r="R86" s="97"/>
      <c r="S86" s="97"/>
    </row>
    <row r="87" ht="15.75" customHeight="1">
      <c r="A87" s="94"/>
      <c r="B87" s="95"/>
      <c r="C87" s="95"/>
      <c r="D87" s="96"/>
      <c r="E87" s="97"/>
      <c r="F87" s="97"/>
      <c r="G87" s="97"/>
      <c r="H87" s="97"/>
      <c r="I87" s="97"/>
      <c r="J87" s="97"/>
      <c r="K87" s="97"/>
      <c r="L87" s="97"/>
      <c r="M87" s="97"/>
      <c r="N87" s="97"/>
      <c r="O87" s="97"/>
      <c r="P87" s="97"/>
      <c r="Q87" s="95"/>
      <c r="R87" s="97"/>
      <c r="S87" s="97"/>
    </row>
    <row r="88" ht="15.75" customHeight="1">
      <c r="A88" s="94"/>
      <c r="B88" s="95"/>
      <c r="C88" s="95"/>
      <c r="D88" s="96"/>
      <c r="E88" s="97"/>
      <c r="F88" s="97"/>
      <c r="G88" s="97"/>
      <c r="H88" s="97"/>
      <c r="I88" s="97"/>
      <c r="J88" s="97"/>
      <c r="K88" s="97"/>
      <c r="L88" s="97"/>
      <c r="M88" s="97"/>
      <c r="N88" s="97"/>
      <c r="O88" s="97"/>
      <c r="P88" s="97"/>
      <c r="Q88" s="95"/>
      <c r="R88" s="97"/>
      <c r="S88" s="97"/>
    </row>
    <row r="89" ht="15.75" customHeight="1">
      <c r="A89" s="94"/>
      <c r="B89" s="95"/>
      <c r="C89" s="95"/>
      <c r="D89" s="96"/>
      <c r="E89" s="97"/>
      <c r="F89" s="97"/>
      <c r="G89" s="97"/>
      <c r="H89" s="97"/>
      <c r="I89" s="97"/>
      <c r="J89" s="97"/>
      <c r="K89" s="97"/>
      <c r="L89" s="97"/>
      <c r="M89" s="97"/>
      <c r="N89" s="97"/>
      <c r="O89" s="97"/>
      <c r="P89" s="97"/>
      <c r="Q89" s="95"/>
      <c r="R89" s="97"/>
      <c r="S89" s="97"/>
    </row>
    <row r="90" ht="15.75" customHeight="1">
      <c r="A90" s="94"/>
      <c r="B90" s="95"/>
      <c r="C90" s="95"/>
      <c r="D90" s="96"/>
      <c r="E90" s="97"/>
      <c r="F90" s="97"/>
      <c r="G90" s="97"/>
      <c r="H90" s="97"/>
      <c r="I90" s="97"/>
      <c r="J90" s="97"/>
      <c r="K90" s="97"/>
      <c r="L90" s="97"/>
      <c r="M90" s="97"/>
      <c r="N90" s="97"/>
      <c r="O90" s="97"/>
      <c r="P90" s="97"/>
      <c r="Q90" s="95"/>
      <c r="R90" s="97"/>
      <c r="S90" s="97"/>
    </row>
    <row r="91" ht="15.75" customHeight="1">
      <c r="A91" s="94"/>
      <c r="B91" s="95"/>
      <c r="C91" s="95"/>
      <c r="D91" s="96"/>
      <c r="E91" s="97"/>
      <c r="F91" s="97"/>
      <c r="G91" s="97"/>
      <c r="H91" s="97"/>
      <c r="I91" s="97"/>
      <c r="J91" s="97"/>
      <c r="K91" s="97"/>
      <c r="L91" s="97"/>
      <c r="M91" s="97"/>
      <c r="N91" s="97"/>
      <c r="O91" s="97"/>
      <c r="P91" s="97"/>
      <c r="Q91" s="95"/>
      <c r="R91" s="97"/>
      <c r="S91" s="97"/>
    </row>
    <row r="92" ht="15.75" customHeight="1">
      <c r="A92" s="94"/>
      <c r="B92" s="95"/>
      <c r="C92" s="95"/>
      <c r="D92" s="96"/>
      <c r="E92" s="97"/>
      <c r="F92" s="97"/>
      <c r="G92" s="97"/>
      <c r="H92" s="97"/>
      <c r="I92" s="97"/>
      <c r="J92" s="97"/>
      <c r="K92" s="97"/>
      <c r="L92" s="97"/>
      <c r="M92" s="97"/>
      <c r="N92" s="97"/>
      <c r="O92" s="97"/>
      <c r="P92" s="97"/>
      <c r="Q92" s="95"/>
      <c r="R92" s="97"/>
      <c r="S92" s="97"/>
    </row>
    <row r="93" ht="15.75" customHeight="1">
      <c r="A93" s="94"/>
      <c r="B93" s="95"/>
      <c r="C93" s="95"/>
      <c r="D93" s="96"/>
      <c r="E93" s="97"/>
      <c r="F93" s="97"/>
      <c r="G93" s="97"/>
      <c r="H93" s="97"/>
      <c r="I93" s="97"/>
      <c r="J93" s="97"/>
      <c r="K93" s="97"/>
      <c r="L93" s="97"/>
      <c r="M93" s="97"/>
      <c r="N93" s="97"/>
      <c r="O93" s="97"/>
      <c r="P93" s="97"/>
      <c r="Q93" s="95"/>
      <c r="R93" s="97"/>
      <c r="S93" s="97"/>
    </row>
    <row r="94" ht="15.75" customHeight="1">
      <c r="A94" s="94"/>
      <c r="B94" s="95"/>
      <c r="C94" s="95"/>
      <c r="D94" s="96"/>
      <c r="E94" s="97"/>
      <c r="F94" s="97"/>
      <c r="G94" s="97"/>
      <c r="H94" s="97"/>
      <c r="I94" s="97"/>
      <c r="J94" s="97"/>
      <c r="K94" s="97"/>
      <c r="L94" s="97"/>
      <c r="M94" s="97"/>
      <c r="N94" s="97"/>
      <c r="O94" s="97"/>
      <c r="P94" s="97"/>
      <c r="Q94" s="95"/>
      <c r="R94" s="97"/>
      <c r="S94" s="97"/>
    </row>
    <row r="95" ht="15.75" customHeight="1">
      <c r="A95" s="94"/>
      <c r="B95" s="95"/>
      <c r="C95" s="95"/>
      <c r="D95" s="96"/>
      <c r="E95" s="97"/>
      <c r="F95" s="97"/>
      <c r="G95" s="97"/>
      <c r="H95" s="97"/>
      <c r="I95" s="97"/>
      <c r="J95" s="97"/>
      <c r="K95" s="97"/>
      <c r="L95" s="97"/>
      <c r="M95" s="97"/>
      <c r="N95" s="97"/>
      <c r="O95" s="97"/>
      <c r="P95" s="97"/>
      <c r="Q95" s="95"/>
      <c r="R95" s="97"/>
      <c r="S95" s="97"/>
    </row>
    <row r="96" ht="15.75" customHeight="1">
      <c r="A96" s="94"/>
      <c r="B96" s="95"/>
      <c r="C96" s="95"/>
      <c r="D96" s="96"/>
      <c r="E96" s="97"/>
      <c r="F96" s="97"/>
      <c r="G96" s="97"/>
      <c r="H96" s="97"/>
      <c r="I96" s="97"/>
      <c r="J96" s="97"/>
      <c r="K96" s="97"/>
      <c r="L96" s="97"/>
      <c r="M96" s="97"/>
      <c r="N96" s="97"/>
      <c r="O96" s="97"/>
      <c r="P96" s="97"/>
      <c r="Q96" s="95"/>
      <c r="R96" s="97"/>
      <c r="S96" s="97"/>
    </row>
    <row r="97" ht="15.75" customHeight="1">
      <c r="A97" s="94"/>
      <c r="B97" s="95"/>
      <c r="C97" s="95"/>
      <c r="D97" s="96"/>
      <c r="E97" s="97"/>
      <c r="F97" s="97"/>
      <c r="G97" s="97"/>
      <c r="H97" s="97"/>
      <c r="I97" s="97"/>
      <c r="J97" s="97"/>
      <c r="K97" s="97"/>
      <c r="L97" s="97"/>
      <c r="M97" s="97"/>
      <c r="N97" s="97"/>
      <c r="O97" s="97"/>
      <c r="P97" s="97"/>
      <c r="Q97" s="95"/>
      <c r="R97" s="97"/>
      <c r="S97" s="97"/>
    </row>
    <row r="98" ht="15.75" customHeight="1">
      <c r="A98" s="94"/>
      <c r="B98" s="95"/>
      <c r="C98" s="95"/>
      <c r="D98" s="96"/>
      <c r="E98" s="97"/>
      <c r="F98" s="97"/>
      <c r="G98" s="97"/>
      <c r="H98" s="97"/>
      <c r="I98" s="97"/>
      <c r="J98" s="97"/>
      <c r="K98" s="97"/>
      <c r="L98" s="97"/>
      <c r="M98" s="97"/>
      <c r="N98" s="97"/>
      <c r="O98" s="97"/>
      <c r="P98" s="97"/>
      <c r="Q98" s="95"/>
      <c r="R98" s="97"/>
      <c r="S98" s="97"/>
    </row>
    <row r="99" ht="15.75" customHeight="1">
      <c r="A99" s="94"/>
      <c r="B99" s="95"/>
      <c r="C99" s="95"/>
      <c r="D99" s="96"/>
      <c r="E99" s="97"/>
      <c r="F99" s="97"/>
      <c r="G99" s="97"/>
      <c r="H99" s="97"/>
      <c r="I99" s="97"/>
      <c r="J99" s="97"/>
      <c r="K99" s="97"/>
      <c r="L99" s="97"/>
      <c r="M99" s="97"/>
      <c r="N99" s="97"/>
      <c r="O99" s="97"/>
      <c r="P99" s="97"/>
      <c r="Q99" s="95"/>
      <c r="R99" s="97"/>
      <c r="S99" s="97"/>
    </row>
    <row r="100" ht="15.75" customHeight="1">
      <c r="A100" s="94"/>
      <c r="B100" s="95"/>
      <c r="C100" s="95"/>
      <c r="D100" s="96"/>
      <c r="E100" s="97"/>
      <c r="F100" s="97"/>
      <c r="G100" s="97"/>
      <c r="H100" s="97"/>
      <c r="I100" s="97"/>
      <c r="J100" s="97"/>
      <c r="K100" s="97"/>
      <c r="L100" s="97"/>
      <c r="M100" s="97"/>
      <c r="N100" s="97"/>
      <c r="O100" s="97"/>
      <c r="P100" s="97"/>
      <c r="Q100" s="95"/>
      <c r="R100" s="97"/>
      <c r="S100" s="97"/>
    </row>
    <row r="101" ht="15.75" customHeight="1">
      <c r="A101" s="94"/>
      <c r="B101" s="95"/>
      <c r="C101" s="95"/>
      <c r="D101" s="96"/>
      <c r="E101" s="97"/>
      <c r="F101" s="97"/>
      <c r="G101" s="97"/>
      <c r="H101" s="97"/>
      <c r="I101" s="97"/>
      <c r="J101" s="97"/>
      <c r="K101" s="97"/>
      <c r="L101" s="97"/>
      <c r="M101" s="97"/>
      <c r="N101" s="97"/>
      <c r="O101" s="97"/>
      <c r="P101" s="97"/>
      <c r="Q101" s="95"/>
      <c r="R101" s="97"/>
      <c r="S101" s="97"/>
    </row>
    <row r="102" ht="15.75" customHeight="1">
      <c r="A102" s="94"/>
      <c r="B102" s="95"/>
      <c r="C102" s="95"/>
      <c r="D102" s="96"/>
      <c r="E102" s="97"/>
      <c r="F102" s="97"/>
      <c r="G102" s="97"/>
      <c r="H102" s="97"/>
      <c r="I102" s="97"/>
      <c r="J102" s="97"/>
      <c r="K102" s="97"/>
      <c r="L102" s="97"/>
      <c r="M102" s="97"/>
      <c r="N102" s="97"/>
      <c r="O102" s="97"/>
      <c r="P102" s="97"/>
      <c r="Q102" s="95"/>
      <c r="R102" s="97"/>
      <c r="S102" s="97"/>
    </row>
    <row r="103" ht="15.75" customHeight="1">
      <c r="A103" s="94"/>
      <c r="B103" s="95"/>
      <c r="C103" s="95"/>
      <c r="D103" s="96"/>
      <c r="E103" s="97"/>
      <c r="F103" s="97"/>
      <c r="G103" s="97"/>
      <c r="H103" s="97"/>
      <c r="I103" s="97"/>
      <c r="J103" s="97"/>
      <c r="K103" s="97"/>
      <c r="L103" s="97"/>
      <c r="M103" s="97"/>
      <c r="N103" s="97"/>
      <c r="O103" s="97"/>
      <c r="P103" s="97"/>
      <c r="Q103" s="95"/>
      <c r="R103" s="97"/>
      <c r="S103" s="97"/>
    </row>
    <row r="104" ht="15.75" customHeight="1">
      <c r="A104" s="94"/>
      <c r="B104" s="95"/>
      <c r="C104" s="95"/>
      <c r="D104" s="96"/>
      <c r="E104" s="97"/>
      <c r="F104" s="97"/>
      <c r="G104" s="97"/>
      <c r="H104" s="97"/>
      <c r="I104" s="97"/>
      <c r="J104" s="97"/>
      <c r="K104" s="97"/>
      <c r="L104" s="97"/>
      <c r="M104" s="97"/>
      <c r="N104" s="97"/>
      <c r="O104" s="97"/>
      <c r="P104" s="97"/>
      <c r="Q104" s="95"/>
      <c r="R104" s="97"/>
      <c r="S104" s="97"/>
    </row>
    <row r="105" ht="15.75" customHeight="1">
      <c r="A105" s="94"/>
      <c r="B105" s="95"/>
      <c r="C105" s="95"/>
      <c r="D105" s="96"/>
      <c r="E105" s="97"/>
      <c r="F105" s="97"/>
      <c r="G105" s="97"/>
      <c r="H105" s="97"/>
      <c r="I105" s="97"/>
      <c r="J105" s="97"/>
      <c r="K105" s="97"/>
      <c r="L105" s="97"/>
      <c r="M105" s="97"/>
      <c r="N105" s="97"/>
      <c r="O105" s="97"/>
      <c r="P105" s="97"/>
      <c r="Q105" s="95"/>
      <c r="R105" s="97"/>
      <c r="S105" s="97"/>
    </row>
    <row r="106" ht="15.75" customHeight="1">
      <c r="A106" s="94"/>
      <c r="B106" s="95"/>
      <c r="C106" s="95"/>
      <c r="D106" s="96"/>
      <c r="E106" s="97"/>
      <c r="F106" s="97"/>
      <c r="G106" s="97"/>
      <c r="H106" s="97"/>
      <c r="I106" s="97"/>
      <c r="J106" s="97"/>
      <c r="K106" s="97"/>
      <c r="L106" s="97"/>
      <c r="M106" s="97"/>
      <c r="N106" s="97"/>
      <c r="O106" s="97"/>
      <c r="P106" s="97"/>
      <c r="Q106" s="95"/>
      <c r="R106" s="97"/>
      <c r="S106" s="97"/>
    </row>
    <row r="107" ht="15.75" customHeight="1">
      <c r="A107" s="94"/>
      <c r="B107" s="95"/>
      <c r="C107" s="95"/>
      <c r="D107" s="96"/>
      <c r="E107" s="97"/>
      <c r="F107" s="97"/>
      <c r="G107" s="97"/>
      <c r="H107" s="97"/>
      <c r="I107" s="97"/>
      <c r="J107" s="97"/>
      <c r="K107" s="97"/>
      <c r="L107" s="97"/>
      <c r="M107" s="97"/>
      <c r="N107" s="97"/>
      <c r="O107" s="97"/>
      <c r="P107" s="97"/>
      <c r="Q107" s="95"/>
      <c r="R107" s="97"/>
      <c r="S107" s="97"/>
    </row>
    <row r="108" ht="15.75" customHeight="1">
      <c r="A108" s="94"/>
      <c r="B108" s="95"/>
      <c r="C108" s="95"/>
      <c r="D108" s="96"/>
      <c r="E108" s="97"/>
      <c r="F108" s="97"/>
      <c r="G108" s="97"/>
      <c r="H108" s="97"/>
      <c r="I108" s="97"/>
      <c r="J108" s="97"/>
      <c r="K108" s="97"/>
      <c r="L108" s="97"/>
      <c r="M108" s="97"/>
      <c r="N108" s="97"/>
      <c r="O108" s="97"/>
      <c r="P108" s="97"/>
      <c r="Q108" s="95"/>
      <c r="R108" s="97"/>
      <c r="S108" s="97"/>
    </row>
    <row r="109" ht="15.75" customHeight="1">
      <c r="A109" s="94"/>
      <c r="B109" s="95"/>
      <c r="C109" s="95"/>
      <c r="D109" s="96"/>
      <c r="E109" s="97"/>
      <c r="F109" s="97"/>
      <c r="G109" s="97"/>
      <c r="H109" s="97"/>
      <c r="I109" s="97"/>
      <c r="J109" s="97"/>
      <c r="K109" s="97"/>
      <c r="L109" s="97"/>
      <c r="M109" s="97"/>
      <c r="N109" s="97"/>
      <c r="O109" s="97"/>
      <c r="P109" s="97"/>
      <c r="Q109" s="95"/>
      <c r="R109" s="97"/>
      <c r="S109" s="97"/>
    </row>
    <row r="110" ht="15.75" customHeight="1">
      <c r="A110" s="94"/>
      <c r="B110" s="95"/>
      <c r="C110" s="95"/>
      <c r="D110" s="96"/>
      <c r="E110" s="97"/>
      <c r="F110" s="97"/>
      <c r="G110" s="97"/>
      <c r="H110" s="97"/>
      <c r="I110" s="97"/>
      <c r="J110" s="97"/>
      <c r="K110" s="97"/>
      <c r="L110" s="97"/>
      <c r="M110" s="97"/>
      <c r="N110" s="97"/>
      <c r="O110" s="97"/>
      <c r="P110" s="97"/>
      <c r="Q110" s="95"/>
      <c r="R110" s="97"/>
      <c r="S110" s="97"/>
    </row>
    <row r="111" ht="15.75" customHeight="1">
      <c r="A111" s="94"/>
      <c r="B111" s="95"/>
      <c r="C111" s="95"/>
      <c r="D111" s="96"/>
      <c r="E111" s="97"/>
      <c r="F111" s="97"/>
      <c r="G111" s="97"/>
      <c r="H111" s="97"/>
      <c r="I111" s="97"/>
      <c r="J111" s="97"/>
      <c r="K111" s="97"/>
      <c r="L111" s="97"/>
      <c r="M111" s="97"/>
      <c r="N111" s="97"/>
      <c r="O111" s="97"/>
      <c r="P111" s="97"/>
      <c r="Q111" s="95"/>
      <c r="R111" s="97"/>
      <c r="S111" s="97"/>
    </row>
    <row r="112" ht="15.75" customHeight="1">
      <c r="A112" s="94"/>
      <c r="B112" s="95"/>
      <c r="C112" s="95"/>
      <c r="D112" s="96"/>
      <c r="E112" s="97"/>
      <c r="F112" s="97"/>
      <c r="G112" s="97"/>
      <c r="H112" s="97"/>
      <c r="I112" s="97"/>
      <c r="J112" s="97"/>
      <c r="K112" s="97"/>
      <c r="L112" s="97"/>
      <c r="M112" s="97"/>
      <c r="N112" s="97"/>
      <c r="O112" s="97"/>
      <c r="P112" s="97"/>
      <c r="Q112" s="95"/>
      <c r="R112" s="97"/>
      <c r="S112" s="97"/>
    </row>
    <row r="113" ht="15.75" customHeight="1">
      <c r="A113" s="94"/>
      <c r="B113" s="95"/>
      <c r="C113" s="95"/>
      <c r="D113" s="96"/>
      <c r="E113" s="97"/>
      <c r="F113" s="97"/>
      <c r="G113" s="97"/>
      <c r="H113" s="97"/>
      <c r="I113" s="97"/>
      <c r="J113" s="97"/>
      <c r="K113" s="97"/>
      <c r="L113" s="97"/>
      <c r="M113" s="97"/>
      <c r="N113" s="97"/>
      <c r="O113" s="97"/>
      <c r="P113" s="97"/>
      <c r="Q113" s="95"/>
      <c r="R113" s="97"/>
      <c r="S113" s="97"/>
    </row>
    <row r="114" ht="15.75" customHeight="1">
      <c r="A114" s="94"/>
      <c r="B114" s="95"/>
      <c r="C114" s="95"/>
      <c r="D114" s="96"/>
      <c r="E114" s="97"/>
      <c r="F114" s="97"/>
      <c r="G114" s="97"/>
      <c r="H114" s="97"/>
      <c r="I114" s="97"/>
      <c r="J114" s="97"/>
      <c r="K114" s="97"/>
      <c r="L114" s="97"/>
      <c r="M114" s="97"/>
      <c r="N114" s="97"/>
      <c r="O114" s="97"/>
      <c r="P114" s="97"/>
      <c r="Q114" s="95"/>
      <c r="R114" s="97"/>
      <c r="S114" s="97"/>
    </row>
    <row r="115" ht="15.75" customHeight="1">
      <c r="A115" s="94"/>
      <c r="B115" s="95"/>
      <c r="C115" s="95"/>
      <c r="D115" s="96"/>
      <c r="E115" s="97"/>
      <c r="F115" s="97"/>
      <c r="G115" s="97"/>
      <c r="H115" s="97"/>
      <c r="I115" s="97"/>
      <c r="J115" s="97"/>
      <c r="K115" s="97"/>
      <c r="L115" s="97"/>
      <c r="M115" s="97"/>
      <c r="N115" s="97"/>
      <c r="O115" s="97"/>
      <c r="P115" s="97"/>
      <c r="Q115" s="95"/>
      <c r="R115" s="97"/>
      <c r="S115" s="97"/>
    </row>
    <row r="116" ht="15.75" customHeight="1">
      <c r="A116" s="94"/>
      <c r="B116" s="95"/>
      <c r="C116" s="95"/>
      <c r="D116" s="96"/>
      <c r="E116" s="97"/>
      <c r="F116" s="97"/>
      <c r="G116" s="97"/>
      <c r="H116" s="97"/>
      <c r="I116" s="97"/>
      <c r="J116" s="97"/>
      <c r="K116" s="97"/>
      <c r="L116" s="97"/>
      <c r="M116" s="97"/>
      <c r="N116" s="97"/>
      <c r="O116" s="97"/>
      <c r="P116" s="97"/>
      <c r="Q116" s="95"/>
      <c r="R116" s="97"/>
      <c r="S116" s="97"/>
    </row>
    <row r="117" ht="15.75" customHeight="1">
      <c r="A117" s="94"/>
      <c r="B117" s="95"/>
      <c r="C117" s="95"/>
      <c r="D117" s="96"/>
      <c r="E117" s="97"/>
      <c r="F117" s="97"/>
      <c r="G117" s="97"/>
      <c r="H117" s="97"/>
      <c r="I117" s="97"/>
      <c r="J117" s="97"/>
      <c r="K117" s="97"/>
      <c r="L117" s="97"/>
      <c r="M117" s="97"/>
      <c r="N117" s="97"/>
      <c r="O117" s="97"/>
      <c r="P117" s="97"/>
      <c r="Q117" s="95"/>
      <c r="R117" s="97"/>
      <c r="S117" s="97"/>
    </row>
    <row r="118" ht="15.75" customHeight="1">
      <c r="A118" s="94"/>
      <c r="B118" s="95"/>
      <c r="C118" s="95"/>
      <c r="D118" s="96"/>
      <c r="E118" s="97"/>
      <c r="F118" s="97"/>
      <c r="G118" s="97"/>
      <c r="H118" s="97"/>
      <c r="I118" s="97"/>
      <c r="J118" s="97"/>
      <c r="K118" s="97"/>
      <c r="L118" s="97"/>
      <c r="M118" s="97"/>
      <c r="N118" s="97"/>
      <c r="O118" s="97"/>
      <c r="P118" s="97"/>
      <c r="Q118" s="95"/>
      <c r="R118" s="97"/>
      <c r="S118" s="97"/>
    </row>
    <row r="119" ht="15.75" customHeight="1">
      <c r="A119" s="94"/>
      <c r="B119" s="95"/>
      <c r="C119" s="95"/>
      <c r="D119" s="96"/>
      <c r="E119" s="97"/>
      <c r="F119" s="97"/>
      <c r="G119" s="97"/>
      <c r="H119" s="97"/>
      <c r="I119" s="97"/>
      <c r="J119" s="97"/>
      <c r="K119" s="97"/>
      <c r="L119" s="97"/>
      <c r="M119" s="97"/>
      <c r="N119" s="97"/>
      <c r="O119" s="97"/>
      <c r="P119" s="97"/>
      <c r="Q119" s="95"/>
      <c r="R119" s="97"/>
      <c r="S119" s="97"/>
    </row>
    <row r="120" ht="15.75" customHeight="1">
      <c r="A120" s="94"/>
      <c r="B120" s="95"/>
      <c r="C120" s="95"/>
      <c r="D120" s="96"/>
      <c r="E120" s="97"/>
      <c r="F120" s="97"/>
      <c r="G120" s="97"/>
      <c r="H120" s="97"/>
      <c r="I120" s="97"/>
      <c r="J120" s="97"/>
      <c r="K120" s="97"/>
      <c r="L120" s="97"/>
      <c r="M120" s="97"/>
      <c r="N120" s="97"/>
      <c r="O120" s="97"/>
      <c r="P120" s="97"/>
      <c r="Q120" s="95"/>
      <c r="R120" s="97"/>
      <c r="S120" s="97"/>
    </row>
    <row r="121" ht="15.75" customHeight="1">
      <c r="A121" s="94"/>
      <c r="B121" s="95"/>
      <c r="C121" s="95"/>
      <c r="D121" s="96"/>
      <c r="E121" s="97"/>
      <c r="F121" s="97"/>
      <c r="G121" s="97"/>
      <c r="H121" s="97"/>
      <c r="I121" s="97"/>
      <c r="J121" s="97"/>
      <c r="K121" s="97"/>
      <c r="L121" s="97"/>
      <c r="M121" s="97"/>
      <c r="N121" s="97"/>
      <c r="O121" s="97"/>
      <c r="P121" s="97"/>
      <c r="Q121" s="95"/>
      <c r="R121" s="97"/>
      <c r="S121" s="97"/>
    </row>
    <row r="122" ht="15.75" customHeight="1">
      <c r="A122" s="94"/>
      <c r="B122" s="95"/>
      <c r="C122" s="95"/>
      <c r="D122" s="96"/>
      <c r="E122" s="97"/>
      <c r="F122" s="97"/>
      <c r="G122" s="97"/>
      <c r="H122" s="97"/>
      <c r="I122" s="97"/>
      <c r="J122" s="97"/>
      <c r="K122" s="97"/>
      <c r="L122" s="97"/>
      <c r="M122" s="97"/>
      <c r="N122" s="97"/>
      <c r="O122" s="97"/>
      <c r="P122" s="97"/>
      <c r="Q122" s="95"/>
      <c r="R122" s="97"/>
      <c r="S122" s="97"/>
    </row>
    <row r="123" ht="15.75" customHeight="1">
      <c r="A123" s="94"/>
      <c r="B123" s="95"/>
      <c r="C123" s="95"/>
      <c r="D123" s="96"/>
      <c r="E123" s="97"/>
      <c r="F123" s="97"/>
      <c r="G123" s="97"/>
      <c r="H123" s="97"/>
      <c r="I123" s="97"/>
      <c r="J123" s="97"/>
      <c r="K123" s="97"/>
      <c r="L123" s="97"/>
      <c r="M123" s="97"/>
      <c r="N123" s="97"/>
      <c r="O123" s="97"/>
      <c r="P123" s="97"/>
      <c r="Q123" s="95"/>
      <c r="R123" s="97"/>
      <c r="S123" s="97"/>
    </row>
    <row r="124" ht="15.75" customHeight="1">
      <c r="A124" s="94"/>
      <c r="B124" s="95"/>
      <c r="C124" s="95"/>
      <c r="D124" s="96"/>
      <c r="E124" s="97"/>
      <c r="F124" s="97"/>
      <c r="G124" s="97"/>
      <c r="H124" s="97"/>
      <c r="I124" s="97"/>
      <c r="J124" s="97"/>
      <c r="K124" s="97"/>
      <c r="L124" s="97"/>
      <c r="M124" s="97"/>
      <c r="N124" s="97"/>
      <c r="O124" s="97"/>
      <c r="P124" s="97"/>
      <c r="Q124" s="95"/>
      <c r="R124" s="97"/>
      <c r="S124" s="97"/>
    </row>
    <row r="125" ht="15.75" customHeight="1">
      <c r="A125" s="94"/>
      <c r="B125" s="95"/>
      <c r="C125" s="95"/>
      <c r="D125" s="96"/>
      <c r="E125" s="97"/>
      <c r="F125" s="97"/>
      <c r="G125" s="97"/>
      <c r="H125" s="97"/>
      <c r="I125" s="97"/>
      <c r="J125" s="97"/>
      <c r="K125" s="97"/>
      <c r="L125" s="97"/>
      <c r="M125" s="97"/>
      <c r="N125" s="97"/>
      <c r="O125" s="97"/>
      <c r="P125" s="97"/>
      <c r="Q125" s="95"/>
      <c r="R125" s="97"/>
      <c r="S125" s="97"/>
    </row>
    <row r="126" ht="15.75" customHeight="1">
      <c r="A126" s="94"/>
      <c r="B126" s="95"/>
      <c r="C126" s="95"/>
      <c r="D126" s="96"/>
      <c r="E126" s="97"/>
      <c r="F126" s="97"/>
      <c r="G126" s="97"/>
      <c r="H126" s="97"/>
      <c r="I126" s="97"/>
      <c r="J126" s="97"/>
      <c r="K126" s="97"/>
      <c r="L126" s="97"/>
      <c r="M126" s="97"/>
      <c r="N126" s="97"/>
      <c r="O126" s="97"/>
      <c r="P126" s="97"/>
      <c r="Q126" s="95"/>
      <c r="R126" s="97"/>
      <c r="S126" s="97"/>
    </row>
    <row r="127" ht="15.75" customHeight="1">
      <c r="A127" s="94"/>
      <c r="B127" s="95"/>
      <c r="C127" s="95"/>
      <c r="D127" s="96"/>
      <c r="E127" s="97"/>
      <c r="F127" s="97"/>
      <c r="G127" s="97"/>
      <c r="H127" s="97"/>
      <c r="I127" s="97"/>
      <c r="J127" s="97"/>
      <c r="K127" s="97"/>
      <c r="L127" s="97"/>
      <c r="M127" s="97"/>
      <c r="N127" s="97"/>
      <c r="O127" s="97"/>
      <c r="P127" s="97"/>
      <c r="Q127" s="95"/>
      <c r="R127" s="97"/>
      <c r="S127" s="97"/>
    </row>
    <row r="128" ht="15.75" customHeight="1">
      <c r="A128" s="94"/>
      <c r="B128" s="95"/>
      <c r="C128" s="95"/>
      <c r="D128" s="96"/>
      <c r="E128" s="97"/>
      <c r="F128" s="97"/>
      <c r="G128" s="97"/>
      <c r="H128" s="97"/>
      <c r="I128" s="97"/>
      <c r="J128" s="97"/>
      <c r="K128" s="97"/>
      <c r="L128" s="97"/>
      <c r="M128" s="97"/>
      <c r="N128" s="97"/>
      <c r="O128" s="97"/>
      <c r="P128" s="97"/>
      <c r="Q128" s="95"/>
      <c r="R128" s="97"/>
      <c r="S128" s="97"/>
    </row>
    <row r="129" ht="15.75" customHeight="1">
      <c r="A129" s="94"/>
      <c r="B129" s="95"/>
      <c r="C129" s="95"/>
      <c r="D129" s="96"/>
      <c r="E129" s="97"/>
      <c r="F129" s="97"/>
      <c r="G129" s="97"/>
      <c r="H129" s="97"/>
      <c r="I129" s="97"/>
      <c r="J129" s="97"/>
      <c r="K129" s="97"/>
      <c r="L129" s="97"/>
      <c r="M129" s="97"/>
      <c r="N129" s="97"/>
      <c r="O129" s="97"/>
      <c r="P129" s="97"/>
      <c r="Q129" s="95"/>
      <c r="R129" s="97"/>
      <c r="S129" s="97"/>
    </row>
    <row r="130" ht="15.75" customHeight="1">
      <c r="A130" s="94"/>
      <c r="B130" s="95"/>
      <c r="C130" s="95"/>
      <c r="D130" s="96"/>
      <c r="E130" s="97"/>
      <c r="F130" s="97"/>
      <c r="G130" s="97"/>
      <c r="H130" s="97"/>
      <c r="I130" s="97"/>
      <c r="J130" s="97"/>
      <c r="K130" s="97"/>
      <c r="L130" s="97"/>
      <c r="M130" s="97"/>
      <c r="N130" s="97"/>
      <c r="O130" s="97"/>
      <c r="P130" s="97"/>
      <c r="Q130" s="95"/>
      <c r="R130" s="97"/>
      <c r="S130" s="97"/>
    </row>
    <row r="131" ht="15.75" customHeight="1">
      <c r="A131" s="94"/>
      <c r="B131" s="95"/>
      <c r="C131" s="95"/>
      <c r="D131" s="96"/>
      <c r="E131" s="97"/>
      <c r="F131" s="97"/>
      <c r="G131" s="97"/>
      <c r="H131" s="97"/>
      <c r="I131" s="97"/>
      <c r="J131" s="97"/>
      <c r="K131" s="97"/>
      <c r="L131" s="97"/>
      <c r="M131" s="97"/>
      <c r="N131" s="97"/>
      <c r="O131" s="97"/>
      <c r="P131" s="97"/>
      <c r="Q131" s="95"/>
      <c r="R131" s="97"/>
      <c r="S131" s="97"/>
    </row>
    <row r="132" ht="15.75" customHeight="1">
      <c r="A132" s="94"/>
      <c r="B132" s="95"/>
      <c r="C132" s="95"/>
      <c r="D132" s="96"/>
      <c r="E132" s="97"/>
      <c r="F132" s="97"/>
      <c r="G132" s="97"/>
      <c r="H132" s="97"/>
      <c r="I132" s="97"/>
      <c r="J132" s="97"/>
      <c r="K132" s="97"/>
      <c r="L132" s="97"/>
      <c r="M132" s="97"/>
      <c r="N132" s="97"/>
      <c r="O132" s="97"/>
      <c r="P132" s="97"/>
      <c r="Q132" s="95"/>
      <c r="R132" s="97"/>
      <c r="S132" s="97"/>
    </row>
    <row r="133" ht="15.75" customHeight="1">
      <c r="A133" s="94"/>
      <c r="B133" s="95"/>
      <c r="C133" s="95"/>
      <c r="D133" s="96"/>
      <c r="E133" s="97"/>
      <c r="F133" s="97"/>
      <c r="G133" s="97"/>
      <c r="H133" s="97"/>
      <c r="I133" s="97"/>
      <c r="J133" s="97"/>
      <c r="K133" s="97"/>
      <c r="L133" s="97"/>
      <c r="M133" s="97"/>
      <c r="N133" s="97"/>
      <c r="O133" s="97"/>
      <c r="P133" s="97"/>
      <c r="Q133" s="95"/>
      <c r="R133" s="97"/>
      <c r="S133" s="97"/>
    </row>
    <row r="134" ht="15.75" customHeight="1">
      <c r="A134" s="94"/>
      <c r="B134" s="95"/>
      <c r="C134" s="95"/>
      <c r="D134" s="96"/>
      <c r="E134" s="97"/>
      <c r="F134" s="97"/>
      <c r="G134" s="97"/>
      <c r="H134" s="97"/>
      <c r="I134" s="97"/>
      <c r="J134" s="97"/>
      <c r="K134" s="97"/>
      <c r="L134" s="97"/>
      <c r="M134" s="97"/>
      <c r="N134" s="97"/>
      <c r="O134" s="97"/>
      <c r="P134" s="97"/>
      <c r="Q134" s="95"/>
      <c r="R134" s="97"/>
      <c r="S134" s="97"/>
    </row>
    <row r="135" ht="15.75" customHeight="1">
      <c r="A135" s="94"/>
      <c r="B135" s="95"/>
      <c r="C135" s="95"/>
      <c r="D135" s="96"/>
      <c r="E135" s="97"/>
      <c r="F135" s="97"/>
      <c r="G135" s="97"/>
      <c r="H135" s="97"/>
      <c r="I135" s="97"/>
      <c r="J135" s="97"/>
      <c r="K135" s="97"/>
      <c r="L135" s="97"/>
      <c r="M135" s="97"/>
      <c r="N135" s="97"/>
      <c r="O135" s="97"/>
      <c r="P135" s="97"/>
      <c r="Q135" s="95"/>
      <c r="R135" s="97"/>
      <c r="S135" s="97"/>
    </row>
    <row r="136" ht="15.75" customHeight="1">
      <c r="A136" s="94"/>
      <c r="B136" s="95"/>
      <c r="C136" s="95"/>
      <c r="D136" s="96"/>
      <c r="E136" s="97"/>
      <c r="F136" s="97"/>
      <c r="G136" s="97"/>
      <c r="H136" s="97"/>
      <c r="I136" s="97"/>
      <c r="J136" s="97"/>
      <c r="K136" s="97"/>
      <c r="L136" s="97"/>
      <c r="M136" s="97"/>
      <c r="N136" s="97"/>
      <c r="O136" s="97"/>
      <c r="P136" s="97"/>
      <c r="Q136" s="95"/>
      <c r="R136" s="97"/>
      <c r="S136" s="97"/>
    </row>
    <row r="137" ht="15.75" customHeight="1">
      <c r="A137" s="94"/>
      <c r="B137" s="95"/>
      <c r="C137" s="95"/>
      <c r="D137" s="96"/>
      <c r="E137" s="97"/>
      <c r="F137" s="97"/>
      <c r="G137" s="97"/>
      <c r="H137" s="97"/>
      <c r="I137" s="97"/>
      <c r="J137" s="97"/>
      <c r="K137" s="97"/>
      <c r="L137" s="97"/>
      <c r="M137" s="97"/>
      <c r="N137" s="97"/>
      <c r="O137" s="97"/>
      <c r="P137" s="97"/>
      <c r="Q137" s="95"/>
      <c r="R137" s="97"/>
      <c r="S137" s="97"/>
    </row>
    <row r="138" ht="15.75" customHeight="1">
      <c r="A138" s="94"/>
      <c r="B138" s="95"/>
      <c r="C138" s="95"/>
      <c r="D138" s="96"/>
      <c r="E138" s="97"/>
      <c r="F138" s="97"/>
      <c r="G138" s="97"/>
      <c r="H138" s="97"/>
      <c r="I138" s="97"/>
      <c r="J138" s="97"/>
      <c r="K138" s="97"/>
      <c r="L138" s="97"/>
      <c r="M138" s="97"/>
      <c r="N138" s="97"/>
      <c r="O138" s="97"/>
      <c r="P138" s="97"/>
      <c r="Q138" s="95"/>
      <c r="R138" s="97"/>
      <c r="S138" s="97"/>
    </row>
    <row r="139" ht="15.75" customHeight="1">
      <c r="A139" s="94"/>
      <c r="B139" s="95"/>
      <c r="C139" s="95"/>
      <c r="D139" s="96"/>
      <c r="E139" s="97"/>
      <c r="F139" s="97"/>
      <c r="G139" s="97"/>
      <c r="H139" s="97"/>
      <c r="I139" s="97"/>
      <c r="J139" s="97"/>
      <c r="K139" s="97"/>
      <c r="L139" s="97"/>
      <c r="M139" s="97"/>
      <c r="N139" s="97"/>
      <c r="O139" s="97"/>
      <c r="P139" s="97"/>
      <c r="Q139" s="95"/>
      <c r="R139" s="97"/>
      <c r="S139" s="97"/>
    </row>
    <row r="140" ht="15.75" customHeight="1">
      <c r="A140" s="94"/>
      <c r="B140" s="95"/>
      <c r="C140" s="95"/>
      <c r="D140" s="96"/>
      <c r="E140" s="97"/>
      <c r="F140" s="97"/>
      <c r="G140" s="97"/>
      <c r="H140" s="97"/>
      <c r="I140" s="97"/>
      <c r="J140" s="97"/>
      <c r="K140" s="97"/>
      <c r="L140" s="97"/>
      <c r="M140" s="97"/>
      <c r="N140" s="97"/>
      <c r="O140" s="97"/>
      <c r="P140" s="97"/>
      <c r="Q140" s="95"/>
      <c r="R140" s="97"/>
      <c r="S140" s="97"/>
    </row>
    <row r="141" ht="15.75" customHeight="1">
      <c r="A141" s="94"/>
      <c r="B141" s="95"/>
      <c r="C141" s="95"/>
      <c r="D141" s="96"/>
      <c r="E141" s="97"/>
      <c r="F141" s="97"/>
      <c r="G141" s="97"/>
      <c r="H141" s="97"/>
      <c r="I141" s="97"/>
      <c r="J141" s="97"/>
      <c r="K141" s="97"/>
      <c r="L141" s="97"/>
      <c r="M141" s="97"/>
      <c r="N141" s="97"/>
      <c r="O141" s="97"/>
      <c r="P141" s="97"/>
      <c r="Q141" s="95"/>
      <c r="R141" s="97"/>
      <c r="S141" s="97"/>
    </row>
    <row r="142" ht="15.75" customHeight="1">
      <c r="A142" s="94"/>
      <c r="B142" s="95"/>
      <c r="C142" s="95"/>
      <c r="D142" s="96"/>
      <c r="E142" s="97"/>
      <c r="F142" s="97"/>
      <c r="G142" s="97"/>
      <c r="H142" s="97"/>
      <c r="I142" s="97"/>
      <c r="J142" s="97"/>
      <c r="K142" s="97"/>
      <c r="L142" s="97"/>
      <c r="M142" s="97"/>
      <c r="N142" s="97"/>
      <c r="O142" s="97"/>
      <c r="P142" s="97"/>
      <c r="Q142" s="95"/>
      <c r="R142" s="97"/>
      <c r="S142" s="97"/>
    </row>
    <row r="143" ht="15.75" customHeight="1">
      <c r="A143" s="94"/>
      <c r="B143" s="95"/>
      <c r="C143" s="95"/>
      <c r="D143" s="96"/>
      <c r="E143" s="97"/>
      <c r="F143" s="97"/>
      <c r="G143" s="97"/>
      <c r="H143" s="97"/>
      <c r="I143" s="97"/>
      <c r="J143" s="97"/>
      <c r="K143" s="97"/>
      <c r="L143" s="97"/>
      <c r="M143" s="97"/>
      <c r="N143" s="97"/>
      <c r="O143" s="97"/>
      <c r="P143" s="97"/>
      <c r="Q143" s="95"/>
      <c r="R143" s="97"/>
      <c r="S143" s="97"/>
    </row>
    <row r="144" ht="15.75" customHeight="1">
      <c r="A144" s="94"/>
      <c r="B144" s="95"/>
      <c r="C144" s="95"/>
      <c r="D144" s="96"/>
      <c r="E144" s="97"/>
      <c r="F144" s="97"/>
      <c r="G144" s="97"/>
      <c r="H144" s="97"/>
      <c r="I144" s="97"/>
      <c r="J144" s="97"/>
      <c r="K144" s="97"/>
      <c r="L144" s="97"/>
      <c r="M144" s="97"/>
      <c r="N144" s="97"/>
      <c r="O144" s="97"/>
      <c r="P144" s="97"/>
      <c r="Q144" s="95"/>
      <c r="R144" s="97"/>
      <c r="S144" s="97"/>
    </row>
    <row r="145" ht="15.75" customHeight="1">
      <c r="A145" s="94"/>
      <c r="B145" s="95"/>
      <c r="C145" s="95"/>
      <c r="D145" s="96"/>
      <c r="E145" s="97"/>
      <c r="F145" s="97"/>
      <c r="G145" s="97"/>
      <c r="H145" s="97"/>
      <c r="I145" s="97"/>
      <c r="J145" s="97"/>
      <c r="K145" s="97"/>
      <c r="L145" s="97"/>
      <c r="M145" s="97"/>
      <c r="N145" s="97"/>
      <c r="O145" s="97"/>
      <c r="P145" s="97"/>
      <c r="Q145" s="95"/>
      <c r="R145" s="97"/>
      <c r="S145" s="97"/>
    </row>
    <row r="146" ht="15.75" customHeight="1">
      <c r="A146" s="94"/>
      <c r="B146" s="95"/>
      <c r="C146" s="95"/>
      <c r="D146" s="96"/>
      <c r="E146" s="97"/>
      <c r="F146" s="97"/>
      <c r="G146" s="97"/>
      <c r="H146" s="97"/>
      <c r="I146" s="97"/>
      <c r="J146" s="97"/>
      <c r="K146" s="97"/>
      <c r="L146" s="97"/>
      <c r="M146" s="97"/>
      <c r="N146" s="97"/>
      <c r="O146" s="97"/>
      <c r="P146" s="97"/>
      <c r="Q146" s="95"/>
      <c r="R146" s="97"/>
      <c r="S146" s="97"/>
    </row>
    <row r="147" ht="15.75" customHeight="1">
      <c r="A147" s="94"/>
      <c r="B147" s="95"/>
      <c r="C147" s="95"/>
      <c r="D147" s="96"/>
      <c r="E147" s="97"/>
      <c r="F147" s="97"/>
      <c r="G147" s="97"/>
      <c r="H147" s="97"/>
      <c r="I147" s="97"/>
      <c r="J147" s="97"/>
      <c r="K147" s="97"/>
      <c r="L147" s="97"/>
      <c r="M147" s="97"/>
      <c r="N147" s="97"/>
      <c r="O147" s="97"/>
      <c r="P147" s="97"/>
      <c r="Q147" s="95"/>
      <c r="R147" s="97"/>
      <c r="S147" s="97"/>
    </row>
    <row r="148" ht="15.75" customHeight="1">
      <c r="A148" s="94"/>
      <c r="B148" s="95"/>
      <c r="C148" s="95"/>
      <c r="D148" s="96"/>
      <c r="E148" s="97"/>
      <c r="F148" s="97"/>
      <c r="G148" s="97"/>
      <c r="H148" s="97"/>
      <c r="I148" s="97"/>
      <c r="J148" s="97"/>
      <c r="K148" s="97"/>
      <c r="L148" s="97"/>
      <c r="M148" s="97"/>
      <c r="N148" s="97"/>
      <c r="O148" s="97"/>
      <c r="P148" s="97"/>
      <c r="Q148" s="95"/>
      <c r="R148" s="97"/>
      <c r="S148" s="97"/>
    </row>
    <row r="149" ht="15.75" customHeight="1">
      <c r="A149" s="94"/>
      <c r="B149" s="95"/>
      <c r="C149" s="95"/>
      <c r="D149" s="96"/>
      <c r="E149" s="97"/>
      <c r="F149" s="97"/>
      <c r="G149" s="97"/>
      <c r="H149" s="97"/>
      <c r="I149" s="97"/>
      <c r="J149" s="97"/>
      <c r="K149" s="97"/>
      <c r="L149" s="97"/>
      <c r="M149" s="97"/>
      <c r="N149" s="97"/>
      <c r="O149" s="97"/>
      <c r="P149" s="97"/>
      <c r="Q149" s="95"/>
      <c r="R149" s="97"/>
      <c r="S149" s="97"/>
    </row>
    <row r="150" ht="15.75" customHeight="1">
      <c r="A150" s="94"/>
      <c r="B150" s="95"/>
      <c r="C150" s="95"/>
      <c r="D150" s="96"/>
      <c r="E150" s="97"/>
      <c r="F150" s="97"/>
      <c r="G150" s="97"/>
      <c r="H150" s="97"/>
      <c r="I150" s="97"/>
      <c r="J150" s="97"/>
      <c r="K150" s="97"/>
      <c r="L150" s="97"/>
      <c r="M150" s="97"/>
      <c r="N150" s="97"/>
      <c r="O150" s="97"/>
      <c r="P150" s="97"/>
      <c r="Q150" s="95"/>
      <c r="R150" s="97"/>
      <c r="S150" s="97"/>
    </row>
    <row r="151" ht="15.75" customHeight="1">
      <c r="A151" s="94"/>
      <c r="B151" s="95"/>
      <c r="C151" s="95"/>
      <c r="D151" s="96"/>
      <c r="E151" s="97"/>
      <c r="F151" s="97"/>
      <c r="G151" s="97"/>
      <c r="H151" s="97"/>
      <c r="I151" s="97"/>
      <c r="J151" s="97"/>
      <c r="K151" s="97"/>
      <c r="L151" s="97"/>
      <c r="M151" s="97"/>
      <c r="N151" s="97"/>
      <c r="O151" s="97"/>
      <c r="P151" s="97"/>
      <c r="Q151" s="95"/>
      <c r="R151" s="97"/>
      <c r="S151" s="97"/>
    </row>
    <row r="152" ht="15.75" customHeight="1">
      <c r="A152" s="94"/>
      <c r="B152" s="95"/>
      <c r="C152" s="95"/>
      <c r="D152" s="96"/>
      <c r="E152" s="97"/>
      <c r="F152" s="97"/>
      <c r="G152" s="97"/>
      <c r="H152" s="97"/>
      <c r="I152" s="97"/>
      <c r="J152" s="97"/>
      <c r="K152" s="97"/>
      <c r="L152" s="97"/>
      <c r="M152" s="97"/>
      <c r="N152" s="97"/>
      <c r="O152" s="97"/>
      <c r="P152" s="97"/>
      <c r="Q152" s="95"/>
      <c r="R152" s="97"/>
      <c r="S152" s="97"/>
    </row>
    <row r="153" ht="15.75" customHeight="1">
      <c r="A153" s="94"/>
      <c r="B153" s="95"/>
      <c r="C153" s="95"/>
      <c r="D153" s="96"/>
      <c r="E153" s="97"/>
      <c r="F153" s="97"/>
      <c r="G153" s="97"/>
      <c r="H153" s="97"/>
      <c r="I153" s="97"/>
      <c r="J153" s="97"/>
      <c r="K153" s="97"/>
      <c r="L153" s="97"/>
      <c r="M153" s="97"/>
      <c r="N153" s="97"/>
      <c r="O153" s="97"/>
      <c r="P153" s="97"/>
      <c r="Q153" s="95"/>
      <c r="R153" s="97"/>
      <c r="S153" s="97"/>
    </row>
    <row r="154" ht="15.75" customHeight="1">
      <c r="A154" s="94"/>
      <c r="B154" s="95"/>
      <c r="C154" s="95"/>
      <c r="D154" s="96"/>
      <c r="E154" s="97"/>
      <c r="F154" s="97"/>
      <c r="G154" s="97"/>
      <c r="H154" s="97"/>
      <c r="I154" s="97"/>
      <c r="J154" s="97"/>
      <c r="K154" s="97"/>
      <c r="L154" s="97"/>
      <c r="M154" s="97"/>
      <c r="N154" s="97"/>
      <c r="O154" s="97"/>
      <c r="P154" s="97"/>
      <c r="Q154" s="95"/>
      <c r="R154" s="97"/>
      <c r="S154" s="97"/>
    </row>
    <row r="155" ht="15.75" customHeight="1">
      <c r="A155" s="94"/>
      <c r="B155" s="95"/>
      <c r="C155" s="95"/>
      <c r="D155" s="96"/>
      <c r="E155" s="97"/>
      <c r="F155" s="97"/>
      <c r="G155" s="97"/>
      <c r="H155" s="97"/>
      <c r="I155" s="97"/>
      <c r="J155" s="97"/>
      <c r="K155" s="97"/>
      <c r="L155" s="97"/>
      <c r="M155" s="97"/>
      <c r="N155" s="97"/>
      <c r="O155" s="97"/>
      <c r="P155" s="97"/>
      <c r="Q155" s="95"/>
      <c r="R155" s="97"/>
      <c r="S155" s="97"/>
    </row>
    <row r="156" ht="15.75" customHeight="1">
      <c r="A156" s="94"/>
      <c r="B156" s="95"/>
      <c r="C156" s="95"/>
      <c r="D156" s="96"/>
      <c r="E156" s="97"/>
      <c r="F156" s="97"/>
      <c r="G156" s="97"/>
      <c r="H156" s="97"/>
      <c r="I156" s="97"/>
      <c r="J156" s="97"/>
      <c r="K156" s="97"/>
      <c r="L156" s="97"/>
      <c r="M156" s="97"/>
      <c r="N156" s="97"/>
      <c r="O156" s="97"/>
      <c r="P156" s="97"/>
      <c r="Q156" s="95"/>
      <c r="R156" s="97"/>
      <c r="S156" s="97"/>
    </row>
    <row r="157" ht="15.75" customHeight="1">
      <c r="A157" s="94"/>
      <c r="B157" s="95"/>
      <c r="C157" s="95"/>
      <c r="D157" s="96"/>
      <c r="E157" s="97"/>
      <c r="F157" s="97"/>
      <c r="G157" s="97"/>
      <c r="H157" s="97"/>
      <c r="I157" s="97"/>
      <c r="J157" s="97"/>
      <c r="K157" s="97"/>
      <c r="L157" s="97"/>
      <c r="M157" s="97"/>
      <c r="N157" s="97"/>
      <c r="O157" s="97"/>
      <c r="P157" s="97"/>
      <c r="Q157" s="95"/>
      <c r="R157" s="97"/>
      <c r="S157" s="97"/>
    </row>
    <row r="158" ht="15.75" customHeight="1">
      <c r="A158" s="94"/>
      <c r="B158" s="95"/>
      <c r="C158" s="95"/>
      <c r="D158" s="96"/>
      <c r="E158" s="97"/>
      <c r="F158" s="97"/>
      <c r="G158" s="97"/>
      <c r="H158" s="97"/>
      <c r="I158" s="97"/>
      <c r="J158" s="97"/>
      <c r="K158" s="97"/>
      <c r="L158" s="97"/>
      <c r="M158" s="97"/>
      <c r="N158" s="97"/>
      <c r="O158" s="97"/>
      <c r="P158" s="97"/>
      <c r="Q158" s="95"/>
      <c r="R158" s="97"/>
      <c r="S158" s="97"/>
    </row>
    <row r="159" ht="15.75" customHeight="1">
      <c r="A159" s="94"/>
      <c r="B159" s="95"/>
      <c r="C159" s="95"/>
      <c r="D159" s="96"/>
      <c r="E159" s="97"/>
      <c r="F159" s="97"/>
      <c r="G159" s="97"/>
      <c r="H159" s="97"/>
      <c r="I159" s="97"/>
      <c r="J159" s="97"/>
      <c r="K159" s="97"/>
      <c r="L159" s="97"/>
      <c r="M159" s="97"/>
      <c r="N159" s="97"/>
      <c r="O159" s="97"/>
      <c r="P159" s="97"/>
      <c r="Q159" s="95"/>
      <c r="R159" s="97"/>
      <c r="S159" s="97"/>
    </row>
    <row r="160" ht="15.75" customHeight="1">
      <c r="A160" s="94"/>
      <c r="B160" s="95"/>
      <c r="C160" s="95"/>
      <c r="D160" s="96"/>
      <c r="E160" s="97"/>
      <c r="F160" s="97"/>
      <c r="G160" s="97"/>
      <c r="H160" s="97"/>
      <c r="I160" s="97"/>
      <c r="J160" s="97"/>
      <c r="K160" s="97"/>
      <c r="L160" s="97"/>
      <c r="M160" s="97"/>
      <c r="N160" s="97"/>
      <c r="O160" s="97"/>
      <c r="P160" s="97"/>
      <c r="Q160" s="95"/>
      <c r="R160" s="97"/>
      <c r="S160" s="97"/>
    </row>
    <row r="161" ht="15.75" customHeight="1">
      <c r="A161" s="94"/>
      <c r="B161" s="95"/>
      <c r="C161" s="95"/>
      <c r="D161" s="96"/>
      <c r="E161" s="97"/>
      <c r="F161" s="97"/>
      <c r="G161" s="97"/>
      <c r="H161" s="97"/>
      <c r="I161" s="97"/>
      <c r="J161" s="97"/>
      <c r="K161" s="97"/>
      <c r="L161" s="97"/>
      <c r="M161" s="97"/>
      <c r="N161" s="97"/>
      <c r="O161" s="97"/>
      <c r="P161" s="97"/>
      <c r="Q161" s="95"/>
      <c r="R161" s="97"/>
      <c r="S161" s="97"/>
    </row>
    <row r="162" ht="15.75" customHeight="1">
      <c r="A162" s="94"/>
      <c r="B162" s="95"/>
      <c r="C162" s="95"/>
      <c r="D162" s="96"/>
      <c r="E162" s="97"/>
      <c r="F162" s="97"/>
      <c r="G162" s="97"/>
      <c r="H162" s="97"/>
      <c r="I162" s="97"/>
      <c r="J162" s="97"/>
      <c r="K162" s="97"/>
      <c r="L162" s="97"/>
      <c r="M162" s="97"/>
      <c r="N162" s="97"/>
      <c r="O162" s="97"/>
      <c r="P162" s="97"/>
      <c r="Q162" s="95"/>
      <c r="R162" s="97"/>
      <c r="S162" s="97"/>
    </row>
    <row r="163" ht="15.75" customHeight="1">
      <c r="A163" s="94"/>
      <c r="B163" s="95"/>
      <c r="C163" s="95"/>
      <c r="D163" s="96"/>
      <c r="E163" s="97"/>
      <c r="F163" s="97"/>
      <c r="G163" s="97"/>
      <c r="H163" s="97"/>
      <c r="I163" s="97"/>
      <c r="J163" s="97"/>
      <c r="K163" s="97"/>
      <c r="L163" s="97"/>
      <c r="M163" s="97"/>
      <c r="N163" s="97"/>
      <c r="O163" s="97"/>
      <c r="P163" s="97"/>
      <c r="Q163" s="95"/>
      <c r="R163" s="97"/>
      <c r="S163" s="97"/>
    </row>
    <row r="164" ht="15.75" customHeight="1">
      <c r="A164" s="94"/>
      <c r="B164" s="95"/>
      <c r="C164" s="95"/>
      <c r="D164" s="96"/>
      <c r="E164" s="97"/>
      <c r="F164" s="97"/>
      <c r="G164" s="97"/>
      <c r="H164" s="97"/>
      <c r="I164" s="97"/>
      <c r="J164" s="97"/>
      <c r="K164" s="97"/>
      <c r="L164" s="97"/>
      <c r="M164" s="97"/>
      <c r="N164" s="97"/>
      <c r="O164" s="97"/>
      <c r="P164" s="97"/>
      <c r="Q164" s="95"/>
      <c r="R164" s="97"/>
      <c r="S164" s="97"/>
    </row>
    <row r="165" ht="15.75" customHeight="1">
      <c r="A165" s="94"/>
      <c r="B165" s="95"/>
      <c r="C165" s="95"/>
      <c r="D165" s="96"/>
      <c r="E165" s="97"/>
      <c r="F165" s="97"/>
      <c r="G165" s="97"/>
      <c r="H165" s="97"/>
      <c r="I165" s="97"/>
      <c r="J165" s="97"/>
      <c r="K165" s="97"/>
      <c r="L165" s="97"/>
      <c r="M165" s="97"/>
      <c r="N165" s="97"/>
      <c r="O165" s="97"/>
      <c r="P165" s="97"/>
      <c r="Q165" s="95"/>
      <c r="R165" s="97"/>
      <c r="S165" s="97"/>
    </row>
    <row r="166" ht="15.75" customHeight="1">
      <c r="A166" s="94"/>
      <c r="B166" s="95"/>
      <c r="C166" s="95"/>
      <c r="D166" s="96"/>
      <c r="E166" s="97"/>
      <c r="F166" s="97"/>
      <c r="G166" s="97"/>
      <c r="H166" s="97"/>
      <c r="I166" s="97"/>
      <c r="J166" s="97"/>
      <c r="K166" s="97"/>
      <c r="L166" s="97"/>
      <c r="M166" s="97"/>
      <c r="N166" s="97"/>
      <c r="O166" s="97"/>
      <c r="P166" s="97"/>
      <c r="Q166" s="95"/>
      <c r="R166" s="97"/>
      <c r="S166" s="97"/>
    </row>
    <row r="167" ht="15.75" customHeight="1">
      <c r="A167" s="94"/>
      <c r="B167" s="95"/>
      <c r="C167" s="95"/>
      <c r="D167" s="96"/>
      <c r="E167" s="97"/>
      <c r="F167" s="97"/>
      <c r="G167" s="97"/>
      <c r="H167" s="97"/>
      <c r="I167" s="97"/>
      <c r="J167" s="97"/>
      <c r="K167" s="97"/>
      <c r="L167" s="97"/>
      <c r="M167" s="97"/>
      <c r="N167" s="97"/>
      <c r="O167" s="97"/>
      <c r="P167" s="97"/>
      <c r="Q167" s="95"/>
      <c r="R167" s="97"/>
      <c r="S167" s="97"/>
    </row>
    <row r="168" ht="15.75" customHeight="1">
      <c r="A168" s="94"/>
      <c r="B168" s="95"/>
      <c r="C168" s="95"/>
      <c r="D168" s="96"/>
      <c r="E168" s="97"/>
      <c r="F168" s="97"/>
      <c r="G168" s="97"/>
      <c r="H168" s="97"/>
      <c r="I168" s="97"/>
      <c r="J168" s="97"/>
      <c r="K168" s="97"/>
      <c r="L168" s="97"/>
      <c r="M168" s="97"/>
      <c r="N168" s="97"/>
      <c r="O168" s="97"/>
      <c r="P168" s="97"/>
      <c r="Q168" s="95"/>
      <c r="R168" s="97"/>
      <c r="S168" s="97"/>
    </row>
    <row r="169" ht="15.75" customHeight="1">
      <c r="A169" s="94"/>
      <c r="B169" s="95"/>
      <c r="C169" s="95"/>
      <c r="D169" s="96"/>
      <c r="E169" s="97"/>
      <c r="F169" s="97"/>
      <c r="G169" s="97"/>
      <c r="H169" s="97"/>
      <c r="I169" s="97"/>
      <c r="J169" s="97"/>
      <c r="K169" s="97"/>
      <c r="L169" s="97"/>
      <c r="M169" s="97"/>
      <c r="N169" s="97"/>
      <c r="O169" s="97"/>
      <c r="P169" s="97"/>
      <c r="Q169" s="95"/>
      <c r="R169" s="97"/>
      <c r="S169" s="97"/>
    </row>
    <row r="170" ht="15.75" customHeight="1">
      <c r="A170" s="94"/>
      <c r="B170" s="95"/>
      <c r="C170" s="95"/>
      <c r="D170" s="96"/>
      <c r="E170" s="97"/>
      <c r="F170" s="97"/>
      <c r="G170" s="97"/>
      <c r="H170" s="97"/>
      <c r="I170" s="97"/>
      <c r="J170" s="97"/>
      <c r="K170" s="97"/>
      <c r="L170" s="97"/>
      <c r="M170" s="97"/>
      <c r="N170" s="97"/>
      <c r="O170" s="97"/>
      <c r="P170" s="97"/>
      <c r="Q170" s="95"/>
      <c r="R170" s="97"/>
      <c r="S170" s="97"/>
    </row>
    <row r="171" ht="15.75" customHeight="1">
      <c r="A171" s="94"/>
      <c r="B171" s="95"/>
      <c r="C171" s="95"/>
      <c r="D171" s="96"/>
      <c r="E171" s="97"/>
      <c r="F171" s="97"/>
      <c r="G171" s="97"/>
      <c r="H171" s="97"/>
      <c r="I171" s="97"/>
      <c r="J171" s="97"/>
      <c r="K171" s="97"/>
      <c r="L171" s="97"/>
      <c r="M171" s="97"/>
      <c r="N171" s="97"/>
      <c r="O171" s="97"/>
      <c r="P171" s="97"/>
      <c r="Q171" s="95"/>
      <c r="R171" s="97"/>
      <c r="S171" s="97"/>
    </row>
    <row r="172" ht="15.75" customHeight="1">
      <c r="A172" s="94"/>
      <c r="B172" s="95"/>
      <c r="C172" s="95"/>
      <c r="D172" s="96"/>
      <c r="E172" s="97"/>
      <c r="F172" s="97"/>
      <c r="G172" s="97"/>
      <c r="H172" s="97"/>
      <c r="I172" s="97"/>
      <c r="J172" s="97"/>
      <c r="K172" s="97"/>
      <c r="L172" s="97"/>
      <c r="M172" s="97"/>
      <c r="N172" s="97"/>
      <c r="O172" s="97"/>
      <c r="P172" s="97"/>
      <c r="Q172" s="95"/>
      <c r="R172" s="97"/>
      <c r="S172" s="97"/>
    </row>
    <row r="173" ht="15.75" customHeight="1">
      <c r="A173" s="94"/>
      <c r="B173" s="95"/>
      <c r="C173" s="95"/>
      <c r="D173" s="96"/>
      <c r="E173" s="97"/>
      <c r="F173" s="97"/>
      <c r="G173" s="97"/>
      <c r="H173" s="97"/>
      <c r="I173" s="97"/>
      <c r="J173" s="97"/>
      <c r="K173" s="97"/>
      <c r="L173" s="97"/>
      <c r="M173" s="97"/>
      <c r="N173" s="97"/>
      <c r="O173" s="97"/>
      <c r="P173" s="97"/>
      <c r="Q173" s="95"/>
      <c r="R173" s="97"/>
      <c r="S173" s="97"/>
    </row>
    <row r="174" ht="15.75" customHeight="1">
      <c r="A174" s="94"/>
      <c r="B174" s="95"/>
      <c r="C174" s="95"/>
      <c r="D174" s="96"/>
      <c r="E174" s="97"/>
      <c r="F174" s="97"/>
      <c r="G174" s="97"/>
      <c r="H174" s="97"/>
      <c r="I174" s="97"/>
      <c r="J174" s="97"/>
      <c r="K174" s="97"/>
      <c r="L174" s="97"/>
      <c r="M174" s="97"/>
      <c r="N174" s="97"/>
      <c r="O174" s="97"/>
      <c r="P174" s="97"/>
      <c r="Q174" s="95"/>
      <c r="R174" s="97"/>
      <c r="S174" s="97"/>
    </row>
    <row r="175" ht="15.75" customHeight="1">
      <c r="A175" s="94"/>
      <c r="B175" s="95"/>
      <c r="C175" s="95"/>
      <c r="D175" s="96"/>
      <c r="E175" s="97"/>
      <c r="F175" s="97"/>
      <c r="G175" s="97"/>
      <c r="H175" s="97"/>
      <c r="I175" s="97"/>
      <c r="J175" s="97"/>
      <c r="K175" s="97"/>
      <c r="L175" s="97"/>
      <c r="M175" s="97"/>
      <c r="N175" s="97"/>
      <c r="O175" s="97"/>
      <c r="P175" s="97"/>
      <c r="Q175" s="95"/>
      <c r="R175" s="97"/>
      <c r="S175" s="97"/>
    </row>
    <row r="176" ht="15.75" customHeight="1">
      <c r="A176" s="94"/>
      <c r="B176" s="95"/>
      <c r="C176" s="95"/>
      <c r="D176" s="96"/>
      <c r="E176" s="97"/>
      <c r="F176" s="97"/>
      <c r="G176" s="97"/>
      <c r="H176" s="97"/>
      <c r="I176" s="97"/>
      <c r="J176" s="97"/>
      <c r="K176" s="97"/>
      <c r="L176" s="97"/>
      <c r="M176" s="97"/>
      <c r="N176" s="97"/>
      <c r="O176" s="97"/>
      <c r="P176" s="97"/>
      <c r="Q176" s="95"/>
      <c r="R176" s="97"/>
      <c r="S176" s="97"/>
    </row>
    <row r="177" ht="15.75" customHeight="1">
      <c r="A177" s="94"/>
      <c r="B177" s="95"/>
      <c r="C177" s="95"/>
      <c r="D177" s="96"/>
      <c r="E177" s="97"/>
      <c r="F177" s="97"/>
      <c r="G177" s="97"/>
      <c r="H177" s="97"/>
      <c r="I177" s="97"/>
      <c r="J177" s="97"/>
      <c r="K177" s="97"/>
      <c r="L177" s="97"/>
      <c r="M177" s="97"/>
      <c r="N177" s="97"/>
      <c r="O177" s="97"/>
      <c r="P177" s="97"/>
      <c r="Q177" s="95"/>
      <c r="R177" s="97"/>
      <c r="S177" s="97"/>
    </row>
    <row r="178" ht="15.75" customHeight="1">
      <c r="A178" s="94"/>
      <c r="B178" s="95"/>
      <c r="C178" s="95"/>
      <c r="D178" s="96"/>
      <c r="E178" s="97"/>
      <c r="F178" s="97"/>
      <c r="G178" s="97"/>
      <c r="H178" s="97"/>
      <c r="I178" s="97"/>
      <c r="J178" s="97"/>
      <c r="K178" s="97"/>
      <c r="L178" s="97"/>
      <c r="M178" s="97"/>
      <c r="N178" s="97"/>
      <c r="O178" s="97"/>
      <c r="P178" s="97"/>
      <c r="Q178" s="95"/>
      <c r="R178" s="97"/>
      <c r="S178" s="97"/>
    </row>
    <row r="179" ht="15.75" customHeight="1">
      <c r="A179" s="94"/>
      <c r="B179" s="95"/>
      <c r="C179" s="95"/>
      <c r="D179" s="96"/>
      <c r="E179" s="97"/>
      <c r="F179" s="97"/>
      <c r="G179" s="97"/>
      <c r="H179" s="97"/>
      <c r="I179" s="97"/>
      <c r="J179" s="97"/>
      <c r="K179" s="97"/>
      <c r="L179" s="97"/>
      <c r="M179" s="97"/>
      <c r="N179" s="97"/>
      <c r="O179" s="97"/>
      <c r="P179" s="97"/>
      <c r="Q179" s="95"/>
      <c r="R179" s="97"/>
      <c r="S179" s="97"/>
    </row>
    <row r="180" ht="15.75" customHeight="1">
      <c r="A180" s="94"/>
      <c r="B180" s="95"/>
      <c r="C180" s="95"/>
      <c r="D180" s="96"/>
      <c r="E180" s="97"/>
      <c r="F180" s="97"/>
      <c r="G180" s="97"/>
      <c r="H180" s="97"/>
      <c r="I180" s="97"/>
      <c r="J180" s="97"/>
      <c r="K180" s="97"/>
      <c r="L180" s="97"/>
      <c r="M180" s="97"/>
      <c r="N180" s="97"/>
      <c r="O180" s="97"/>
      <c r="P180" s="97"/>
      <c r="Q180" s="95"/>
      <c r="R180" s="97"/>
      <c r="S180" s="97"/>
    </row>
    <row r="181" ht="15.75" customHeight="1">
      <c r="A181" s="94"/>
      <c r="B181" s="95"/>
      <c r="C181" s="95"/>
      <c r="D181" s="96"/>
      <c r="E181" s="97"/>
      <c r="F181" s="97"/>
      <c r="G181" s="97"/>
      <c r="H181" s="97"/>
      <c r="I181" s="97"/>
      <c r="J181" s="97"/>
      <c r="K181" s="97"/>
      <c r="L181" s="97"/>
      <c r="M181" s="97"/>
      <c r="N181" s="97"/>
      <c r="O181" s="97"/>
      <c r="P181" s="97"/>
      <c r="Q181" s="95"/>
      <c r="R181" s="97"/>
      <c r="S181" s="97"/>
    </row>
    <row r="182" ht="15.75" customHeight="1">
      <c r="A182" s="94"/>
      <c r="B182" s="95"/>
      <c r="C182" s="95"/>
      <c r="D182" s="96"/>
      <c r="E182" s="97"/>
      <c r="F182" s="97"/>
      <c r="G182" s="97"/>
      <c r="H182" s="97"/>
      <c r="I182" s="97"/>
      <c r="J182" s="97"/>
      <c r="K182" s="97"/>
      <c r="L182" s="97"/>
      <c r="M182" s="97"/>
      <c r="N182" s="97"/>
      <c r="O182" s="97"/>
      <c r="P182" s="97"/>
      <c r="Q182" s="95"/>
      <c r="R182" s="97"/>
      <c r="S182" s="97"/>
    </row>
    <row r="183" ht="15.75" customHeight="1">
      <c r="A183" s="94"/>
      <c r="B183" s="95"/>
      <c r="C183" s="95"/>
      <c r="D183" s="96"/>
      <c r="E183" s="97"/>
      <c r="F183" s="97"/>
      <c r="G183" s="97"/>
      <c r="H183" s="97"/>
      <c r="I183" s="97"/>
      <c r="J183" s="97"/>
      <c r="K183" s="97"/>
      <c r="L183" s="97"/>
      <c r="M183" s="97"/>
      <c r="N183" s="97"/>
      <c r="O183" s="97"/>
      <c r="P183" s="97"/>
      <c r="Q183" s="95"/>
      <c r="R183" s="97"/>
      <c r="S183" s="97"/>
    </row>
    <row r="184" ht="15.75" customHeight="1">
      <c r="A184" s="94"/>
      <c r="B184" s="95"/>
      <c r="C184" s="95"/>
      <c r="D184" s="96"/>
      <c r="E184" s="97"/>
      <c r="F184" s="97"/>
      <c r="G184" s="97"/>
      <c r="H184" s="97"/>
      <c r="I184" s="97"/>
      <c r="J184" s="97"/>
      <c r="K184" s="97"/>
      <c r="L184" s="97"/>
      <c r="M184" s="97"/>
      <c r="N184" s="97"/>
      <c r="O184" s="97"/>
      <c r="P184" s="97"/>
      <c r="Q184" s="95"/>
      <c r="R184" s="97"/>
      <c r="S184" s="97"/>
    </row>
    <row r="185" ht="15.75" customHeight="1">
      <c r="A185" s="94"/>
      <c r="B185" s="95"/>
      <c r="C185" s="95"/>
      <c r="D185" s="96"/>
      <c r="E185" s="97"/>
      <c r="F185" s="97"/>
      <c r="G185" s="97"/>
      <c r="H185" s="97"/>
      <c r="I185" s="97"/>
      <c r="J185" s="97"/>
      <c r="K185" s="97"/>
      <c r="L185" s="97"/>
      <c r="M185" s="97"/>
      <c r="N185" s="97"/>
      <c r="O185" s="97"/>
      <c r="P185" s="97"/>
      <c r="Q185" s="95"/>
      <c r="R185" s="97"/>
      <c r="S185" s="97"/>
    </row>
    <row r="186" ht="15.75" customHeight="1">
      <c r="A186" s="94"/>
      <c r="B186" s="95"/>
      <c r="C186" s="95"/>
      <c r="D186" s="96"/>
      <c r="E186" s="97"/>
      <c r="F186" s="97"/>
      <c r="G186" s="97"/>
      <c r="H186" s="97"/>
      <c r="I186" s="97"/>
      <c r="J186" s="97"/>
      <c r="K186" s="97"/>
      <c r="L186" s="97"/>
      <c r="M186" s="97"/>
      <c r="N186" s="97"/>
      <c r="O186" s="97"/>
      <c r="P186" s="97"/>
      <c r="Q186" s="95"/>
      <c r="R186" s="97"/>
      <c r="S186" s="97"/>
    </row>
    <row r="187" ht="15.75" customHeight="1">
      <c r="A187" s="94"/>
      <c r="B187" s="95"/>
      <c r="C187" s="95"/>
      <c r="D187" s="96"/>
      <c r="E187" s="97"/>
      <c r="F187" s="97"/>
      <c r="G187" s="97"/>
      <c r="H187" s="97"/>
      <c r="I187" s="97"/>
      <c r="J187" s="97"/>
      <c r="K187" s="97"/>
      <c r="L187" s="97"/>
      <c r="M187" s="97"/>
      <c r="N187" s="97"/>
      <c r="O187" s="97"/>
      <c r="P187" s="97"/>
      <c r="Q187" s="95"/>
      <c r="R187" s="97"/>
      <c r="S187" s="97"/>
    </row>
    <row r="188" ht="15.75" customHeight="1">
      <c r="A188" s="94"/>
      <c r="B188" s="95"/>
      <c r="C188" s="95"/>
      <c r="D188" s="96"/>
      <c r="E188" s="97"/>
      <c r="F188" s="97"/>
      <c r="G188" s="97"/>
      <c r="H188" s="97"/>
      <c r="I188" s="97"/>
      <c r="J188" s="97"/>
      <c r="K188" s="97"/>
      <c r="L188" s="97"/>
      <c r="M188" s="97"/>
      <c r="N188" s="97"/>
      <c r="O188" s="97"/>
      <c r="P188" s="97"/>
      <c r="Q188" s="95"/>
      <c r="R188" s="97"/>
      <c r="S188" s="97"/>
    </row>
    <row r="189" ht="15.75" customHeight="1">
      <c r="A189" s="94"/>
      <c r="B189" s="95"/>
      <c r="C189" s="95"/>
      <c r="D189" s="96"/>
      <c r="E189" s="97"/>
      <c r="F189" s="97"/>
      <c r="G189" s="97"/>
      <c r="H189" s="97"/>
      <c r="I189" s="97"/>
      <c r="J189" s="97"/>
      <c r="K189" s="97"/>
      <c r="L189" s="97"/>
      <c r="M189" s="97"/>
      <c r="N189" s="97"/>
      <c r="O189" s="97"/>
      <c r="P189" s="97"/>
      <c r="Q189" s="95"/>
      <c r="R189" s="97"/>
      <c r="S189" s="97"/>
    </row>
    <row r="190" ht="15.75" customHeight="1">
      <c r="A190" s="94"/>
      <c r="B190" s="95"/>
      <c r="C190" s="95"/>
      <c r="D190" s="96"/>
      <c r="E190" s="97"/>
      <c r="F190" s="97"/>
      <c r="G190" s="97"/>
      <c r="H190" s="97"/>
      <c r="I190" s="97"/>
      <c r="J190" s="97"/>
      <c r="K190" s="97"/>
      <c r="L190" s="97"/>
      <c r="M190" s="97"/>
      <c r="N190" s="97"/>
      <c r="O190" s="97"/>
      <c r="P190" s="97"/>
      <c r="Q190" s="95"/>
      <c r="R190" s="97"/>
      <c r="S190" s="97"/>
    </row>
    <row r="191" ht="15.75" customHeight="1">
      <c r="A191" s="94"/>
      <c r="B191" s="95"/>
      <c r="C191" s="95"/>
      <c r="D191" s="96"/>
      <c r="E191" s="97"/>
      <c r="F191" s="97"/>
      <c r="G191" s="97"/>
      <c r="H191" s="97"/>
      <c r="I191" s="97"/>
      <c r="J191" s="97"/>
      <c r="K191" s="97"/>
      <c r="L191" s="97"/>
      <c r="M191" s="97"/>
      <c r="N191" s="97"/>
      <c r="O191" s="97"/>
      <c r="P191" s="97"/>
      <c r="Q191" s="95"/>
      <c r="R191" s="97"/>
      <c r="S191" s="97"/>
    </row>
    <row r="192" ht="15.75" customHeight="1">
      <c r="A192" s="94"/>
      <c r="B192" s="95"/>
      <c r="C192" s="95"/>
      <c r="D192" s="96"/>
      <c r="E192" s="97"/>
      <c r="F192" s="97"/>
      <c r="G192" s="97"/>
      <c r="H192" s="97"/>
      <c r="I192" s="97"/>
      <c r="J192" s="97"/>
      <c r="K192" s="97"/>
      <c r="L192" s="97"/>
      <c r="M192" s="97"/>
      <c r="N192" s="97"/>
      <c r="O192" s="97"/>
      <c r="P192" s="97"/>
      <c r="Q192" s="95"/>
      <c r="R192" s="97"/>
      <c r="S192" s="97"/>
    </row>
    <row r="193" ht="15.75" customHeight="1">
      <c r="A193" s="94"/>
      <c r="B193" s="95"/>
      <c r="C193" s="95"/>
      <c r="D193" s="96"/>
      <c r="E193" s="97"/>
      <c r="F193" s="97"/>
      <c r="G193" s="97"/>
      <c r="H193" s="97"/>
      <c r="I193" s="97"/>
      <c r="J193" s="97"/>
      <c r="K193" s="97"/>
      <c r="L193" s="97"/>
      <c r="M193" s="97"/>
      <c r="N193" s="97"/>
      <c r="O193" s="97"/>
      <c r="P193" s="97"/>
      <c r="Q193" s="95"/>
      <c r="R193" s="97"/>
      <c r="S193" s="97"/>
    </row>
    <row r="194" ht="15.75" customHeight="1">
      <c r="A194" s="94"/>
      <c r="B194" s="95"/>
      <c r="C194" s="95"/>
      <c r="D194" s="96"/>
      <c r="E194" s="97"/>
      <c r="F194" s="97"/>
      <c r="G194" s="97"/>
      <c r="H194" s="97"/>
      <c r="I194" s="97"/>
      <c r="J194" s="97"/>
      <c r="K194" s="97"/>
      <c r="L194" s="97"/>
      <c r="M194" s="97"/>
      <c r="N194" s="97"/>
      <c r="O194" s="97"/>
      <c r="P194" s="97"/>
      <c r="Q194" s="95"/>
      <c r="R194" s="97"/>
      <c r="S194" s="97"/>
    </row>
    <row r="195" ht="15.75" customHeight="1">
      <c r="A195" s="94"/>
      <c r="B195" s="95"/>
      <c r="C195" s="95"/>
      <c r="D195" s="96"/>
      <c r="E195" s="97"/>
      <c r="F195" s="97"/>
      <c r="G195" s="97"/>
      <c r="H195" s="97"/>
      <c r="I195" s="97"/>
      <c r="J195" s="97"/>
      <c r="K195" s="97"/>
      <c r="L195" s="97"/>
      <c r="M195" s="97"/>
      <c r="N195" s="97"/>
      <c r="O195" s="97"/>
      <c r="P195" s="97"/>
      <c r="Q195" s="95"/>
      <c r="R195" s="97"/>
      <c r="S195" s="97"/>
    </row>
    <row r="196" ht="15.75" customHeight="1">
      <c r="A196" s="94"/>
      <c r="B196" s="95"/>
      <c r="C196" s="95"/>
      <c r="D196" s="96"/>
      <c r="E196" s="97"/>
      <c r="F196" s="97"/>
      <c r="G196" s="97"/>
      <c r="H196" s="97"/>
      <c r="I196" s="97"/>
      <c r="J196" s="97"/>
      <c r="K196" s="97"/>
      <c r="L196" s="97"/>
      <c r="M196" s="97"/>
      <c r="N196" s="97"/>
      <c r="O196" s="97"/>
      <c r="P196" s="97"/>
      <c r="Q196" s="95"/>
      <c r="R196" s="97"/>
      <c r="S196" s="97"/>
    </row>
    <row r="197" ht="15.75" customHeight="1">
      <c r="A197" s="94"/>
      <c r="B197" s="95"/>
      <c r="C197" s="95"/>
      <c r="D197" s="96"/>
      <c r="E197" s="97"/>
      <c r="F197" s="97"/>
      <c r="G197" s="97"/>
      <c r="H197" s="97"/>
      <c r="I197" s="97"/>
      <c r="J197" s="97"/>
      <c r="K197" s="97"/>
      <c r="L197" s="97"/>
      <c r="M197" s="97"/>
      <c r="N197" s="97"/>
      <c r="O197" s="97"/>
      <c r="P197" s="97"/>
      <c r="Q197" s="95"/>
      <c r="R197" s="97"/>
      <c r="S197" s="97"/>
    </row>
    <row r="198" ht="15.75" customHeight="1">
      <c r="A198" s="94"/>
      <c r="B198" s="95"/>
      <c r="C198" s="95"/>
      <c r="D198" s="96"/>
      <c r="E198" s="97"/>
      <c r="F198" s="97"/>
      <c r="G198" s="97"/>
      <c r="H198" s="97"/>
      <c r="I198" s="97"/>
      <c r="J198" s="97"/>
      <c r="K198" s="97"/>
      <c r="L198" s="97"/>
      <c r="M198" s="97"/>
      <c r="N198" s="97"/>
      <c r="O198" s="97"/>
      <c r="P198" s="97"/>
      <c r="Q198" s="95"/>
      <c r="R198" s="97"/>
      <c r="S198" s="97"/>
    </row>
    <row r="199" ht="15.75" customHeight="1">
      <c r="A199" s="94"/>
      <c r="B199" s="95"/>
      <c r="C199" s="95"/>
      <c r="D199" s="96"/>
      <c r="E199" s="97"/>
      <c r="F199" s="97"/>
      <c r="G199" s="97"/>
      <c r="H199" s="97"/>
      <c r="I199" s="97"/>
      <c r="J199" s="97"/>
      <c r="K199" s="97"/>
      <c r="L199" s="97"/>
      <c r="M199" s="97"/>
      <c r="N199" s="97"/>
      <c r="O199" s="97"/>
      <c r="P199" s="97"/>
      <c r="Q199" s="95"/>
      <c r="R199" s="97"/>
      <c r="S199" s="97"/>
    </row>
    <row r="200" ht="15.75" customHeight="1">
      <c r="A200" s="94"/>
      <c r="B200" s="95"/>
      <c r="C200" s="95"/>
      <c r="D200" s="96"/>
      <c r="E200" s="97"/>
      <c r="F200" s="97"/>
      <c r="G200" s="97"/>
      <c r="H200" s="97"/>
      <c r="I200" s="97"/>
      <c r="J200" s="97"/>
      <c r="K200" s="97"/>
      <c r="L200" s="97"/>
      <c r="M200" s="97"/>
      <c r="N200" s="97"/>
      <c r="O200" s="97"/>
      <c r="P200" s="97"/>
      <c r="Q200" s="95"/>
      <c r="R200" s="97"/>
      <c r="S200" s="97"/>
    </row>
    <row r="201" ht="15.75" customHeight="1">
      <c r="A201" s="94"/>
      <c r="B201" s="95"/>
      <c r="C201" s="95"/>
      <c r="D201" s="96"/>
      <c r="E201" s="97"/>
      <c r="F201" s="97"/>
      <c r="G201" s="97"/>
      <c r="H201" s="97"/>
      <c r="I201" s="97"/>
      <c r="J201" s="97"/>
      <c r="K201" s="97"/>
      <c r="L201" s="97"/>
      <c r="M201" s="97"/>
      <c r="N201" s="97"/>
      <c r="O201" s="97"/>
      <c r="P201" s="97"/>
      <c r="Q201" s="95"/>
      <c r="R201" s="97"/>
      <c r="S201" s="97"/>
    </row>
    <row r="202" ht="15.75" customHeight="1">
      <c r="A202" s="94"/>
      <c r="B202" s="95"/>
      <c r="C202" s="95"/>
      <c r="D202" s="96"/>
      <c r="E202" s="97"/>
      <c r="F202" s="97"/>
      <c r="G202" s="97"/>
      <c r="H202" s="97"/>
      <c r="I202" s="97"/>
      <c r="J202" s="97"/>
      <c r="K202" s="97"/>
      <c r="L202" s="97"/>
      <c r="M202" s="97"/>
      <c r="N202" s="97"/>
      <c r="O202" s="97"/>
      <c r="P202" s="97"/>
      <c r="Q202" s="95"/>
      <c r="R202" s="97"/>
      <c r="S202" s="97"/>
    </row>
    <row r="203" ht="15.75" customHeight="1">
      <c r="A203" s="94"/>
      <c r="B203" s="95"/>
      <c r="C203" s="95"/>
      <c r="D203" s="96"/>
      <c r="E203" s="97"/>
      <c r="F203" s="97"/>
      <c r="G203" s="97"/>
      <c r="H203" s="97"/>
      <c r="I203" s="97"/>
      <c r="J203" s="97"/>
      <c r="K203" s="97"/>
      <c r="L203" s="97"/>
      <c r="M203" s="97"/>
      <c r="N203" s="97"/>
      <c r="O203" s="97"/>
      <c r="P203" s="97"/>
      <c r="Q203" s="95"/>
      <c r="R203" s="97"/>
      <c r="S203" s="97"/>
    </row>
    <row r="204" ht="15.75" customHeight="1">
      <c r="A204" s="94"/>
      <c r="B204" s="95"/>
      <c r="C204" s="95"/>
      <c r="D204" s="96"/>
      <c r="E204" s="97"/>
      <c r="F204" s="97"/>
      <c r="G204" s="97"/>
      <c r="H204" s="97"/>
      <c r="I204" s="97"/>
      <c r="J204" s="97"/>
      <c r="K204" s="97"/>
      <c r="L204" s="97"/>
      <c r="M204" s="97"/>
      <c r="N204" s="97"/>
      <c r="O204" s="97"/>
      <c r="P204" s="97"/>
      <c r="Q204" s="95"/>
      <c r="R204" s="97"/>
      <c r="S204" s="97"/>
    </row>
    <row r="205" ht="15.75" customHeight="1">
      <c r="A205" s="94"/>
      <c r="B205" s="95"/>
      <c r="C205" s="95"/>
      <c r="D205" s="96"/>
      <c r="E205" s="97"/>
      <c r="F205" s="97"/>
      <c r="G205" s="97"/>
      <c r="H205" s="97"/>
      <c r="I205" s="97"/>
      <c r="J205" s="97"/>
      <c r="K205" s="97"/>
      <c r="L205" s="97"/>
      <c r="M205" s="97"/>
      <c r="N205" s="97"/>
      <c r="O205" s="97"/>
      <c r="P205" s="97"/>
      <c r="Q205" s="95"/>
      <c r="R205" s="97"/>
      <c r="S205" s="97"/>
    </row>
    <row r="206" ht="15.75" customHeight="1">
      <c r="A206" s="94"/>
      <c r="B206" s="95"/>
      <c r="C206" s="95"/>
      <c r="D206" s="96"/>
      <c r="E206" s="97"/>
      <c r="F206" s="97"/>
      <c r="G206" s="97"/>
      <c r="H206" s="97"/>
      <c r="I206" s="97"/>
      <c r="J206" s="97"/>
      <c r="K206" s="97"/>
      <c r="L206" s="97"/>
      <c r="M206" s="97"/>
      <c r="N206" s="97"/>
      <c r="O206" s="97"/>
      <c r="P206" s="97"/>
      <c r="Q206" s="95"/>
      <c r="R206" s="97"/>
      <c r="S206" s="97"/>
    </row>
    <row r="207" ht="15.75" customHeight="1">
      <c r="A207" s="94"/>
      <c r="B207" s="95"/>
      <c r="C207" s="95"/>
      <c r="D207" s="96"/>
      <c r="E207" s="97"/>
      <c r="F207" s="97"/>
      <c r="G207" s="97"/>
      <c r="H207" s="97"/>
      <c r="I207" s="97"/>
      <c r="J207" s="97"/>
      <c r="K207" s="97"/>
      <c r="L207" s="97"/>
      <c r="M207" s="97"/>
      <c r="N207" s="97"/>
      <c r="O207" s="97"/>
      <c r="P207" s="97"/>
      <c r="Q207" s="95"/>
      <c r="R207" s="97"/>
      <c r="S207" s="97"/>
    </row>
    <row r="208" ht="15.75" customHeight="1">
      <c r="A208" s="94"/>
      <c r="B208" s="95"/>
      <c r="C208" s="95"/>
      <c r="D208" s="96"/>
      <c r="E208" s="97"/>
      <c r="F208" s="97"/>
      <c r="G208" s="97"/>
      <c r="H208" s="97"/>
      <c r="I208" s="97"/>
      <c r="J208" s="97"/>
      <c r="K208" s="97"/>
      <c r="L208" s="97"/>
      <c r="M208" s="97"/>
      <c r="N208" s="97"/>
      <c r="O208" s="97"/>
      <c r="P208" s="97"/>
      <c r="Q208" s="95"/>
      <c r="R208" s="97"/>
      <c r="S208" s="97"/>
    </row>
    <row r="209" ht="15.75" customHeight="1">
      <c r="A209" s="94"/>
      <c r="B209" s="95"/>
      <c r="C209" s="95"/>
      <c r="D209" s="96"/>
      <c r="E209" s="97"/>
      <c r="F209" s="97"/>
      <c r="G209" s="97"/>
      <c r="H209" s="97"/>
      <c r="I209" s="97"/>
      <c r="J209" s="97"/>
      <c r="K209" s="97"/>
      <c r="L209" s="97"/>
      <c r="M209" s="97"/>
      <c r="N209" s="97"/>
      <c r="O209" s="97"/>
      <c r="P209" s="97"/>
      <c r="Q209" s="95"/>
      <c r="R209" s="97"/>
      <c r="S209" s="97"/>
    </row>
    <row r="210" ht="15.75" customHeight="1">
      <c r="A210" s="94"/>
      <c r="B210" s="95"/>
      <c r="C210" s="95"/>
      <c r="D210" s="96"/>
      <c r="E210" s="97"/>
      <c r="F210" s="97"/>
      <c r="G210" s="97"/>
      <c r="H210" s="97"/>
      <c r="I210" s="97"/>
      <c r="J210" s="97"/>
      <c r="K210" s="97"/>
      <c r="L210" s="97"/>
      <c r="M210" s="97"/>
      <c r="N210" s="97"/>
      <c r="O210" s="97"/>
      <c r="P210" s="97"/>
      <c r="Q210" s="95"/>
      <c r="R210" s="97"/>
      <c r="S210" s="97"/>
    </row>
    <row r="211" ht="15.75" customHeight="1">
      <c r="A211" s="94"/>
      <c r="B211" s="95"/>
      <c r="C211" s="95"/>
      <c r="D211" s="96"/>
      <c r="E211" s="97"/>
      <c r="F211" s="97"/>
      <c r="G211" s="97"/>
      <c r="H211" s="97"/>
      <c r="I211" s="97"/>
      <c r="J211" s="97"/>
      <c r="K211" s="97"/>
      <c r="L211" s="97"/>
      <c r="M211" s="97"/>
      <c r="N211" s="97"/>
      <c r="O211" s="97"/>
      <c r="P211" s="97"/>
      <c r="Q211" s="95"/>
      <c r="R211" s="97"/>
      <c r="S211" s="97"/>
    </row>
    <row r="212" ht="15.75" customHeight="1">
      <c r="A212" s="94"/>
      <c r="B212" s="95"/>
      <c r="C212" s="95"/>
      <c r="D212" s="96"/>
      <c r="E212" s="97"/>
      <c r="F212" s="97"/>
      <c r="G212" s="97"/>
      <c r="H212" s="97"/>
      <c r="I212" s="97"/>
      <c r="J212" s="97"/>
      <c r="K212" s="97"/>
      <c r="L212" s="97"/>
      <c r="M212" s="97"/>
      <c r="N212" s="97"/>
      <c r="O212" s="97"/>
      <c r="P212" s="97"/>
      <c r="Q212" s="95"/>
      <c r="R212" s="97"/>
      <c r="S212" s="97"/>
    </row>
    <row r="213" ht="15.75" customHeight="1">
      <c r="A213" s="94"/>
      <c r="B213" s="95"/>
      <c r="C213" s="95"/>
      <c r="D213" s="96"/>
      <c r="E213" s="97"/>
      <c r="F213" s="97"/>
      <c r="G213" s="97"/>
      <c r="H213" s="97"/>
      <c r="I213" s="97"/>
      <c r="J213" s="97"/>
      <c r="K213" s="97"/>
      <c r="L213" s="97"/>
      <c r="M213" s="97"/>
      <c r="N213" s="97"/>
      <c r="O213" s="97"/>
      <c r="P213" s="97"/>
      <c r="Q213" s="95"/>
      <c r="R213" s="97"/>
      <c r="S213" s="97"/>
    </row>
    <row r="214" ht="15.75" customHeight="1">
      <c r="A214" s="94"/>
      <c r="B214" s="95"/>
      <c r="C214" s="95"/>
      <c r="D214" s="96"/>
      <c r="E214" s="97"/>
      <c r="F214" s="97"/>
      <c r="G214" s="97"/>
      <c r="H214" s="97"/>
      <c r="I214" s="97"/>
      <c r="J214" s="97"/>
      <c r="K214" s="97"/>
      <c r="L214" s="97"/>
      <c r="M214" s="97"/>
      <c r="N214" s="97"/>
      <c r="O214" s="97"/>
      <c r="P214" s="97"/>
      <c r="Q214" s="95"/>
      <c r="R214" s="97"/>
      <c r="S214" s="97"/>
    </row>
    <row r="215" ht="15.75" customHeight="1">
      <c r="A215" s="94"/>
      <c r="B215" s="95"/>
      <c r="C215" s="95"/>
      <c r="D215" s="96"/>
      <c r="E215" s="97"/>
      <c r="F215" s="97"/>
      <c r="G215" s="97"/>
      <c r="H215" s="97"/>
      <c r="I215" s="97"/>
      <c r="J215" s="97"/>
      <c r="K215" s="97"/>
      <c r="L215" s="97"/>
      <c r="M215" s="97"/>
      <c r="N215" s="97"/>
      <c r="O215" s="97"/>
      <c r="P215" s="97"/>
      <c r="Q215" s="95"/>
      <c r="R215" s="97"/>
      <c r="S215" s="97"/>
    </row>
    <row r="216" ht="15.75" customHeight="1">
      <c r="A216" s="94"/>
      <c r="B216" s="95"/>
      <c r="C216" s="95"/>
      <c r="D216" s="96"/>
      <c r="E216" s="97"/>
      <c r="F216" s="97"/>
      <c r="G216" s="97"/>
      <c r="H216" s="97"/>
      <c r="I216" s="97"/>
      <c r="J216" s="97"/>
      <c r="K216" s="97"/>
      <c r="L216" s="97"/>
      <c r="M216" s="97"/>
      <c r="N216" s="97"/>
      <c r="O216" s="97"/>
      <c r="P216" s="97"/>
      <c r="Q216" s="95"/>
      <c r="R216" s="97"/>
      <c r="S216" s="97"/>
    </row>
    <row r="217" ht="15.75" customHeight="1">
      <c r="A217" s="94"/>
      <c r="B217" s="95"/>
      <c r="C217" s="95"/>
      <c r="D217" s="96"/>
      <c r="E217" s="97"/>
      <c r="F217" s="97"/>
      <c r="G217" s="97"/>
      <c r="H217" s="97"/>
      <c r="I217" s="97"/>
      <c r="J217" s="97"/>
      <c r="K217" s="97"/>
      <c r="L217" s="97"/>
      <c r="M217" s="97"/>
      <c r="N217" s="97"/>
      <c r="O217" s="97"/>
      <c r="P217" s="97"/>
      <c r="Q217" s="95"/>
      <c r="R217" s="97"/>
      <c r="S217" s="97"/>
    </row>
    <row r="218" ht="15.75" customHeight="1">
      <c r="A218" s="94"/>
      <c r="B218" s="95"/>
      <c r="C218" s="95"/>
      <c r="D218" s="96"/>
      <c r="E218" s="97"/>
      <c r="F218" s="97"/>
      <c r="G218" s="97"/>
      <c r="H218" s="97"/>
      <c r="I218" s="97"/>
      <c r="J218" s="97"/>
      <c r="K218" s="97"/>
      <c r="L218" s="97"/>
      <c r="M218" s="97"/>
      <c r="N218" s="97"/>
      <c r="O218" s="97"/>
      <c r="P218" s="97"/>
      <c r="Q218" s="95"/>
      <c r="R218" s="97"/>
      <c r="S218" s="97"/>
    </row>
    <row r="219" ht="15.75" customHeight="1">
      <c r="A219" s="94"/>
      <c r="B219" s="95"/>
      <c r="C219" s="95"/>
      <c r="D219" s="96"/>
      <c r="E219" s="97"/>
      <c r="F219" s="97"/>
      <c r="G219" s="97"/>
      <c r="H219" s="97"/>
      <c r="I219" s="97"/>
      <c r="J219" s="97"/>
      <c r="K219" s="97"/>
      <c r="L219" s="97"/>
      <c r="M219" s="97"/>
      <c r="N219" s="97"/>
      <c r="O219" s="97"/>
      <c r="P219" s="97"/>
      <c r="Q219" s="95"/>
      <c r="R219" s="97"/>
      <c r="S219" s="97"/>
    </row>
    <row r="220" ht="15.75" customHeight="1">
      <c r="A220" s="94"/>
      <c r="B220" s="95"/>
      <c r="C220" s="95"/>
      <c r="D220" s="96"/>
      <c r="E220" s="97"/>
      <c r="F220" s="97"/>
      <c r="G220" s="97"/>
      <c r="H220" s="97"/>
      <c r="I220" s="97"/>
      <c r="J220" s="97"/>
      <c r="K220" s="97"/>
      <c r="L220" s="97"/>
      <c r="M220" s="97"/>
      <c r="N220" s="97"/>
      <c r="O220" s="97"/>
      <c r="P220" s="97"/>
      <c r="Q220" s="95"/>
      <c r="R220" s="97"/>
      <c r="S220" s="97"/>
    </row>
    <row r="221" ht="15.75" customHeight="1">
      <c r="A221" s="94"/>
      <c r="B221" s="95"/>
      <c r="C221" s="95"/>
      <c r="D221" s="96"/>
      <c r="E221" s="97"/>
      <c r="F221" s="97"/>
      <c r="G221" s="97"/>
      <c r="H221" s="97"/>
      <c r="I221" s="97"/>
      <c r="J221" s="97"/>
      <c r="K221" s="97"/>
      <c r="L221" s="97"/>
      <c r="M221" s="97"/>
      <c r="N221" s="97"/>
      <c r="O221" s="97"/>
      <c r="P221" s="97"/>
      <c r="Q221" s="95"/>
      <c r="R221" s="97"/>
      <c r="S221" s="97"/>
    </row>
    <row r="222" ht="15.75" customHeight="1">
      <c r="A222" s="94"/>
      <c r="B222" s="95"/>
      <c r="C222" s="95"/>
      <c r="D222" s="96"/>
      <c r="E222" s="97"/>
      <c r="F222" s="97"/>
      <c r="G222" s="97"/>
      <c r="H222" s="97"/>
      <c r="I222" s="97"/>
      <c r="J222" s="97"/>
      <c r="K222" s="97"/>
      <c r="L222" s="97"/>
      <c r="M222" s="97"/>
      <c r="N222" s="97"/>
      <c r="O222" s="97"/>
      <c r="P222" s="97"/>
      <c r="Q222" s="95"/>
      <c r="R222" s="97"/>
      <c r="S222" s="97"/>
    </row>
    <row r="223" ht="15.75" customHeight="1">
      <c r="A223" s="94"/>
      <c r="B223" s="95"/>
      <c r="C223" s="95"/>
      <c r="D223" s="96"/>
      <c r="E223" s="97"/>
      <c r="F223" s="97"/>
      <c r="G223" s="97"/>
      <c r="H223" s="97"/>
      <c r="I223" s="97"/>
      <c r="J223" s="97"/>
      <c r="K223" s="97"/>
      <c r="L223" s="97"/>
      <c r="M223" s="97"/>
      <c r="N223" s="97"/>
      <c r="O223" s="97"/>
      <c r="P223" s="97"/>
      <c r="Q223" s="95"/>
      <c r="R223" s="97"/>
      <c r="S223" s="97"/>
    </row>
    <row r="224" ht="15.75" customHeight="1">
      <c r="A224" s="94"/>
      <c r="B224" s="95"/>
      <c r="C224" s="95"/>
      <c r="D224" s="96"/>
      <c r="E224" s="97"/>
      <c r="F224" s="97"/>
      <c r="G224" s="97"/>
      <c r="H224" s="97"/>
      <c r="I224" s="97"/>
      <c r="J224" s="97"/>
      <c r="K224" s="97"/>
      <c r="L224" s="97"/>
      <c r="M224" s="97"/>
      <c r="N224" s="97"/>
      <c r="O224" s="97"/>
      <c r="P224" s="97"/>
      <c r="Q224" s="95"/>
      <c r="R224" s="97"/>
      <c r="S224" s="97"/>
    </row>
    <row r="225" ht="15.75" customHeight="1">
      <c r="A225" s="94"/>
      <c r="B225" s="95"/>
      <c r="C225" s="95"/>
      <c r="D225" s="96"/>
      <c r="E225" s="97"/>
      <c r="F225" s="97"/>
      <c r="G225" s="97"/>
      <c r="H225" s="97"/>
      <c r="I225" s="97"/>
      <c r="J225" s="97"/>
      <c r="K225" s="97"/>
      <c r="L225" s="97"/>
      <c r="M225" s="97"/>
      <c r="N225" s="97"/>
      <c r="O225" s="97"/>
      <c r="P225" s="97"/>
      <c r="Q225" s="95"/>
      <c r="R225" s="97"/>
      <c r="S225" s="97"/>
    </row>
    <row r="226" ht="15.75" customHeight="1">
      <c r="A226" s="94"/>
      <c r="B226" s="95"/>
      <c r="C226" s="95"/>
      <c r="D226" s="96"/>
      <c r="E226" s="97"/>
      <c r="F226" s="97"/>
      <c r="G226" s="97"/>
      <c r="H226" s="97"/>
      <c r="I226" s="97"/>
      <c r="J226" s="97"/>
      <c r="K226" s="97"/>
      <c r="L226" s="97"/>
      <c r="M226" s="97"/>
      <c r="N226" s="97"/>
      <c r="O226" s="97"/>
      <c r="P226" s="97"/>
      <c r="Q226" s="95"/>
      <c r="R226" s="97"/>
      <c r="S226" s="97"/>
    </row>
    <row r="227" ht="15.75" customHeight="1">
      <c r="A227" s="94"/>
      <c r="B227" s="95"/>
      <c r="C227" s="95"/>
      <c r="D227" s="96"/>
      <c r="E227" s="97"/>
      <c r="F227" s="97"/>
      <c r="G227" s="97"/>
      <c r="H227" s="97"/>
      <c r="I227" s="97"/>
      <c r="J227" s="97"/>
      <c r="K227" s="97"/>
      <c r="L227" s="97"/>
      <c r="M227" s="97"/>
      <c r="N227" s="97"/>
      <c r="O227" s="97"/>
      <c r="P227" s="97"/>
      <c r="Q227" s="95"/>
      <c r="R227" s="97"/>
      <c r="S227" s="97"/>
    </row>
    <row r="228" ht="15.75" customHeight="1">
      <c r="A228" s="94"/>
      <c r="B228" s="95"/>
      <c r="C228" s="95"/>
      <c r="D228" s="96"/>
      <c r="E228" s="97"/>
      <c r="F228" s="97"/>
      <c r="G228" s="97"/>
      <c r="H228" s="97"/>
      <c r="I228" s="97"/>
      <c r="J228" s="97"/>
      <c r="K228" s="97"/>
      <c r="L228" s="97"/>
      <c r="M228" s="97"/>
      <c r="N228" s="97"/>
      <c r="O228" s="97"/>
      <c r="P228" s="97"/>
      <c r="Q228" s="95"/>
      <c r="R228" s="97"/>
      <c r="S228" s="97"/>
    </row>
    <row r="229" ht="15.75" customHeight="1">
      <c r="A229" s="94"/>
      <c r="B229" s="95"/>
      <c r="C229" s="95"/>
      <c r="D229" s="96"/>
      <c r="E229" s="97"/>
      <c r="F229" s="97"/>
      <c r="G229" s="97"/>
      <c r="H229" s="97"/>
      <c r="I229" s="97"/>
      <c r="J229" s="97"/>
      <c r="K229" s="97"/>
      <c r="L229" s="97"/>
      <c r="M229" s="97"/>
      <c r="N229" s="97"/>
      <c r="O229" s="97"/>
      <c r="P229" s="97"/>
      <c r="Q229" s="95"/>
      <c r="R229" s="97"/>
      <c r="S229" s="97"/>
    </row>
    <row r="230" ht="15.75" customHeight="1">
      <c r="A230" s="94"/>
      <c r="B230" s="95"/>
      <c r="C230" s="95"/>
      <c r="D230" s="96"/>
      <c r="E230" s="97"/>
      <c r="F230" s="97"/>
      <c r="G230" s="97"/>
      <c r="H230" s="97"/>
      <c r="I230" s="97"/>
      <c r="J230" s="97"/>
      <c r="K230" s="97"/>
      <c r="L230" s="97"/>
      <c r="M230" s="97"/>
      <c r="N230" s="97"/>
      <c r="O230" s="97"/>
      <c r="P230" s="97"/>
      <c r="Q230" s="95"/>
      <c r="R230" s="97"/>
      <c r="S230" s="97"/>
    </row>
    <row r="231" ht="15.75" customHeight="1">
      <c r="A231" s="94"/>
      <c r="B231" s="95"/>
      <c r="C231" s="95"/>
      <c r="D231" s="96"/>
      <c r="E231" s="97"/>
      <c r="F231" s="97"/>
      <c r="G231" s="97"/>
      <c r="H231" s="97"/>
      <c r="I231" s="97"/>
      <c r="J231" s="97"/>
      <c r="K231" s="97"/>
      <c r="L231" s="97"/>
      <c r="M231" s="97"/>
      <c r="N231" s="97"/>
      <c r="O231" s="97"/>
      <c r="P231" s="97"/>
      <c r="Q231" s="95"/>
      <c r="R231" s="97"/>
      <c r="S231" s="97"/>
    </row>
    <row r="232" ht="15.75" customHeight="1">
      <c r="A232" s="94"/>
      <c r="B232" s="95"/>
      <c r="C232" s="95"/>
      <c r="D232" s="96"/>
      <c r="E232" s="97"/>
      <c r="F232" s="97"/>
      <c r="G232" s="97"/>
      <c r="H232" s="97"/>
      <c r="I232" s="97"/>
      <c r="J232" s="97"/>
      <c r="K232" s="97"/>
      <c r="L232" s="97"/>
      <c r="M232" s="97"/>
      <c r="N232" s="97"/>
      <c r="O232" s="97"/>
      <c r="P232" s="97"/>
      <c r="Q232" s="95"/>
      <c r="R232" s="97"/>
      <c r="S232" s="97"/>
    </row>
    <row r="233" ht="15.75" customHeight="1">
      <c r="A233" s="94"/>
      <c r="B233" s="95"/>
      <c r="C233" s="95"/>
      <c r="D233" s="96"/>
      <c r="E233" s="97"/>
      <c r="F233" s="97"/>
      <c r="G233" s="97"/>
      <c r="H233" s="97"/>
      <c r="I233" s="97"/>
      <c r="J233" s="97"/>
      <c r="K233" s="97"/>
      <c r="L233" s="97"/>
      <c r="M233" s="97"/>
      <c r="N233" s="97"/>
      <c r="O233" s="97"/>
      <c r="P233" s="97"/>
      <c r="Q233" s="95"/>
      <c r="R233" s="97"/>
      <c r="S233" s="97"/>
    </row>
    <row r="234" ht="15.75" customHeight="1">
      <c r="A234" s="94"/>
      <c r="B234" s="95"/>
      <c r="C234" s="95"/>
      <c r="D234" s="96"/>
      <c r="E234" s="97"/>
      <c r="F234" s="97"/>
      <c r="G234" s="97"/>
      <c r="H234" s="97"/>
      <c r="I234" s="97"/>
      <c r="J234" s="97"/>
      <c r="K234" s="97"/>
      <c r="L234" s="97"/>
      <c r="M234" s="97"/>
      <c r="N234" s="97"/>
      <c r="O234" s="97"/>
      <c r="P234" s="97"/>
      <c r="Q234" s="95"/>
      <c r="R234" s="97"/>
      <c r="S234" s="97"/>
    </row>
    <row r="235" ht="15.75" customHeight="1">
      <c r="A235" s="94"/>
      <c r="B235" s="95"/>
      <c r="C235" s="95"/>
      <c r="D235" s="96"/>
      <c r="E235" s="97"/>
      <c r="F235" s="97"/>
      <c r="G235" s="97"/>
      <c r="H235" s="97"/>
      <c r="I235" s="97"/>
      <c r="J235" s="97"/>
      <c r="K235" s="97"/>
      <c r="L235" s="97"/>
      <c r="M235" s="97"/>
      <c r="N235" s="97"/>
      <c r="O235" s="97"/>
      <c r="P235" s="97"/>
      <c r="Q235" s="95"/>
      <c r="R235" s="97"/>
      <c r="S235" s="97"/>
    </row>
    <row r="236" ht="15.75" customHeight="1">
      <c r="A236" s="94"/>
      <c r="B236" s="95"/>
      <c r="C236" s="95"/>
      <c r="D236" s="96"/>
      <c r="E236" s="97"/>
      <c r="F236" s="97"/>
      <c r="G236" s="97"/>
      <c r="H236" s="97"/>
      <c r="I236" s="97"/>
      <c r="J236" s="97"/>
      <c r="K236" s="97"/>
      <c r="L236" s="97"/>
      <c r="M236" s="97"/>
      <c r="N236" s="97"/>
      <c r="O236" s="97"/>
      <c r="P236" s="97"/>
      <c r="Q236" s="95"/>
      <c r="R236" s="97"/>
      <c r="S236" s="97"/>
    </row>
    <row r="237" ht="15.75" customHeight="1">
      <c r="A237" s="94"/>
      <c r="B237" s="95"/>
      <c r="C237" s="95"/>
      <c r="D237" s="96"/>
      <c r="E237" s="97"/>
      <c r="F237" s="97"/>
      <c r="G237" s="97"/>
      <c r="H237" s="97"/>
      <c r="I237" s="97"/>
      <c r="J237" s="97"/>
      <c r="K237" s="97"/>
      <c r="L237" s="97"/>
      <c r="M237" s="97"/>
      <c r="N237" s="97"/>
      <c r="O237" s="97"/>
      <c r="P237" s="97"/>
      <c r="Q237" s="95"/>
      <c r="R237" s="97"/>
      <c r="S237" s="97"/>
    </row>
    <row r="238" ht="15.75" customHeight="1">
      <c r="A238" s="94"/>
      <c r="B238" s="95"/>
      <c r="C238" s="95"/>
      <c r="D238" s="96"/>
      <c r="E238" s="97"/>
      <c r="F238" s="97"/>
      <c r="G238" s="97"/>
      <c r="H238" s="97"/>
      <c r="I238" s="97"/>
      <c r="J238" s="97"/>
      <c r="K238" s="97"/>
      <c r="L238" s="97"/>
      <c r="M238" s="97"/>
      <c r="N238" s="97"/>
      <c r="O238" s="97"/>
      <c r="P238" s="97"/>
      <c r="Q238" s="95"/>
      <c r="R238" s="97"/>
      <c r="S238" s="97"/>
    </row>
    <row r="239" ht="15.75" customHeight="1">
      <c r="A239" s="94"/>
      <c r="B239" s="95"/>
      <c r="C239" s="95"/>
      <c r="D239" s="96"/>
      <c r="E239" s="97"/>
      <c r="F239" s="97"/>
      <c r="G239" s="97"/>
      <c r="H239" s="97"/>
      <c r="I239" s="97"/>
      <c r="J239" s="97"/>
      <c r="K239" s="97"/>
      <c r="L239" s="97"/>
      <c r="M239" s="97"/>
      <c r="N239" s="97"/>
      <c r="O239" s="97"/>
      <c r="P239" s="97"/>
      <c r="Q239" s="95"/>
      <c r="R239" s="97"/>
      <c r="S239" s="97"/>
    </row>
    <row r="240" ht="15.75" customHeight="1">
      <c r="A240" s="94"/>
      <c r="B240" s="95"/>
      <c r="C240" s="95"/>
      <c r="D240" s="96"/>
      <c r="E240" s="97"/>
      <c r="F240" s="97"/>
      <c r="G240" s="97"/>
      <c r="H240" s="97"/>
      <c r="I240" s="97"/>
      <c r="J240" s="97"/>
      <c r="K240" s="97"/>
      <c r="L240" s="97"/>
      <c r="M240" s="97"/>
      <c r="N240" s="97"/>
      <c r="O240" s="97"/>
      <c r="P240" s="97"/>
      <c r="Q240" s="95"/>
      <c r="R240" s="97"/>
      <c r="S240" s="97"/>
    </row>
    <row r="241" ht="15.75" customHeight="1">
      <c r="A241" s="94"/>
      <c r="B241" s="95"/>
      <c r="C241" s="95"/>
      <c r="D241" s="96"/>
      <c r="E241" s="97"/>
      <c r="F241" s="97"/>
      <c r="G241" s="97"/>
      <c r="H241" s="97"/>
      <c r="I241" s="97"/>
      <c r="J241" s="97"/>
      <c r="K241" s="97"/>
      <c r="L241" s="97"/>
      <c r="M241" s="97"/>
      <c r="N241" s="97"/>
      <c r="O241" s="97"/>
      <c r="P241" s="97"/>
      <c r="Q241" s="95"/>
      <c r="R241" s="97"/>
      <c r="S241" s="97"/>
    </row>
    <row r="242" ht="15.75" customHeight="1">
      <c r="A242" s="94"/>
      <c r="B242" s="95"/>
      <c r="C242" s="95"/>
      <c r="D242" s="96"/>
      <c r="E242" s="97"/>
      <c r="F242" s="97"/>
      <c r="G242" s="97"/>
      <c r="H242" s="97"/>
      <c r="I242" s="97"/>
      <c r="J242" s="97"/>
      <c r="K242" s="97"/>
      <c r="L242" s="97"/>
      <c r="M242" s="97"/>
      <c r="N242" s="97"/>
      <c r="O242" s="97"/>
      <c r="P242" s="97"/>
      <c r="Q242" s="95"/>
      <c r="R242" s="97"/>
      <c r="S242" s="97"/>
    </row>
    <row r="243" ht="15.75" customHeight="1">
      <c r="A243" s="94"/>
      <c r="B243" s="95"/>
      <c r="C243" s="95"/>
      <c r="D243" s="96"/>
      <c r="E243" s="97"/>
      <c r="F243" s="97"/>
      <c r="G243" s="97"/>
      <c r="H243" s="97"/>
      <c r="I243" s="97"/>
      <c r="J243" s="97"/>
      <c r="K243" s="97"/>
      <c r="L243" s="97"/>
      <c r="M243" s="97"/>
      <c r="N243" s="97"/>
      <c r="O243" s="97"/>
      <c r="P243" s="97"/>
      <c r="Q243" s="95"/>
      <c r="R243" s="97"/>
      <c r="S243" s="97"/>
    </row>
    <row r="244" ht="15.75" customHeight="1">
      <c r="A244" s="94"/>
      <c r="B244" s="95"/>
      <c r="C244" s="95"/>
      <c r="D244" s="96"/>
      <c r="E244" s="97"/>
      <c r="F244" s="97"/>
      <c r="G244" s="97"/>
      <c r="H244" s="97"/>
      <c r="I244" s="97"/>
      <c r="J244" s="97"/>
      <c r="K244" s="97"/>
      <c r="L244" s="97"/>
      <c r="M244" s="97"/>
      <c r="N244" s="97"/>
      <c r="O244" s="97"/>
      <c r="P244" s="97"/>
      <c r="Q244" s="95"/>
      <c r="R244" s="97"/>
      <c r="S244" s="97"/>
    </row>
    <row r="245" ht="15.75" customHeight="1">
      <c r="A245" s="94"/>
      <c r="B245" s="95"/>
      <c r="C245" s="95"/>
      <c r="D245" s="96"/>
      <c r="E245" s="97"/>
      <c r="F245" s="97"/>
      <c r="G245" s="97"/>
      <c r="H245" s="97"/>
      <c r="I245" s="97"/>
      <c r="J245" s="97"/>
      <c r="K245" s="97"/>
      <c r="L245" s="97"/>
      <c r="M245" s="97"/>
      <c r="N245" s="97"/>
      <c r="O245" s="97"/>
      <c r="P245" s="97"/>
      <c r="Q245" s="95"/>
      <c r="R245" s="97"/>
      <c r="S245" s="97"/>
    </row>
    <row r="246" ht="15.75" customHeight="1">
      <c r="A246" s="94"/>
      <c r="B246" s="95"/>
      <c r="C246" s="95"/>
      <c r="D246" s="96"/>
      <c r="E246" s="97"/>
      <c r="F246" s="97"/>
      <c r="G246" s="97"/>
      <c r="H246" s="97"/>
      <c r="I246" s="97"/>
      <c r="J246" s="97"/>
      <c r="K246" s="97"/>
      <c r="L246" s="97"/>
      <c r="M246" s="97"/>
      <c r="N246" s="97"/>
      <c r="O246" s="97"/>
      <c r="P246" s="97"/>
      <c r="Q246" s="95"/>
      <c r="R246" s="97"/>
      <c r="S246" s="97"/>
    </row>
    <row r="247" ht="15.75" customHeight="1">
      <c r="A247" s="94"/>
      <c r="B247" s="95"/>
      <c r="C247" s="95"/>
      <c r="D247" s="96"/>
      <c r="E247" s="97"/>
      <c r="F247" s="97"/>
      <c r="G247" s="97"/>
      <c r="H247" s="97"/>
      <c r="I247" s="97"/>
      <c r="J247" s="97"/>
      <c r="K247" s="97"/>
      <c r="L247" s="97"/>
      <c r="M247" s="97"/>
      <c r="N247" s="97"/>
      <c r="O247" s="97"/>
      <c r="P247" s="97"/>
      <c r="Q247" s="95"/>
      <c r="R247" s="97"/>
      <c r="S247" s="97"/>
    </row>
    <row r="248" ht="15.75" customHeight="1">
      <c r="A248" s="94"/>
      <c r="B248" s="95"/>
      <c r="C248" s="95"/>
      <c r="D248" s="96"/>
      <c r="E248" s="97"/>
      <c r="F248" s="97"/>
      <c r="G248" s="97"/>
      <c r="H248" s="97"/>
      <c r="I248" s="97"/>
      <c r="J248" s="97"/>
      <c r="K248" s="97"/>
      <c r="L248" s="97"/>
      <c r="M248" s="97"/>
      <c r="N248" s="97"/>
      <c r="O248" s="97"/>
      <c r="P248" s="97"/>
      <c r="Q248" s="95"/>
      <c r="R248" s="97"/>
      <c r="S248" s="97"/>
    </row>
    <row r="249" ht="15.75" customHeight="1">
      <c r="A249" s="94"/>
      <c r="B249" s="95"/>
      <c r="C249" s="95"/>
      <c r="D249" s="96"/>
      <c r="E249" s="97"/>
      <c r="F249" s="97"/>
      <c r="G249" s="97"/>
      <c r="H249" s="97"/>
      <c r="I249" s="97"/>
      <c r="J249" s="97"/>
      <c r="K249" s="97"/>
      <c r="L249" s="97"/>
      <c r="M249" s="97"/>
      <c r="N249" s="97"/>
      <c r="O249" s="97"/>
      <c r="P249" s="97"/>
      <c r="Q249" s="95"/>
      <c r="R249" s="97"/>
      <c r="S249" s="97"/>
    </row>
    <row r="250" ht="15.75" customHeight="1">
      <c r="A250" s="94"/>
      <c r="B250" s="95"/>
      <c r="C250" s="95"/>
      <c r="D250" s="96"/>
      <c r="E250" s="97"/>
      <c r="F250" s="97"/>
      <c r="G250" s="97"/>
      <c r="H250" s="97"/>
      <c r="I250" s="97"/>
      <c r="J250" s="97"/>
      <c r="K250" s="97"/>
      <c r="L250" s="97"/>
      <c r="M250" s="97"/>
      <c r="N250" s="97"/>
      <c r="O250" s="97"/>
      <c r="P250" s="97"/>
      <c r="Q250" s="95"/>
      <c r="R250" s="97"/>
      <c r="S250" s="97"/>
    </row>
    <row r="251" ht="15.75" customHeight="1">
      <c r="A251" s="94"/>
      <c r="B251" s="95"/>
      <c r="C251" s="95"/>
      <c r="D251" s="96"/>
      <c r="E251" s="97"/>
      <c r="F251" s="97"/>
      <c r="G251" s="97"/>
      <c r="H251" s="97"/>
      <c r="I251" s="97"/>
      <c r="J251" s="97"/>
      <c r="K251" s="97"/>
      <c r="L251" s="97"/>
      <c r="M251" s="97"/>
      <c r="N251" s="97"/>
      <c r="O251" s="97"/>
      <c r="P251" s="97"/>
      <c r="Q251" s="95"/>
      <c r="R251" s="97"/>
      <c r="S251" s="97"/>
    </row>
    <row r="252" ht="15.75" customHeight="1">
      <c r="A252" s="94"/>
      <c r="B252" s="95"/>
      <c r="C252" s="95"/>
      <c r="D252" s="96"/>
      <c r="E252" s="97"/>
      <c r="F252" s="97"/>
      <c r="G252" s="97"/>
      <c r="H252" s="97"/>
      <c r="I252" s="97"/>
      <c r="J252" s="97"/>
      <c r="K252" s="97"/>
      <c r="L252" s="97"/>
      <c r="M252" s="97"/>
      <c r="N252" s="97"/>
      <c r="O252" s="97"/>
      <c r="P252" s="97"/>
      <c r="Q252" s="95"/>
      <c r="R252" s="97"/>
      <c r="S252" s="97"/>
    </row>
    <row r="253" ht="15.75" customHeight="1">
      <c r="A253" s="94"/>
      <c r="B253" s="95"/>
      <c r="C253" s="95"/>
      <c r="D253" s="96"/>
      <c r="E253" s="97"/>
      <c r="F253" s="97"/>
      <c r="G253" s="97"/>
      <c r="H253" s="97"/>
      <c r="I253" s="97"/>
      <c r="J253" s="97"/>
      <c r="K253" s="97"/>
      <c r="L253" s="97"/>
      <c r="M253" s="97"/>
      <c r="N253" s="97"/>
      <c r="O253" s="97"/>
      <c r="P253" s="97"/>
      <c r="Q253" s="95"/>
      <c r="R253" s="97"/>
      <c r="S253" s="97"/>
    </row>
    <row r="254" ht="15.75" customHeight="1">
      <c r="A254" s="94"/>
      <c r="B254" s="95"/>
      <c r="C254" s="95"/>
      <c r="D254" s="96"/>
      <c r="E254" s="97"/>
      <c r="F254" s="97"/>
      <c r="G254" s="97"/>
      <c r="H254" s="97"/>
      <c r="I254" s="97"/>
      <c r="J254" s="97"/>
      <c r="K254" s="97"/>
      <c r="L254" s="97"/>
      <c r="M254" s="97"/>
      <c r="N254" s="97"/>
      <c r="O254" s="97"/>
      <c r="P254" s="97"/>
      <c r="Q254" s="95"/>
      <c r="R254" s="97"/>
      <c r="S254" s="97"/>
    </row>
    <row r="255" ht="15.75" customHeight="1">
      <c r="A255" s="94"/>
      <c r="B255" s="95"/>
      <c r="C255" s="95"/>
      <c r="D255" s="96"/>
      <c r="E255" s="97"/>
      <c r="F255" s="97"/>
      <c r="G255" s="97"/>
      <c r="H255" s="97"/>
      <c r="I255" s="97"/>
      <c r="J255" s="97"/>
      <c r="K255" s="97"/>
      <c r="L255" s="97"/>
      <c r="M255" s="97"/>
      <c r="N255" s="97"/>
      <c r="O255" s="97"/>
      <c r="P255" s="97"/>
      <c r="Q255" s="95"/>
      <c r="R255" s="97"/>
      <c r="S255" s="97"/>
    </row>
    <row r="256" ht="15.75" customHeight="1">
      <c r="A256" s="94"/>
      <c r="B256" s="95"/>
      <c r="C256" s="95"/>
      <c r="D256" s="96"/>
      <c r="E256" s="97"/>
      <c r="F256" s="97"/>
      <c r="G256" s="97"/>
      <c r="H256" s="97"/>
      <c r="I256" s="97"/>
      <c r="J256" s="97"/>
      <c r="K256" s="97"/>
      <c r="L256" s="97"/>
      <c r="M256" s="97"/>
      <c r="N256" s="97"/>
      <c r="O256" s="97"/>
      <c r="P256" s="97"/>
      <c r="Q256" s="95"/>
      <c r="R256" s="97"/>
      <c r="S256" s="97"/>
    </row>
    <row r="257" ht="15.75" customHeight="1">
      <c r="A257" s="94"/>
      <c r="B257" s="95"/>
      <c r="C257" s="95"/>
      <c r="D257" s="96"/>
      <c r="E257" s="97"/>
      <c r="F257" s="97"/>
      <c r="G257" s="97"/>
      <c r="H257" s="97"/>
      <c r="I257" s="97"/>
      <c r="J257" s="97"/>
      <c r="K257" s="97"/>
      <c r="L257" s="97"/>
      <c r="M257" s="97"/>
      <c r="N257" s="97"/>
      <c r="O257" s="97"/>
      <c r="P257" s="97"/>
      <c r="Q257" s="95"/>
      <c r="R257" s="97"/>
      <c r="S257" s="97"/>
    </row>
    <row r="258" ht="15.75" customHeight="1">
      <c r="A258" s="94"/>
      <c r="B258" s="95"/>
      <c r="C258" s="95"/>
      <c r="D258" s="96"/>
      <c r="E258" s="97"/>
      <c r="F258" s="97"/>
      <c r="G258" s="97"/>
      <c r="H258" s="97"/>
      <c r="I258" s="97"/>
      <c r="J258" s="97"/>
      <c r="K258" s="97"/>
      <c r="L258" s="97"/>
      <c r="M258" s="97"/>
      <c r="N258" s="97"/>
      <c r="O258" s="97"/>
      <c r="P258" s="97"/>
      <c r="Q258" s="95"/>
      <c r="R258" s="97"/>
      <c r="S258" s="97"/>
    </row>
    <row r="259" ht="15.75" customHeight="1">
      <c r="A259" s="94"/>
      <c r="B259" s="95"/>
      <c r="C259" s="95"/>
      <c r="D259" s="96"/>
      <c r="E259" s="97"/>
      <c r="F259" s="97"/>
      <c r="G259" s="97"/>
      <c r="H259" s="97"/>
      <c r="I259" s="97"/>
      <c r="J259" s="97"/>
      <c r="K259" s="97"/>
      <c r="L259" s="97"/>
      <c r="M259" s="97"/>
      <c r="N259" s="97"/>
      <c r="O259" s="97"/>
      <c r="P259" s="97"/>
      <c r="Q259" s="95"/>
      <c r="R259" s="97"/>
      <c r="S259" s="97"/>
    </row>
    <row r="260" ht="15.75" customHeight="1">
      <c r="A260" s="94"/>
      <c r="B260" s="95"/>
      <c r="C260" s="95"/>
      <c r="D260" s="96"/>
      <c r="E260" s="97"/>
      <c r="F260" s="97"/>
      <c r="G260" s="97"/>
      <c r="H260" s="97"/>
      <c r="I260" s="97"/>
      <c r="J260" s="97"/>
      <c r="K260" s="97"/>
      <c r="L260" s="97"/>
      <c r="M260" s="97"/>
      <c r="N260" s="97"/>
      <c r="O260" s="97"/>
      <c r="P260" s="97"/>
      <c r="Q260" s="95"/>
      <c r="R260" s="97"/>
      <c r="S260" s="97"/>
    </row>
    <row r="261" ht="15.75" customHeight="1">
      <c r="A261" s="94"/>
      <c r="B261" s="95"/>
      <c r="C261" s="95"/>
      <c r="D261" s="96"/>
      <c r="E261" s="97"/>
      <c r="F261" s="97"/>
      <c r="G261" s="97"/>
      <c r="H261" s="97"/>
      <c r="I261" s="97"/>
      <c r="J261" s="97"/>
      <c r="K261" s="97"/>
      <c r="L261" s="97"/>
      <c r="M261" s="97"/>
      <c r="N261" s="97"/>
      <c r="O261" s="97"/>
      <c r="P261" s="97"/>
      <c r="Q261" s="95"/>
      <c r="R261" s="97"/>
      <c r="S261" s="97"/>
    </row>
    <row r="262" ht="15.75" customHeight="1">
      <c r="A262" s="94"/>
      <c r="B262" s="95"/>
      <c r="C262" s="95"/>
      <c r="D262" s="96"/>
      <c r="E262" s="97"/>
      <c r="F262" s="97"/>
      <c r="G262" s="97"/>
      <c r="H262" s="97"/>
      <c r="I262" s="97"/>
      <c r="J262" s="97"/>
      <c r="K262" s="97"/>
      <c r="L262" s="97"/>
      <c r="M262" s="97"/>
      <c r="N262" s="97"/>
      <c r="O262" s="97"/>
      <c r="P262" s="97"/>
      <c r="Q262" s="95"/>
      <c r="R262" s="97"/>
      <c r="S262" s="97"/>
    </row>
    <row r="263" ht="15.75" customHeight="1">
      <c r="A263" s="94"/>
      <c r="B263" s="95"/>
      <c r="C263" s="95"/>
      <c r="D263" s="96"/>
      <c r="E263" s="97"/>
      <c r="F263" s="97"/>
      <c r="G263" s="97"/>
      <c r="H263" s="97"/>
      <c r="I263" s="97"/>
      <c r="J263" s="97"/>
      <c r="K263" s="97"/>
      <c r="L263" s="97"/>
      <c r="M263" s="97"/>
      <c r="N263" s="97"/>
      <c r="O263" s="97"/>
      <c r="P263" s="97"/>
      <c r="Q263" s="95"/>
      <c r="R263" s="97"/>
      <c r="S263" s="97"/>
    </row>
    <row r="264" ht="15.75" customHeight="1">
      <c r="A264" s="94"/>
      <c r="B264" s="95"/>
      <c r="C264" s="95"/>
      <c r="D264" s="96"/>
      <c r="E264" s="97"/>
      <c r="F264" s="97"/>
      <c r="G264" s="97"/>
      <c r="H264" s="97"/>
      <c r="I264" s="97"/>
      <c r="J264" s="97"/>
      <c r="K264" s="97"/>
      <c r="L264" s="97"/>
      <c r="M264" s="97"/>
      <c r="N264" s="97"/>
      <c r="O264" s="97"/>
      <c r="P264" s="97"/>
      <c r="Q264" s="95"/>
      <c r="R264" s="97"/>
      <c r="S264" s="97"/>
    </row>
    <row r="265" ht="15.75" customHeight="1">
      <c r="A265" s="94"/>
      <c r="B265" s="95"/>
      <c r="C265" s="95"/>
      <c r="D265" s="96"/>
      <c r="E265" s="97"/>
      <c r="F265" s="97"/>
      <c r="G265" s="97"/>
      <c r="H265" s="97"/>
      <c r="I265" s="97"/>
      <c r="J265" s="97"/>
      <c r="K265" s="97"/>
      <c r="L265" s="97"/>
      <c r="M265" s="97"/>
      <c r="N265" s="97"/>
      <c r="O265" s="97"/>
      <c r="P265" s="97"/>
      <c r="Q265" s="95"/>
      <c r="R265" s="97"/>
      <c r="S265" s="97"/>
    </row>
    <row r="266" ht="15.75" customHeight="1">
      <c r="A266" s="94"/>
      <c r="B266" s="95"/>
      <c r="C266" s="95"/>
      <c r="D266" s="96"/>
      <c r="E266" s="97"/>
      <c r="F266" s="97"/>
      <c r="G266" s="97"/>
      <c r="H266" s="97"/>
      <c r="I266" s="97"/>
      <c r="J266" s="97"/>
      <c r="K266" s="97"/>
      <c r="L266" s="97"/>
      <c r="M266" s="97"/>
      <c r="N266" s="97"/>
      <c r="O266" s="97"/>
      <c r="P266" s="97"/>
      <c r="Q266" s="95"/>
      <c r="R266" s="97"/>
      <c r="S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Vorschlag aus dem Vorjahr, überschreibbar." sqref="C9:C66">
      <formula1>1</formula1>
    </dataValidation>
    <dataValidation type="custom" allowBlank="1" showInputMessage="1" prompt="Verkaufspreis - Verkaufspreis je Stück INKL. Umsatzsteuer (Endpreis für Privatkunden). Vorschlag aus dem Vorjahr, überschreibbar." sqref="D9:D66">
      <formula1>1</formula1>
    </dataValidation>
    <dataValidation type="custom" allowBlank="1" showInputMessage="1" prompt="Mengenwachstum - Um wie viel Prozent steigen die Mengen gegenüber dem Vorjahr? z. B. 10 %." sqref="A7">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8.0"/>
    <col customWidth="1" min="2" max="2" width="2.0"/>
    <col customWidth="1" min="3" max="4" width="11.0"/>
    <col customWidth="1" min="5" max="16" width="8.44"/>
    <col customWidth="1" min="17" max="18" width="10.0"/>
    <col customWidth="1" min="19" max="19" width="8.22"/>
  </cols>
  <sheetData>
    <row r="1" ht="35.25" customHeight="1">
      <c r="A1" s="3"/>
      <c r="B1" s="5"/>
      <c r="C1" s="5"/>
      <c r="D1" s="8"/>
      <c r="E1" s="10"/>
      <c r="F1" s="10"/>
      <c r="G1" s="10"/>
      <c r="H1" s="10"/>
      <c r="I1" s="10"/>
      <c r="J1" s="10"/>
      <c r="K1" s="10"/>
      <c r="L1" s="10"/>
      <c r="M1" s="10"/>
      <c r="N1" s="10"/>
      <c r="O1" s="10"/>
      <c r="P1" s="10"/>
      <c r="Q1" s="10"/>
      <c r="R1" s="10"/>
      <c r="S1" s="15"/>
      <c r="T1" s="18"/>
    </row>
    <row r="2" ht="22.5" customHeight="1">
      <c r="A2" s="19" t="s">
        <v>205</v>
      </c>
      <c r="B2" s="5"/>
      <c r="C2" s="5"/>
      <c r="D2" s="8"/>
      <c r="E2" s="10"/>
      <c r="F2" s="10"/>
      <c r="G2" s="10"/>
      <c r="H2" s="10"/>
      <c r="I2" s="10"/>
      <c r="J2" s="10"/>
      <c r="K2" s="10"/>
      <c r="L2" s="10"/>
      <c r="M2" s="10"/>
      <c r="N2" s="10"/>
      <c r="O2" s="10"/>
      <c r="P2" s="10"/>
      <c r="Q2" s="10"/>
      <c r="R2" s="10"/>
      <c r="S2" s="15"/>
      <c r="T2" s="18"/>
    </row>
    <row r="3" ht="13.5" customHeight="1">
      <c r="A3" s="23" t="s">
        <v>204</v>
      </c>
      <c r="B3" s="5"/>
      <c r="C3" s="5"/>
      <c r="D3" s="8"/>
      <c r="E3" s="10"/>
      <c r="F3" s="10"/>
      <c r="G3" s="10"/>
      <c r="H3" s="10"/>
      <c r="I3" s="10"/>
      <c r="J3" s="10"/>
      <c r="K3" s="10"/>
      <c r="L3" s="10"/>
      <c r="M3" s="10"/>
      <c r="N3" s="10"/>
      <c r="O3" s="10"/>
      <c r="P3" s="10"/>
      <c r="Q3" s="10"/>
      <c r="R3" s="10"/>
      <c r="S3" s="15"/>
      <c r="T3" s="18"/>
    </row>
    <row r="4" ht="15.75" customHeight="1">
      <c r="A4" s="26" t="s">
        <v>201</v>
      </c>
      <c r="B4" s="27"/>
      <c r="C4" s="27"/>
      <c r="D4" s="28"/>
      <c r="E4" s="30"/>
      <c r="F4" s="30"/>
      <c r="G4" s="30"/>
      <c r="H4" s="30"/>
      <c r="I4" s="30"/>
      <c r="J4" s="30"/>
      <c r="K4" s="30"/>
      <c r="L4" s="30"/>
      <c r="M4" s="30"/>
      <c r="N4" s="30"/>
      <c r="O4" s="30"/>
      <c r="P4" s="30"/>
      <c r="Q4" s="30"/>
      <c r="R4" s="30"/>
      <c r="S4" s="15"/>
      <c r="T4" s="18"/>
    </row>
    <row r="5" ht="21.75" customHeight="1">
      <c r="A5" s="33" t="str">
        <f>YEAR('LIQ Jahr4'!A5)&amp;" B2B"</f>
        <v>2030 B2B</v>
      </c>
      <c r="B5" s="35"/>
      <c r="C5" s="35"/>
      <c r="D5" s="36"/>
      <c r="E5" s="39" t="s">
        <v>71</v>
      </c>
      <c r="F5" s="39" t="s">
        <v>75</v>
      </c>
      <c r="G5" s="39" t="s">
        <v>76</v>
      </c>
      <c r="H5" s="39" t="s">
        <v>77</v>
      </c>
      <c r="I5" s="39" t="s">
        <v>79</v>
      </c>
      <c r="J5" s="39" t="s">
        <v>81</v>
      </c>
      <c r="K5" s="39" t="s">
        <v>83</v>
      </c>
      <c r="L5" s="39" t="s">
        <v>84</v>
      </c>
      <c r="M5" s="39" t="s">
        <v>85</v>
      </c>
      <c r="N5" s="39" t="s">
        <v>86</v>
      </c>
      <c r="O5" s="39" t="s">
        <v>87</v>
      </c>
      <c r="P5" s="39" t="s">
        <v>89</v>
      </c>
      <c r="Q5" s="39" t="s">
        <v>91</v>
      </c>
      <c r="R5" s="39" t="s">
        <v>94</v>
      </c>
      <c r="S5" s="15"/>
      <c r="T5" s="18"/>
    </row>
    <row r="6" ht="31.5" customHeight="1">
      <c r="A6" s="44"/>
      <c r="B6" s="44"/>
      <c r="C6" s="44"/>
      <c r="D6" s="46"/>
      <c r="E6" s="48" t="str">
        <f>"01"</f>
        <v>01</v>
      </c>
      <c r="F6" s="48" t="str">
        <f>"02"</f>
        <v>02</v>
      </c>
      <c r="G6" s="48" t="str">
        <f>"03"</f>
        <v>03</v>
      </c>
      <c r="H6" s="48" t="str">
        <f>"04"</f>
        <v>04</v>
      </c>
      <c r="I6" s="48" t="str">
        <f>"05"</f>
        <v>05</v>
      </c>
      <c r="J6" s="48" t="str">
        <f>"06"</f>
        <v>06</v>
      </c>
      <c r="K6" s="48" t="str">
        <f>"07"</f>
        <v>07</v>
      </c>
      <c r="L6" s="48" t="str">
        <f>"08"</f>
        <v>08</v>
      </c>
      <c r="M6" s="48" t="str">
        <f>"09"</f>
        <v>09</v>
      </c>
      <c r="N6" s="48" t="str">
        <f>"10"</f>
        <v>10</v>
      </c>
      <c r="O6" s="48" t="str">
        <f>"11"</f>
        <v>11</v>
      </c>
      <c r="P6" s="48" t="str">
        <f>"12"</f>
        <v>12</v>
      </c>
      <c r="Q6" s="44"/>
      <c r="R6" s="44"/>
      <c r="S6" s="56"/>
      <c r="T6" s="63"/>
    </row>
    <row r="7" ht="18.0" customHeight="1">
      <c r="A7" s="98">
        <v>0.08</v>
      </c>
      <c r="B7" s="57"/>
      <c r="C7" s="57"/>
      <c r="D7" s="57"/>
      <c r="E7" s="57"/>
      <c r="F7" s="57"/>
      <c r="G7" s="57"/>
      <c r="H7" s="57"/>
      <c r="I7" s="57"/>
      <c r="J7" s="57"/>
      <c r="K7" s="57"/>
      <c r="L7" s="57"/>
      <c r="M7" s="57"/>
      <c r="N7" s="57"/>
      <c r="O7" s="57"/>
      <c r="P7" s="57"/>
      <c r="Q7" s="57"/>
      <c r="R7" s="59"/>
      <c r="S7" s="59"/>
      <c r="T7" s="69"/>
    </row>
    <row r="8" ht="18.0" customHeight="1">
      <c r="A8" s="88" t="str">
        <f>'Jahr1 B2B'!A8&amp;""</f>
        <v>Produktgruppe 1</v>
      </c>
      <c r="B8" s="62"/>
      <c r="C8" s="64" t="s">
        <v>148</v>
      </c>
      <c r="D8" s="64" t="s">
        <v>165</v>
      </c>
      <c r="E8" s="66"/>
      <c r="F8" s="66"/>
      <c r="G8" s="66"/>
      <c r="H8" s="66"/>
      <c r="I8" s="66"/>
      <c r="J8" s="66"/>
      <c r="K8" s="66"/>
      <c r="L8" s="66"/>
      <c r="M8" s="66"/>
      <c r="N8" s="66"/>
      <c r="O8" s="66"/>
      <c r="P8" s="66"/>
      <c r="Q8" s="67"/>
      <c r="R8" s="68"/>
      <c r="S8" s="59"/>
      <c r="T8" s="69"/>
    </row>
    <row r="9" ht="18.0" customHeight="1">
      <c r="A9" s="79" t="str">
        <f>'Jahr1 B2B'!A9&amp;""</f>
        <v>Artikel 1</v>
      </c>
      <c r="B9" s="72"/>
      <c r="C9" s="73">
        <f>'Jahr3 B2B'!C9</f>
        <v>0</v>
      </c>
      <c r="D9" s="73">
        <f>'Jahr3 B2B'!D9</f>
        <v>0</v>
      </c>
      <c r="E9" s="99">
        <f>'Jahr3 B2B'!E9*(1+'Jahr4 B2B'!$A$7)</f>
        <v>0</v>
      </c>
      <c r="F9" s="99">
        <f>'Jahr3 B2B'!F9*(1+'Jahr4 B2B'!$A$7)</f>
        <v>0</v>
      </c>
      <c r="G9" s="99">
        <f>'Jahr3 B2B'!G9*(1+'Jahr4 B2B'!$A$7)</f>
        <v>0</v>
      </c>
      <c r="H9" s="99">
        <f>'Jahr3 B2B'!H9*(1+'Jahr4 B2B'!$A$7)</f>
        <v>0</v>
      </c>
      <c r="I9" s="99">
        <f>'Jahr3 B2B'!I9*(1+'Jahr4 B2B'!$A$7)</f>
        <v>0</v>
      </c>
      <c r="J9" s="99">
        <f>'Jahr3 B2B'!J9*(1+'Jahr4 B2B'!$A$7)</f>
        <v>0</v>
      </c>
      <c r="K9" s="99">
        <f>'Jahr3 B2B'!K9*(1+'Jahr4 B2B'!$A$7)</f>
        <v>0</v>
      </c>
      <c r="L9" s="99">
        <f>'Jahr3 B2B'!L9*(1+'Jahr4 B2B'!$A$7)</f>
        <v>0</v>
      </c>
      <c r="M9" s="99">
        <f>'Jahr3 B2B'!M9*(1+'Jahr4 B2B'!$A$7)</f>
        <v>0</v>
      </c>
      <c r="N9" s="99">
        <f>'Jahr3 B2B'!N9*(1+'Jahr4 B2B'!$A$7)</f>
        <v>0</v>
      </c>
      <c r="O9" s="99">
        <f>'Jahr3 B2B'!O9*(1+'Jahr4 B2B'!$A$7)</f>
        <v>0</v>
      </c>
      <c r="P9" s="99">
        <f>'Jahr3 B2B'!P9*(1+'Jahr4 B2B'!$A$7)</f>
        <v>0</v>
      </c>
      <c r="Q9" s="77">
        <f t="shared" ref="Q9:Q18" si="1">SUM(E9+F9+G9+H9+I9+J9+K9+L9+M9+N9+O9+P9)</f>
        <v>0</v>
      </c>
      <c r="R9" s="78">
        <f t="shared" ref="R9:R18" si="2">SUM(E9+F9+G9+H9+I9+J9+K9+L9+M9+N9+O9+P9)/12</f>
        <v>0</v>
      </c>
      <c r="S9" s="59"/>
      <c r="T9" s="69"/>
    </row>
    <row r="10" ht="18.0" customHeight="1">
      <c r="A10" s="79" t="str">
        <f>'Jahr1 B2B'!A10&amp;""</f>
        <v>Artikel 2</v>
      </c>
      <c r="B10" s="79"/>
      <c r="C10" s="80">
        <f>'Jahr3 B2B'!C10</f>
        <v>0</v>
      </c>
      <c r="D10" s="80">
        <f>'Jahr3 B2B'!D10</f>
        <v>0</v>
      </c>
      <c r="E10" s="100">
        <f>'Jahr3 B2B'!E10*(1+'Jahr4 B2B'!$A$7)</f>
        <v>0</v>
      </c>
      <c r="F10" s="100">
        <f>'Jahr3 B2B'!F10*(1+'Jahr4 B2B'!$A$7)</f>
        <v>0</v>
      </c>
      <c r="G10" s="100">
        <f>'Jahr3 B2B'!G10*(1+'Jahr4 B2B'!$A$7)</f>
        <v>0</v>
      </c>
      <c r="H10" s="100">
        <f>'Jahr3 B2B'!H10*(1+'Jahr4 B2B'!$A$7)</f>
        <v>0</v>
      </c>
      <c r="I10" s="100">
        <f>'Jahr3 B2B'!I10*(1+'Jahr4 B2B'!$A$7)</f>
        <v>0</v>
      </c>
      <c r="J10" s="100">
        <f>'Jahr3 B2B'!J10*(1+'Jahr4 B2B'!$A$7)</f>
        <v>0</v>
      </c>
      <c r="K10" s="100">
        <f>'Jahr3 B2B'!K10*(1+'Jahr4 B2B'!$A$7)</f>
        <v>0</v>
      </c>
      <c r="L10" s="100">
        <f>'Jahr3 B2B'!L10*(1+'Jahr4 B2B'!$A$7)</f>
        <v>0</v>
      </c>
      <c r="M10" s="100">
        <f>'Jahr3 B2B'!M10*(1+'Jahr4 B2B'!$A$7)</f>
        <v>0</v>
      </c>
      <c r="N10" s="100">
        <f>'Jahr3 B2B'!N10*(1+'Jahr4 B2B'!$A$7)</f>
        <v>0</v>
      </c>
      <c r="O10" s="100">
        <f>'Jahr3 B2B'!O10*(1+'Jahr4 B2B'!$A$7)</f>
        <v>0</v>
      </c>
      <c r="P10" s="100">
        <f>'Jahr3 B2B'!P10*(1+'Jahr4 B2B'!$A$7)</f>
        <v>0</v>
      </c>
      <c r="Q10" s="77">
        <f t="shared" si="1"/>
        <v>0</v>
      </c>
      <c r="R10" s="78">
        <f t="shared" si="2"/>
        <v>0</v>
      </c>
      <c r="S10" s="82"/>
      <c r="T10" s="83"/>
    </row>
    <row r="11" ht="18.0" customHeight="1">
      <c r="A11" s="79" t="str">
        <f>'Jahr1 B2B'!A11&amp;""</f>
        <v>Artikel 3</v>
      </c>
      <c r="B11" s="79"/>
      <c r="C11" s="80">
        <f>'Jahr3 B2B'!C11</f>
        <v>0</v>
      </c>
      <c r="D11" s="80">
        <f>'Jahr3 B2B'!D11</f>
        <v>0</v>
      </c>
      <c r="E11" s="99">
        <f>'Jahr3 B2B'!E11*(1+'Jahr4 B2B'!$A$7)</f>
        <v>0</v>
      </c>
      <c r="F11" s="99">
        <f>'Jahr3 B2B'!F11*(1+'Jahr4 B2B'!$A$7)</f>
        <v>0</v>
      </c>
      <c r="G11" s="99">
        <f>'Jahr3 B2B'!G11*(1+'Jahr4 B2B'!$A$7)</f>
        <v>0</v>
      </c>
      <c r="H11" s="99">
        <f>'Jahr3 B2B'!H11*(1+'Jahr4 B2B'!$A$7)</f>
        <v>0</v>
      </c>
      <c r="I11" s="99">
        <f>'Jahr3 B2B'!I11*(1+'Jahr4 B2B'!$A$7)</f>
        <v>0</v>
      </c>
      <c r="J11" s="99">
        <f>'Jahr3 B2B'!J11*(1+'Jahr4 B2B'!$A$7)</f>
        <v>0</v>
      </c>
      <c r="K11" s="99">
        <f>'Jahr3 B2B'!K11*(1+'Jahr4 B2B'!$A$7)</f>
        <v>0</v>
      </c>
      <c r="L11" s="99">
        <f>'Jahr3 B2B'!L11*(1+'Jahr4 B2B'!$A$7)</f>
        <v>0</v>
      </c>
      <c r="M11" s="99">
        <f>'Jahr3 B2B'!M11*(1+'Jahr4 B2B'!$A$7)</f>
        <v>0</v>
      </c>
      <c r="N11" s="99">
        <f>'Jahr3 B2B'!N11*(1+'Jahr4 B2B'!$A$7)</f>
        <v>0</v>
      </c>
      <c r="O11" s="99">
        <f>'Jahr3 B2B'!O11*(1+'Jahr4 B2B'!$A$7)</f>
        <v>0</v>
      </c>
      <c r="P11" s="99">
        <f>'Jahr3 B2B'!P11*(1+'Jahr4 B2B'!$A$7)</f>
        <v>0</v>
      </c>
      <c r="Q11" s="77">
        <f t="shared" si="1"/>
        <v>0</v>
      </c>
      <c r="R11" s="78">
        <f t="shared" si="2"/>
        <v>0</v>
      </c>
      <c r="S11" s="82"/>
      <c r="T11" s="83"/>
    </row>
    <row r="12" ht="18.0" customHeight="1">
      <c r="A12" s="79" t="str">
        <f>'Jahr1 B2B'!A12&amp;""</f>
        <v>Artikel 4</v>
      </c>
      <c r="B12" s="79"/>
      <c r="C12" s="80">
        <f>'Jahr3 B2B'!C12</f>
        <v>0</v>
      </c>
      <c r="D12" s="80">
        <f>'Jahr3 B2B'!D12</f>
        <v>0</v>
      </c>
      <c r="E12" s="100">
        <f>'Jahr3 B2B'!E12*(1+'Jahr4 B2B'!$A$7)</f>
        <v>0</v>
      </c>
      <c r="F12" s="100">
        <f>'Jahr3 B2B'!F12*(1+'Jahr4 B2B'!$A$7)</f>
        <v>0</v>
      </c>
      <c r="G12" s="100">
        <f>'Jahr3 B2B'!G12*(1+'Jahr4 B2B'!$A$7)</f>
        <v>0</v>
      </c>
      <c r="H12" s="100">
        <f>'Jahr3 B2B'!H12*(1+'Jahr4 B2B'!$A$7)</f>
        <v>0</v>
      </c>
      <c r="I12" s="100">
        <f>'Jahr3 B2B'!I12*(1+'Jahr4 B2B'!$A$7)</f>
        <v>0</v>
      </c>
      <c r="J12" s="100">
        <f>'Jahr3 B2B'!J12*(1+'Jahr4 B2B'!$A$7)</f>
        <v>0</v>
      </c>
      <c r="K12" s="100">
        <f>'Jahr3 B2B'!K12*(1+'Jahr4 B2B'!$A$7)</f>
        <v>0</v>
      </c>
      <c r="L12" s="100">
        <f>'Jahr3 B2B'!L12*(1+'Jahr4 B2B'!$A$7)</f>
        <v>0</v>
      </c>
      <c r="M12" s="100">
        <f>'Jahr3 B2B'!M12*(1+'Jahr4 B2B'!$A$7)</f>
        <v>0</v>
      </c>
      <c r="N12" s="100">
        <f>'Jahr3 B2B'!N12*(1+'Jahr4 B2B'!$A$7)</f>
        <v>0</v>
      </c>
      <c r="O12" s="100">
        <f>'Jahr3 B2B'!O12*(1+'Jahr4 B2B'!$A$7)</f>
        <v>0</v>
      </c>
      <c r="P12" s="100">
        <f>'Jahr3 B2B'!P12*(1+'Jahr4 B2B'!$A$7)</f>
        <v>0</v>
      </c>
      <c r="Q12" s="77">
        <f t="shared" si="1"/>
        <v>0</v>
      </c>
      <c r="R12" s="78">
        <f t="shared" si="2"/>
        <v>0</v>
      </c>
      <c r="S12" s="82"/>
      <c r="T12" s="83"/>
    </row>
    <row r="13" ht="18.0" customHeight="1">
      <c r="A13" s="79" t="str">
        <f>'Jahr1 B2B'!A13&amp;""</f>
        <v>Artikel 5</v>
      </c>
      <c r="B13" s="79"/>
      <c r="C13" s="80">
        <f>'Jahr3 B2B'!C13</f>
        <v>0</v>
      </c>
      <c r="D13" s="80">
        <f>'Jahr3 B2B'!D13</f>
        <v>0</v>
      </c>
      <c r="E13" s="99">
        <f>'Jahr3 B2B'!E13*(1+'Jahr4 B2B'!$A$7)</f>
        <v>0</v>
      </c>
      <c r="F13" s="99">
        <f>'Jahr3 B2B'!F13*(1+'Jahr4 B2B'!$A$7)</f>
        <v>0</v>
      </c>
      <c r="G13" s="99">
        <f>'Jahr3 B2B'!G13*(1+'Jahr4 B2B'!$A$7)</f>
        <v>0</v>
      </c>
      <c r="H13" s="99">
        <f>'Jahr3 B2B'!H13*(1+'Jahr4 B2B'!$A$7)</f>
        <v>0</v>
      </c>
      <c r="I13" s="99">
        <f>'Jahr3 B2B'!I13*(1+'Jahr4 B2B'!$A$7)</f>
        <v>0</v>
      </c>
      <c r="J13" s="99">
        <f>'Jahr3 B2B'!J13*(1+'Jahr4 B2B'!$A$7)</f>
        <v>0</v>
      </c>
      <c r="K13" s="99">
        <f>'Jahr3 B2B'!K13*(1+'Jahr4 B2B'!$A$7)</f>
        <v>0</v>
      </c>
      <c r="L13" s="99">
        <f>'Jahr3 B2B'!L13*(1+'Jahr4 B2B'!$A$7)</f>
        <v>0</v>
      </c>
      <c r="M13" s="99">
        <f>'Jahr3 B2B'!M13*(1+'Jahr4 B2B'!$A$7)</f>
        <v>0</v>
      </c>
      <c r="N13" s="99">
        <f>'Jahr3 B2B'!N13*(1+'Jahr4 B2B'!$A$7)</f>
        <v>0</v>
      </c>
      <c r="O13" s="99">
        <f>'Jahr3 B2B'!O13*(1+'Jahr4 B2B'!$A$7)</f>
        <v>0</v>
      </c>
      <c r="P13" s="99">
        <f>'Jahr3 B2B'!P13*(1+'Jahr4 B2B'!$A$7)</f>
        <v>0</v>
      </c>
      <c r="Q13" s="77">
        <f t="shared" si="1"/>
        <v>0</v>
      </c>
      <c r="R13" s="78">
        <f t="shared" si="2"/>
        <v>0</v>
      </c>
      <c r="S13" s="82"/>
      <c r="T13" s="83"/>
    </row>
    <row r="14" ht="18.0" customHeight="1">
      <c r="A14" s="79" t="str">
        <f>'Jahr1 B2B'!A14&amp;""</f>
        <v>Artikel 6</v>
      </c>
      <c r="B14" s="79"/>
      <c r="C14" s="80">
        <f>'Jahr3 B2B'!C14</f>
        <v>0</v>
      </c>
      <c r="D14" s="80">
        <f>'Jahr3 B2B'!D14</f>
        <v>0</v>
      </c>
      <c r="E14" s="100">
        <f>'Jahr3 B2B'!E14*(1+'Jahr4 B2B'!$A$7)</f>
        <v>0</v>
      </c>
      <c r="F14" s="100">
        <f>'Jahr3 B2B'!F14*(1+'Jahr4 B2B'!$A$7)</f>
        <v>0</v>
      </c>
      <c r="G14" s="100">
        <f>'Jahr3 B2B'!G14*(1+'Jahr4 B2B'!$A$7)</f>
        <v>0</v>
      </c>
      <c r="H14" s="100">
        <f>'Jahr3 B2B'!H14*(1+'Jahr4 B2B'!$A$7)</f>
        <v>0</v>
      </c>
      <c r="I14" s="100">
        <f>'Jahr3 B2B'!I14*(1+'Jahr4 B2B'!$A$7)</f>
        <v>0</v>
      </c>
      <c r="J14" s="100">
        <f>'Jahr3 B2B'!J14*(1+'Jahr4 B2B'!$A$7)</f>
        <v>0</v>
      </c>
      <c r="K14" s="100">
        <f>'Jahr3 B2B'!K14*(1+'Jahr4 B2B'!$A$7)</f>
        <v>0</v>
      </c>
      <c r="L14" s="100">
        <f>'Jahr3 B2B'!L14*(1+'Jahr4 B2B'!$A$7)</f>
        <v>0</v>
      </c>
      <c r="M14" s="100">
        <f>'Jahr3 B2B'!M14*(1+'Jahr4 B2B'!$A$7)</f>
        <v>0</v>
      </c>
      <c r="N14" s="100">
        <f>'Jahr3 B2B'!N14*(1+'Jahr4 B2B'!$A$7)</f>
        <v>0</v>
      </c>
      <c r="O14" s="100">
        <f>'Jahr3 B2B'!O14*(1+'Jahr4 B2B'!$A$7)</f>
        <v>0</v>
      </c>
      <c r="P14" s="100">
        <f>'Jahr3 B2B'!P14*(1+'Jahr4 B2B'!$A$7)</f>
        <v>0</v>
      </c>
      <c r="Q14" s="77">
        <f t="shared" si="1"/>
        <v>0</v>
      </c>
      <c r="R14" s="78">
        <f t="shared" si="2"/>
        <v>0</v>
      </c>
      <c r="S14" s="82"/>
      <c r="T14" s="83"/>
    </row>
    <row r="15" ht="18.0" customHeight="1">
      <c r="A15" s="79" t="str">
        <f>'Jahr1 B2B'!A15&amp;""</f>
        <v/>
      </c>
      <c r="B15" s="79"/>
      <c r="C15" s="80" t="str">
        <f>'Jahr3 B2B'!C15</f>
        <v/>
      </c>
      <c r="D15" s="80" t="str">
        <f>'Jahr3 B2B'!D15</f>
        <v/>
      </c>
      <c r="E15" s="99">
        <f>'Jahr3 B2B'!E15*(1+'Jahr4 B2B'!$A$7)</f>
        <v>0</v>
      </c>
      <c r="F15" s="99">
        <f>'Jahr3 B2B'!F15*(1+'Jahr4 B2B'!$A$7)</f>
        <v>0</v>
      </c>
      <c r="G15" s="99">
        <f>'Jahr3 B2B'!G15*(1+'Jahr4 B2B'!$A$7)</f>
        <v>0</v>
      </c>
      <c r="H15" s="99">
        <f>'Jahr3 B2B'!H15*(1+'Jahr4 B2B'!$A$7)</f>
        <v>0</v>
      </c>
      <c r="I15" s="99">
        <f>'Jahr3 B2B'!I15*(1+'Jahr4 B2B'!$A$7)</f>
        <v>0</v>
      </c>
      <c r="J15" s="99">
        <f>'Jahr3 B2B'!J15*(1+'Jahr4 B2B'!$A$7)</f>
        <v>0</v>
      </c>
      <c r="K15" s="99">
        <f>'Jahr3 B2B'!K15*(1+'Jahr4 B2B'!$A$7)</f>
        <v>0</v>
      </c>
      <c r="L15" s="99">
        <f>'Jahr3 B2B'!L15*(1+'Jahr4 B2B'!$A$7)</f>
        <v>0</v>
      </c>
      <c r="M15" s="99">
        <f>'Jahr3 B2B'!M15*(1+'Jahr4 B2B'!$A$7)</f>
        <v>0</v>
      </c>
      <c r="N15" s="99">
        <f>'Jahr3 B2B'!N15*(1+'Jahr4 B2B'!$A$7)</f>
        <v>0</v>
      </c>
      <c r="O15" s="99">
        <f>'Jahr3 B2B'!O15*(1+'Jahr4 B2B'!$A$7)</f>
        <v>0</v>
      </c>
      <c r="P15" s="99">
        <f>'Jahr3 B2B'!P15*(1+'Jahr4 B2B'!$A$7)</f>
        <v>0</v>
      </c>
      <c r="Q15" s="77">
        <f t="shared" si="1"/>
        <v>0</v>
      </c>
      <c r="R15" s="78">
        <f t="shared" si="2"/>
        <v>0</v>
      </c>
      <c r="S15" s="82"/>
      <c r="T15" s="83"/>
    </row>
    <row r="16" ht="18.0" customHeight="1">
      <c r="A16" s="79" t="str">
        <f>'Jahr1 B2B'!A16&amp;""</f>
        <v/>
      </c>
      <c r="B16" s="79"/>
      <c r="C16" s="80" t="str">
        <f>'Jahr3 B2B'!C16</f>
        <v/>
      </c>
      <c r="D16" s="80" t="str">
        <f>'Jahr3 B2B'!D16</f>
        <v/>
      </c>
      <c r="E16" s="100">
        <f>'Jahr3 B2B'!E16*(1+'Jahr4 B2B'!$A$7)</f>
        <v>0</v>
      </c>
      <c r="F16" s="100">
        <f>'Jahr3 B2B'!F16*(1+'Jahr4 B2B'!$A$7)</f>
        <v>0</v>
      </c>
      <c r="G16" s="100">
        <f>'Jahr3 B2B'!G16*(1+'Jahr4 B2B'!$A$7)</f>
        <v>0</v>
      </c>
      <c r="H16" s="100">
        <f>'Jahr3 B2B'!H16*(1+'Jahr4 B2B'!$A$7)</f>
        <v>0</v>
      </c>
      <c r="I16" s="100">
        <f>'Jahr3 B2B'!I16*(1+'Jahr4 B2B'!$A$7)</f>
        <v>0</v>
      </c>
      <c r="J16" s="100">
        <f>'Jahr3 B2B'!J16*(1+'Jahr4 B2B'!$A$7)</f>
        <v>0</v>
      </c>
      <c r="K16" s="100">
        <f>'Jahr3 B2B'!K16*(1+'Jahr4 B2B'!$A$7)</f>
        <v>0</v>
      </c>
      <c r="L16" s="100">
        <f>'Jahr3 B2B'!L16*(1+'Jahr4 B2B'!$A$7)</f>
        <v>0</v>
      </c>
      <c r="M16" s="100">
        <f>'Jahr3 B2B'!M16*(1+'Jahr4 B2B'!$A$7)</f>
        <v>0</v>
      </c>
      <c r="N16" s="100">
        <f>'Jahr3 B2B'!N16*(1+'Jahr4 B2B'!$A$7)</f>
        <v>0</v>
      </c>
      <c r="O16" s="100">
        <f>'Jahr3 B2B'!O16*(1+'Jahr4 B2B'!$A$7)</f>
        <v>0</v>
      </c>
      <c r="P16" s="100">
        <f>'Jahr3 B2B'!P16*(1+'Jahr4 B2B'!$A$7)</f>
        <v>0</v>
      </c>
      <c r="Q16" s="77">
        <f t="shared" si="1"/>
        <v>0</v>
      </c>
      <c r="R16" s="78">
        <f t="shared" si="2"/>
        <v>0</v>
      </c>
      <c r="S16" s="82"/>
      <c r="T16" s="83"/>
    </row>
    <row r="17" ht="18.0" customHeight="1">
      <c r="A17" s="79" t="str">
        <f>'Jahr1 B2B'!A17&amp;""</f>
        <v/>
      </c>
      <c r="B17" s="79"/>
      <c r="C17" s="80" t="str">
        <f>'Jahr3 B2B'!C17</f>
        <v/>
      </c>
      <c r="D17" s="80" t="str">
        <f>'Jahr3 B2B'!D17</f>
        <v/>
      </c>
      <c r="E17" s="99">
        <f>'Jahr3 B2B'!E17*(1+'Jahr4 B2B'!$A$7)</f>
        <v>0</v>
      </c>
      <c r="F17" s="99">
        <f>'Jahr3 B2B'!F17*(1+'Jahr4 B2B'!$A$7)</f>
        <v>0</v>
      </c>
      <c r="G17" s="99">
        <f>'Jahr3 B2B'!G17*(1+'Jahr4 B2B'!$A$7)</f>
        <v>0</v>
      </c>
      <c r="H17" s="99">
        <f>'Jahr3 B2B'!H17*(1+'Jahr4 B2B'!$A$7)</f>
        <v>0</v>
      </c>
      <c r="I17" s="99">
        <f>'Jahr3 B2B'!I17*(1+'Jahr4 B2B'!$A$7)</f>
        <v>0</v>
      </c>
      <c r="J17" s="99">
        <f>'Jahr3 B2B'!J17*(1+'Jahr4 B2B'!$A$7)</f>
        <v>0</v>
      </c>
      <c r="K17" s="99">
        <f>'Jahr3 B2B'!K17*(1+'Jahr4 B2B'!$A$7)</f>
        <v>0</v>
      </c>
      <c r="L17" s="99">
        <f>'Jahr3 B2B'!L17*(1+'Jahr4 B2B'!$A$7)</f>
        <v>0</v>
      </c>
      <c r="M17" s="99">
        <f>'Jahr3 B2B'!M17*(1+'Jahr4 B2B'!$A$7)</f>
        <v>0</v>
      </c>
      <c r="N17" s="99">
        <f>'Jahr3 B2B'!N17*(1+'Jahr4 B2B'!$A$7)</f>
        <v>0</v>
      </c>
      <c r="O17" s="99">
        <f>'Jahr3 B2B'!O17*(1+'Jahr4 B2B'!$A$7)</f>
        <v>0</v>
      </c>
      <c r="P17" s="99">
        <f>'Jahr3 B2B'!P17*(1+'Jahr4 B2B'!$A$7)</f>
        <v>0</v>
      </c>
      <c r="Q17" s="77">
        <f t="shared" si="1"/>
        <v>0</v>
      </c>
      <c r="R17" s="78">
        <f t="shared" si="2"/>
        <v>0</v>
      </c>
      <c r="S17" s="82"/>
      <c r="T17" s="83"/>
    </row>
    <row r="18" ht="18.0" customHeight="1">
      <c r="A18" s="79" t="str">
        <f>'Jahr1 B2B'!A18&amp;""</f>
        <v/>
      </c>
      <c r="B18" s="79"/>
      <c r="C18" s="80" t="str">
        <f>'Jahr3 B2B'!C18</f>
        <v/>
      </c>
      <c r="D18" s="80" t="str">
        <f>'Jahr3 B2B'!D18</f>
        <v/>
      </c>
      <c r="E18" s="100">
        <f>'Jahr3 B2B'!E18*(1+'Jahr4 B2B'!$A$7)</f>
        <v>0</v>
      </c>
      <c r="F18" s="100">
        <f>'Jahr3 B2B'!F18*(1+'Jahr4 B2B'!$A$7)</f>
        <v>0</v>
      </c>
      <c r="G18" s="100">
        <f>'Jahr3 B2B'!G18*(1+'Jahr4 B2B'!$A$7)</f>
        <v>0</v>
      </c>
      <c r="H18" s="100">
        <f>'Jahr3 B2B'!H18*(1+'Jahr4 B2B'!$A$7)</f>
        <v>0</v>
      </c>
      <c r="I18" s="100">
        <f>'Jahr3 B2B'!I18*(1+'Jahr4 B2B'!$A$7)</f>
        <v>0</v>
      </c>
      <c r="J18" s="100">
        <f>'Jahr3 B2B'!J18*(1+'Jahr4 B2B'!$A$7)</f>
        <v>0</v>
      </c>
      <c r="K18" s="100">
        <f>'Jahr3 B2B'!K18*(1+'Jahr4 B2B'!$A$7)</f>
        <v>0</v>
      </c>
      <c r="L18" s="100">
        <f>'Jahr3 B2B'!L18*(1+'Jahr4 B2B'!$A$7)</f>
        <v>0</v>
      </c>
      <c r="M18" s="100">
        <f>'Jahr3 B2B'!M18*(1+'Jahr4 B2B'!$A$7)</f>
        <v>0</v>
      </c>
      <c r="N18" s="100">
        <f>'Jahr3 B2B'!N18*(1+'Jahr4 B2B'!$A$7)</f>
        <v>0</v>
      </c>
      <c r="O18" s="100">
        <f>'Jahr3 B2B'!O18*(1+'Jahr4 B2B'!$A$7)</f>
        <v>0</v>
      </c>
      <c r="P18" s="100">
        <f>'Jahr3 B2B'!P18*(1+'Jahr4 B2B'!$A$7)</f>
        <v>0</v>
      </c>
      <c r="Q18" s="77">
        <f t="shared" si="1"/>
        <v>0</v>
      </c>
      <c r="R18" s="78">
        <f t="shared" si="2"/>
        <v>0</v>
      </c>
      <c r="S18" s="82"/>
      <c r="T18" s="83"/>
    </row>
    <row r="19" ht="18.0" customHeight="1">
      <c r="A19" s="57"/>
      <c r="B19" s="57"/>
      <c r="C19" s="57"/>
      <c r="D19" s="57"/>
      <c r="E19" s="84"/>
      <c r="F19" s="84"/>
      <c r="G19" s="84"/>
      <c r="H19" s="84"/>
      <c r="I19" s="84"/>
      <c r="J19" s="84"/>
      <c r="K19" s="84"/>
      <c r="L19" s="84"/>
      <c r="M19" s="84"/>
      <c r="N19" s="84"/>
      <c r="O19" s="84"/>
      <c r="P19" s="84"/>
      <c r="Q19" s="85"/>
      <c r="R19" s="86"/>
      <c r="S19" s="82"/>
      <c r="T19" s="83"/>
    </row>
    <row r="20" ht="18.0" customHeight="1">
      <c r="A20" s="88" t="str">
        <f>'Jahr1 B2B'!A20&amp;""</f>
        <v>Produktgruppe 2</v>
      </c>
      <c r="B20" s="62"/>
      <c r="C20" s="64" t="s">
        <v>148</v>
      </c>
      <c r="D20" s="64" t="s">
        <v>165</v>
      </c>
      <c r="E20" s="66"/>
      <c r="F20" s="66"/>
      <c r="G20" s="66"/>
      <c r="H20" s="66"/>
      <c r="I20" s="66"/>
      <c r="J20" s="66"/>
      <c r="K20" s="66"/>
      <c r="L20" s="66"/>
      <c r="M20" s="66"/>
      <c r="N20" s="66"/>
      <c r="O20" s="66"/>
      <c r="P20" s="66"/>
      <c r="Q20" s="67"/>
      <c r="R20" s="68"/>
      <c r="S20" s="59"/>
      <c r="T20" s="69"/>
    </row>
    <row r="21" ht="18.0" customHeight="1">
      <c r="A21" s="79" t="str">
        <f>'Jahr1 B2B'!A21&amp;""</f>
        <v>Artikel 1</v>
      </c>
      <c r="B21" s="72"/>
      <c r="C21" s="73">
        <f>'Jahr3 B2B'!C21</f>
        <v>0</v>
      </c>
      <c r="D21" s="73">
        <f>'Jahr3 B2B'!D21</f>
        <v>0</v>
      </c>
      <c r="E21" s="99">
        <f>'Jahr3 B2B'!E21*(1+'Jahr4 B2B'!$A$7)</f>
        <v>0</v>
      </c>
      <c r="F21" s="99">
        <f>'Jahr3 B2B'!F21*(1+'Jahr4 B2B'!$A$7)</f>
        <v>0</v>
      </c>
      <c r="G21" s="99">
        <f>'Jahr3 B2B'!G21*(1+'Jahr4 B2B'!$A$7)</f>
        <v>0</v>
      </c>
      <c r="H21" s="99">
        <f>'Jahr3 B2B'!H21*(1+'Jahr4 B2B'!$A$7)</f>
        <v>0</v>
      </c>
      <c r="I21" s="99">
        <f>'Jahr3 B2B'!I21*(1+'Jahr4 B2B'!$A$7)</f>
        <v>0</v>
      </c>
      <c r="J21" s="99">
        <f>'Jahr3 B2B'!J21*(1+'Jahr4 B2B'!$A$7)</f>
        <v>0</v>
      </c>
      <c r="K21" s="99">
        <f>'Jahr3 B2B'!K21*(1+'Jahr4 B2B'!$A$7)</f>
        <v>0</v>
      </c>
      <c r="L21" s="99">
        <f>'Jahr3 B2B'!L21*(1+'Jahr4 B2B'!$A$7)</f>
        <v>0</v>
      </c>
      <c r="M21" s="99">
        <f>'Jahr3 B2B'!M21*(1+'Jahr4 B2B'!$A$7)</f>
        <v>0</v>
      </c>
      <c r="N21" s="99">
        <f>'Jahr3 B2B'!N21*(1+'Jahr4 B2B'!$A$7)</f>
        <v>0</v>
      </c>
      <c r="O21" s="99">
        <f>'Jahr3 B2B'!O21*(1+'Jahr4 B2B'!$A$7)</f>
        <v>0</v>
      </c>
      <c r="P21" s="99">
        <f>'Jahr3 B2B'!P21*(1+'Jahr4 B2B'!$A$7)</f>
        <v>0</v>
      </c>
      <c r="Q21" s="77">
        <f t="shared" ref="Q21:Q30" si="3">SUM(E21+F21+G21+H21+I21+J21+K21+L21+M21+N21+O21+P21)</f>
        <v>0</v>
      </c>
      <c r="R21" s="78">
        <f t="shared" ref="R21:R30" si="4">SUM(E21+F21+G21+H21+I21+J21+K21+L21+M21+N21+O21+P21)/12</f>
        <v>0</v>
      </c>
      <c r="S21" s="59"/>
      <c r="T21" s="69"/>
    </row>
    <row r="22" ht="18.0" customHeight="1">
      <c r="A22" s="79" t="str">
        <f>'Jahr1 B2B'!A22&amp;""</f>
        <v>Artikel 2</v>
      </c>
      <c r="B22" s="79"/>
      <c r="C22" s="80">
        <f>'Jahr3 B2B'!C22</f>
        <v>0</v>
      </c>
      <c r="D22" s="80">
        <f>'Jahr3 B2B'!D22</f>
        <v>0</v>
      </c>
      <c r="E22" s="100">
        <f>'Jahr3 B2B'!E22*(1+'Jahr4 B2B'!$A$7)</f>
        <v>0</v>
      </c>
      <c r="F22" s="100">
        <f>'Jahr3 B2B'!F22*(1+'Jahr4 B2B'!$A$7)</f>
        <v>0</v>
      </c>
      <c r="G22" s="100">
        <f>'Jahr3 B2B'!G22*(1+'Jahr4 B2B'!$A$7)</f>
        <v>0</v>
      </c>
      <c r="H22" s="100">
        <f>'Jahr3 B2B'!H22*(1+'Jahr4 B2B'!$A$7)</f>
        <v>0</v>
      </c>
      <c r="I22" s="100">
        <f>'Jahr3 B2B'!I22*(1+'Jahr4 B2B'!$A$7)</f>
        <v>0</v>
      </c>
      <c r="J22" s="100">
        <f>'Jahr3 B2B'!J22*(1+'Jahr4 B2B'!$A$7)</f>
        <v>0</v>
      </c>
      <c r="K22" s="100">
        <f>'Jahr3 B2B'!K22*(1+'Jahr4 B2B'!$A$7)</f>
        <v>0</v>
      </c>
      <c r="L22" s="100">
        <f>'Jahr3 B2B'!L22*(1+'Jahr4 B2B'!$A$7)</f>
        <v>0</v>
      </c>
      <c r="M22" s="100">
        <f>'Jahr3 B2B'!M22*(1+'Jahr4 B2B'!$A$7)</f>
        <v>0</v>
      </c>
      <c r="N22" s="100">
        <f>'Jahr3 B2B'!N22*(1+'Jahr4 B2B'!$A$7)</f>
        <v>0</v>
      </c>
      <c r="O22" s="100">
        <f>'Jahr3 B2B'!O22*(1+'Jahr4 B2B'!$A$7)</f>
        <v>0</v>
      </c>
      <c r="P22" s="100">
        <f>'Jahr3 B2B'!P22*(1+'Jahr4 B2B'!$A$7)</f>
        <v>0</v>
      </c>
      <c r="Q22" s="77">
        <f t="shared" si="3"/>
        <v>0</v>
      </c>
      <c r="R22" s="78">
        <f t="shared" si="4"/>
        <v>0</v>
      </c>
      <c r="S22" s="82"/>
      <c r="T22" s="83"/>
    </row>
    <row r="23" ht="18.0" customHeight="1">
      <c r="A23" s="79" t="str">
        <f>'Jahr1 B2B'!A23&amp;""</f>
        <v>Artikel 3</v>
      </c>
      <c r="B23" s="79"/>
      <c r="C23" s="80">
        <f>'Jahr3 B2B'!C23</f>
        <v>0</v>
      </c>
      <c r="D23" s="80">
        <f>'Jahr3 B2B'!D23</f>
        <v>0</v>
      </c>
      <c r="E23" s="99">
        <f>'Jahr3 B2B'!E23*(1+'Jahr4 B2B'!$A$7)</f>
        <v>0</v>
      </c>
      <c r="F23" s="99">
        <f>'Jahr3 B2B'!F23*(1+'Jahr4 B2B'!$A$7)</f>
        <v>0</v>
      </c>
      <c r="G23" s="99">
        <f>'Jahr3 B2B'!G23*(1+'Jahr4 B2B'!$A$7)</f>
        <v>0</v>
      </c>
      <c r="H23" s="99">
        <f>'Jahr3 B2B'!H23*(1+'Jahr4 B2B'!$A$7)</f>
        <v>0</v>
      </c>
      <c r="I23" s="99">
        <f>'Jahr3 B2B'!I23*(1+'Jahr4 B2B'!$A$7)</f>
        <v>0</v>
      </c>
      <c r="J23" s="99">
        <f>'Jahr3 B2B'!J23*(1+'Jahr4 B2B'!$A$7)</f>
        <v>0</v>
      </c>
      <c r="K23" s="99">
        <f>'Jahr3 B2B'!K23*(1+'Jahr4 B2B'!$A$7)</f>
        <v>0</v>
      </c>
      <c r="L23" s="99">
        <f>'Jahr3 B2B'!L23*(1+'Jahr4 B2B'!$A$7)</f>
        <v>0</v>
      </c>
      <c r="M23" s="99">
        <f>'Jahr3 B2B'!M23*(1+'Jahr4 B2B'!$A$7)</f>
        <v>0</v>
      </c>
      <c r="N23" s="99">
        <f>'Jahr3 B2B'!N23*(1+'Jahr4 B2B'!$A$7)</f>
        <v>0</v>
      </c>
      <c r="O23" s="99">
        <f>'Jahr3 B2B'!O23*(1+'Jahr4 B2B'!$A$7)</f>
        <v>0</v>
      </c>
      <c r="P23" s="99">
        <f>'Jahr3 B2B'!P23*(1+'Jahr4 B2B'!$A$7)</f>
        <v>0</v>
      </c>
      <c r="Q23" s="77">
        <f t="shared" si="3"/>
        <v>0</v>
      </c>
      <c r="R23" s="78">
        <f t="shared" si="4"/>
        <v>0</v>
      </c>
      <c r="S23" s="82"/>
      <c r="T23" s="83"/>
    </row>
    <row r="24" ht="18.0" customHeight="1">
      <c r="A24" s="79" t="str">
        <f>'Jahr1 B2B'!A24&amp;""</f>
        <v>Artikel 4</v>
      </c>
      <c r="B24" s="79"/>
      <c r="C24" s="80">
        <f>'Jahr3 B2B'!C24</f>
        <v>0</v>
      </c>
      <c r="D24" s="80">
        <f>'Jahr3 B2B'!D24</f>
        <v>0</v>
      </c>
      <c r="E24" s="100">
        <f>'Jahr3 B2B'!E24*(1+'Jahr4 B2B'!$A$7)</f>
        <v>0</v>
      </c>
      <c r="F24" s="100">
        <f>'Jahr3 B2B'!F24*(1+'Jahr4 B2B'!$A$7)</f>
        <v>0</v>
      </c>
      <c r="G24" s="100">
        <f>'Jahr3 B2B'!G24*(1+'Jahr4 B2B'!$A$7)</f>
        <v>0</v>
      </c>
      <c r="H24" s="100">
        <f>'Jahr3 B2B'!H24*(1+'Jahr4 B2B'!$A$7)</f>
        <v>0</v>
      </c>
      <c r="I24" s="100">
        <f>'Jahr3 B2B'!I24*(1+'Jahr4 B2B'!$A$7)</f>
        <v>0</v>
      </c>
      <c r="J24" s="100">
        <f>'Jahr3 B2B'!J24*(1+'Jahr4 B2B'!$A$7)</f>
        <v>0</v>
      </c>
      <c r="K24" s="100">
        <f>'Jahr3 B2B'!K24*(1+'Jahr4 B2B'!$A$7)</f>
        <v>0</v>
      </c>
      <c r="L24" s="100">
        <f>'Jahr3 B2B'!L24*(1+'Jahr4 B2B'!$A$7)</f>
        <v>0</v>
      </c>
      <c r="M24" s="100">
        <f>'Jahr3 B2B'!M24*(1+'Jahr4 B2B'!$A$7)</f>
        <v>0</v>
      </c>
      <c r="N24" s="100">
        <f>'Jahr3 B2B'!N24*(1+'Jahr4 B2B'!$A$7)</f>
        <v>0</v>
      </c>
      <c r="O24" s="100">
        <f>'Jahr3 B2B'!O24*(1+'Jahr4 B2B'!$A$7)</f>
        <v>0</v>
      </c>
      <c r="P24" s="100">
        <f>'Jahr3 B2B'!P24*(1+'Jahr4 B2B'!$A$7)</f>
        <v>0</v>
      </c>
      <c r="Q24" s="77">
        <f t="shared" si="3"/>
        <v>0</v>
      </c>
      <c r="R24" s="78">
        <f t="shared" si="4"/>
        <v>0</v>
      </c>
      <c r="S24" s="82"/>
      <c r="T24" s="83"/>
    </row>
    <row r="25" ht="18.0" customHeight="1">
      <c r="A25" s="79" t="str">
        <f>'Jahr1 B2B'!A25&amp;""</f>
        <v>Artikel 5</v>
      </c>
      <c r="B25" s="79"/>
      <c r="C25" s="80">
        <f>'Jahr3 B2B'!C25</f>
        <v>0</v>
      </c>
      <c r="D25" s="80">
        <f>'Jahr3 B2B'!D25</f>
        <v>0</v>
      </c>
      <c r="E25" s="99">
        <f>'Jahr3 B2B'!E25*(1+'Jahr4 B2B'!$A$7)</f>
        <v>0</v>
      </c>
      <c r="F25" s="99">
        <f>'Jahr3 B2B'!F25*(1+'Jahr4 B2B'!$A$7)</f>
        <v>0</v>
      </c>
      <c r="G25" s="99">
        <f>'Jahr3 B2B'!G25*(1+'Jahr4 B2B'!$A$7)</f>
        <v>0</v>
      </c>
      <c r="H25" s="99">
        <f>'Jahr3 B2B'!H25*(1+'Jahr4 B2B'!$A$7)</f>
        <v>0</v>
      </c>
      <c r="I25" s="99">
        <f>'Jahr3 B2B'!I25*(1+'Jahr4 B2B'!$A$7)</f>
        <v>0</v>
      </c>
      <c r="J25" s="99">
        <f>'Jahr3 B2B'!J25*(1+'Jahr4 B2B'!$A$7)</f>
        <v>0</v>
      </c>
      <c r="K25" s="99">
        <f>'Jahr3 B2B'!K25*(1+'Jahr4 B2B'!$A$7)</f>
        <v>0</v>
      </c>
      <c r="L25" s="99">
        <f>'Jahr3 B2B'!L25*(1+'Jahr4 B2B'!$A$7)</f>
        <v>0</v>
      </c>
      <c r="M25" s="99">
        <f>'Jahr3 B2B'!M25*(1+'Jahr4 B2B'!$A$7)</f>
        <v>0</v>
      </c>
      <c r="N25" s="99">
        <f>'Jahr3 B2B'!N25*(1+'Jahr4 B2B'!$A$7)</f>
        <v>0</v>
      </c>
      <c r="O25" s="99">
        <f>'Jahr3 B2B'!O25*(1+'Jahr4 B2B'!$A$7)</f>
        <v>0</v>
      </c>
      <c r="P25" s="99">
        <f>'Jahr3 B2B'!P25*(1+'Jahr4 B2B'!$A$7)</f>
        <v>0</v>
      </c>
      <c r="Q25" s="77">
        <f t="shared" si="3"/>
        <v>0</v>
      </c>
      <c r="R25" s="78">
        <f t="shared" si="4"/>
        <v>0</v>
      </c>
      <c r="S25" s="82"/>
      <c r="T25" s="83"/>
    </row>
    <row r="26" ht="18.0" customHeight="1">
      <c r="A26" s="79" t="str">
        <f>'Jahr1 B2B'!A26&amp;""</f>
        <v>Artikel 6</v>
      </c>
      <c r="B26" s="79"/>
      <c r="C26" s="80">
        <f>'Jahr3 B2B'!C26</f>
        <v>0</v>
      </c>
      <c r="D26" s="80">
        <f>'Jahr3 B2B'!D26</f>
        <v>0</v>
      </c>
      <c r="E26" s="100">
        <f>'Jahr3 B2B'!E26*(1+'Jahr4 B2B'!$A$7)</f>
        <v>0</v>
      </c>
      <c r="F26" s="100">
        <f>'Jahr3 B2B'!F26*(1+'Jahr4 B2B'!$A$7)</f>
        <v>0</v>
      </c>
      <c r="G26" s="100">
        <f>'Jahr3 B2B'!G26*(1+'Jahr4 B2B'!$A$7)</f>
        <v>0</v>
      </c>
      <c r="H26" s="100">
        <f>'Jahr3 B2B'!H26*(1+'Jahr4 B2B'!$A$7)</f>
        <v>0</v>
      </c>
      <c r="I26" s="100">
        <f>'Jahr3 B2B'!I26*(1+'Jahr4 B2B'!$A$7)</f>
        <v>0</v>
      </c>
      <c r="J26" s="100">
        <f>'Jahr3 B2B'!J26*(1+'Jahr4 B2B'!$A$7)</f>
        <v>0</v>
      </c>
      <c r="K26" s="100">
        <f>'Jahr3 B2B'!K26*(1+'Jahr4 B2B'!$A$7)</f>
        <v>0</v>
      </c>
      <c r="L26" s="100">
        <f>'Jahr3 B2B'!L26*(1+'Jahr4 B2B'!$A$7)</f>
        <v>0</v>
      </c>
      <c r="M26" s="100">
        <f>'Jahr3 B2B'!M26*(1+'Jahr4 B2B'!$A$7)</f>
        <v>0</v>
      </c>
      <c r="N26" s="100">
        <f>'Jahr3 B2B'!N26*(1+'Jahr4 B2B'!$A$7)</f>
        <v>0</v>
      </c>
      <c r="O26" s="100">
        <f>'Jahr3 B2B'!O26*(1+'Jahr4 B2B'!$A$7)</f>
        <v>0</v>
      </c>
      <c r="P26" s="100">
        <f>'Jahr3 B2B'!P26*(1+'Jahr4 B2B'!$A$7)</f>
        <v>0</v>
      </c>
      <c r="Q26" s="77">
        <f t="shared" si="3"/>
        <v>0</v>
      </c>
      <c r="R26" s="78">
        <f t="shared" si="4"/>
        <v>0</v>
      </c>
      <c r="S26" s="82"/>
      <c r="T26" s="83"/>
    </row>
    <row r="27" ht="18.0" customHeight="1">
      <c r="A27" s="79" t="str">
        <f>'Jahr1 B2B'!A27&amp;""</f>
        <v/>
      </c>
      <c r="B27" s="79"/>
      <c r="C27" s="80" t="str">
        <f>'Jahr3 B2B'!C27</f>
        <v/>
      </c>
      <c r="D27" s="80" t="str">
        <f>'Jahr3 B2B'!D27</f>
        <v/>
      </c>
      <c r="E27" s="99">
        <f>'Jahr3 B2B'!E27*(1+'Jahr4 B2B'!$A$7)</f>
        <v>0</v>
      </c>
      <c r="F27" s="99">
        <f>'Jahr3 B2B'!F27*(1+'Jahr4 B2B'!$A$7)</f>
        <v>0</v>
      </c>
      <c r="G27" s="99">
        <f>'Jahr3 B2B'!G27*(1+'Jahr4 B2B'!$A$7)</f>
        <v>0</v>
      </c>
      <c r="H27" s="99">
        <f>'Jahr3 B2B'!H27*(1+'Jahr4 B2B'!$A$7)</f>
        <v>0</v>
      </c>
      <c r="I27" s="99">
        <f>'Jahr3 B2B'!I27*(1+'Jahr4 B2B'!$A$7)</f>
        <v>0</v>
      </c>
      <c r="J27" s="99">
        <f>'Jahr3 B2B'!J27*(1+'Jahr4 B2B'!$A$7)</f>
        <v>0</v>
      </c>
      <c r="K27" s="99">
        <f>'Jahr3 B2B'!K27*(1+'Jahr4 B2B'!$A$7)</f>
        <v>0</v>
      </c>
      <c r="L27" s="99">
        <f>'Jahr3 B2B'!L27*(1+'Jahr4 B2B'!$A$7)</f>
        <v>0</v>
      </c>
      <c r="M27" s="99">
        <f>'Jahr3 B2B'!M27*(1+'Jahr4 B2B'!$A$7)</f>
        <v>0</v>
      </c>
      <c r="N27" s="99">
        <f>'Jahr3 B2B'!N27*(1+'Jahr4 B2B'!$A$7)</f>
        <v>0</v>
      </c>
      <c r="O27" s="99">
        <f>'Jahr3 B2B'!O27*(1+'Jahr4 B2B'!$A$7)</f>
        <v>0</v>
      </c>
      <c r="P27" s="99">
        <f>'Jahr3 B2B'!P27*(1+'Jahr4 B2B'!$A$7)</f>
        <v>0</v>
      </c>
      <c r="Q27" s="77">
        <f t="shared" si="3"/>
        <v>0</v>
      </c>
      <c r="R27" s="78">
        <f t="shared" si="4"/>
        <v>0</v>
      </c>
      <c r="S27" s="82"/>
      <c r="T27" s="83"/>
    </row>
    <row r="28" ht="18.0" customHeight="1">
      <c r="A28" s="79" t="str">
        <f>'Jahr1 B2B'!A28&amp;""</f>
        <v/>
      </c>
      <c r="B28" s="79"/>
      <c r="C28" s="80" t="str">
        <f>'Jahr3 B2B'!C28</f>
        <v/>
      </c>
      <c r="D28" s="80" t="str">
        <f>'Jahr3 B2B'!D28</f>
        <v/>
      </c>
      <c r="E28" s="100">
        <f>'Jahr3 B2B'!E28*(1+'Jahr4 B2B'!$A$7)</f>
        <v>0</v>
      </c>
      <c r="F28" s="100">
        <f>'Jahr3 B2B'!F28*(1+'Jahr4 B2B'!$A$7)</f>
        <v>0</v>
      </c>
      <c r="G28" s="100">
        <f>'Jahr3 B2B'!G28*(1+'Jahr4 B2B'!$A$7)</f>
        <v>0</v>
      </c>
      <c r="H28" s="100">
        <f>'Jahr3 B2B'!H28*(1+'Jahr4 B2B'!$A$7)</f>
        <v>0</v>
      </c>
      <c r="I28" s="100">
        <f>'Jahr3 B2B'!I28*(1+'Jahr4 B2B'!$A$7)</f>
        <v>0</v>
      </c>
      <c r="J28" s="100">
        <f>'Jahr3 B2B'!J28*(1+'Jahr4 B2B'!$A$7)</f>
        <v>0</v>
      </c>
      <c r="K28" s="100">
        <f>'Jahr3 B2B'!K28*(1+'Jahr4 B2B'!$A$7)</f>
        <v>0</v>
      </c>
      <c r="L28" s="100">
        <f>'Jahr3 B2B'!L28*(1+'Jahr4 B2B'!$A$7)</f>
        <v>0</v>
      </c>
      <c r="M28" s="100">
        <f>'Jahr3 B2B'!M28*(1+'Jahr4 B2B'!$A$7)</f>
        <v>0</v>
      </c>
      <c r="N28" s="100">
        <f>'Jahr3 B2B'!N28*(1+'Jahr4 B2B'!$A$7)</f>
        <v>0</v>
      </c>
      <c r="O28" s="100">
        <f>'Jahr3 B2B'!O28*(1+'Jahr4 B2B'!$A$7)</f>
        <v>0</v>
      </c>
      <c r="P28" s="100">
        <f>'Jahr3 B2B'!P28*(1+'Jahr4 B2B'!$A$7)</f>
        <v>0</v>
      </c>
      <c r="Q28" s="77">
        <f t="shared" si="3"/>
        <v>0</v>
      </c>
      <c r="R28" s="78">
        <f t="shared" si="4"/>
        <v>0</v>
      </c>
      <c r="S28" s="82"/>
      <c r="T28" s="83"/>
    </row>
    <row r="29" ht="18.0" customHeight="1">
      <c r="A29" s="79" t="str">
        <f>'Jahr1 B2B'!A29&amp;""</f>
        <v/>
      </c>
      <c r="B29" s="79"/>
      <c r="C29" s="80" t="str">
        <f>'Jahr3 B2B'!C29</f>
        <v/>
      </c>
      <c r="D29" s="80" t="str">
        <f>'Jahr3 B2B'!D29</f>
        <v/>
      </c>
      <c r="E29" s="99">
        <f>'Jahr3 B2B'!E29*(1+'Jahr4 B2B'!$A$7)</f>
        <v>0</v>
      </c>
      <c r="F29" s="99">
        <f>'Jahr3 B2B'!F29*(1+'Jahr4 B2B'!$A$7)</f>
        <v>0</v>
      </c>
      <c r="G29" s="99">
        <f>'Jahr3 B2B'!G29*(1+'Jahr4 B2B'!$A$7)</f>
        <v>0</v>
      </c>
      <c r="H29" s="99">
        <f>'Jahr3 B2B'!H29*(1+'Jahr4 B2B'!$A$7)</f>
        <v>0</v>
      </c>
      <c r="I29" s="99">
        <f>'Jahr3 B2B'!I29*(1+'Jahr4 B2B'!$A$7)</f>
        <v>0</v>
      </c>
      <c r="J29" s="99">
        <f>'Jahr3 B2B'!J29*(1+'Jahr4 B2B'!$A$7)</f>
        <v>0</v>
      </c>
      <c r="K29" s="99">
        <f>'Jahr3 B2B'!K29*(1+'Jahr4 B2B'!$A$7)</f>
        <v>0</v>
      </c>
      <c r="L29" s="99">
        <f>'Jahr3 B2B'!L29*(1+'Jahr4 B2B'!$A$7)</f>
        <v>0</v>
      </c>
      <c r="M29" s="99">
        <f>'Jahr3 B2B'!M29*(1+'Jahr4 B2B'!$A$7)</f>
        <v>0</v>
      </c>
      <c r="N29" s="99">
        <f>'Jahr3 B2B'!N29*(1+'Jahr4 B2B'!$A$7)</f>
        <v>0</v>
      </c>
      <c r="O29" s="99">
        <f>'Jahr3 B2B'!O29*(1+'Jahr4 B2B'!$A$7)</f>
        <v>0</v>
      </c>
      <c r="P29" s="99">
        <f>'Jahr3 B2B'!P29*(1+'Jahr4 B2B'!$A$7)</f>
        <v>0</v>
      </c>
      <c r="Q29" s="77">
        <f t="shared" si="3"/>
        <v>0</v>
      </c>
      <c r="R29" s="78">
        <f t="shared" si="4"/>
        <v>0</v>
      </c>
      <c r="S29" s="82"/>
      <c r="T29" s="83"/>
    </row>
    <row r="30" ht="18.0" customHeight="1">
      <c r="A30" s="79" t="str">
        <f>'Jahr1 B2B'!A30&amp;""</f>
        <v/>
      </c>
      <c r="B30" s="79"/>
      <c r="C30" s="80" t="str">
        <f>'Jahr3 B2B'!C30</f>
        <v/>
      </c>
      <c r="D30" s="80" t="str">
        <f>'Jahr3 B2B'!D30</f>
        <v/>
      </c>
      <c r="E30" s="100">
        <f>'Jahr3 B2B'!E30*(1+'Jahr4 B2B'!$A$7)</f>
        <v>0</v>
      </c>
      <c r="F30" s="100">
        <f>'Jahr3 B2B'!F30*(1+'Jahr4 B2B'!$A$7)</f>
        <v>0</v>
      </c>
      <c r="G30" s="100">
        <f>'Jahr3 B2B'!G30*(1+'Jahr4 B2B'!$A$7)</f>
        <v>0</v>
      </c>
      <c r="H30" s="100">
        <f>'Jahr3 B2B'!H30*(1+'Jahr4 B2B'!$A$7)</f>
        <v>0</v>
      </c>
      <c r="I30" s="100">
        <f>'Jahr3 B2B'!I30*(1+'Jahr4 B2B'!$A$7)</f>
        <v>0</v>
      </c>
      <c r="J30" s="100">
        <f>'Jahr3 B2B'!J30*(1+'Jahr4 B2B'!$A$7)</f>
        <v>0</v>
      </c>
      <c r="K30" s="100">
        <f>'Jahr3 B2B'!K30*(1+'Jahr4 B2B'!$A$7)</f>
        <v>0</v>
      </c>
      <c r="L30" s="100">
        <f>'Jahr3 B2B'!L30*(1+'Jahr4 B2B'!$A$7)</f>
        <v>0</v>
      </c>
      <c r="M30" s="100">
        <f>'Jahr3 B2B'!M30*(1+'Jahr4 B2B'!$A$7)</f>
        <v>0</v>
      </c>
      <c r="N30" s="100">
        <f>'Jahr3 B2B'!N30*(1+'Jahr4 B2B'!$A$7)</f>
        <v>0</v>
      </c>
      <c r="O30" s="100">
        <f>'Jahr3 B2B'!O30*(1+'Jahr4 B2B'!$A$7)</f>
        <v>0</v>
      </c>
      <c r="P30" s="100">
        <f>'Jahr3 B2B'!P30*(1+'Jahr4 B2B'!$A$7)</f>
        <v>0</v>
      </c>
      <c r="Q30" s="77">
        <f t="shared" si="3"/>
        <v>0</v>
      </c>
      <c r="R30" s="78">
        <f t="shared" si="4"/>
        <v>0</v>
      </c>
      <c r="S30" s="82"/>
      <c r="T30" s="83"/>
    </row>
    <row r="31" ht="18.0" customHeight="1">
      <c r="A31" s="57"/>
      <c r="B31" s="57"/>
      <c r="C31" s="57"/>
      <c r="D31" s="57"/>
      <c r="E31" s="84"/>
      <c r="F31" s="84"/>
      <c r="G31" s="84"/>
      <c r="H31" s="84"/>
      <c r="I31" s="84"/>
      <c r="J31" s="84"/>
      <c r="K31" s="84"/>
      <c r="L31" s="84"/>
      <c r="M31" s="84"/>
      <c r="N31" s="84"/>
      <c r="O31" s="84"/>
      <c r="P31" s="84"/>
      <c r="Q31" s="85"/>
      <c r="R31" s="86"/>
      <c r="S31" s="59"/>
      <c r="T31" s="69"/>
    </row>
    <row r="32" ht="18.0" customHeight="1">
      <c r="A32" s="88" t="str">
        <f>'Jahr1 B2B'!A32&amp;""</f>
        <v>Produktgruppe 3</v>
      </c>
      <c r="B32" s="62"/>
      <c r="C32" s="64" t="s">
        <v>148</v>
      </c>
      <c r="D32" s="64" t="s">
        <v>165</v>
      </c>
      <c r="E32" s="66"/>
      <c r="F32" s="66"/>
      <c r="G32" s="66"/>
      <c r="H32" s="66"/>
      <c r="I32" s="66"/>
      <c r="J32" s="66"/>
      <c r="K32" s="66"/>
      <c r="L32" s="66"/>
      <c r="M32" s="66"/>
      <c r="N32" s="66"/>
      <c r="O32" s="66"/>
      <c r="P32" s="66"/>
      <c r="Q32" s="67"/>
      <c r="R32" s="68"/>
      <c r="S32" s="59"/>
      <c r="T32" s="69"/>
    </row>
    <row r="33" ht="18.0" customHeight="1">
      <c r="A33" s="79" t="str">
        <f>'Jahr1 B2B'!A33&amp;""</f>
        <v>Artikel 1</v>
      </c>
      <c r="B33" s="72"/>
      <c r="C33" s="73">
        <f>'Jahr3 B2B'!C33</f>
        <v>0</v>
      </c>
      <c r="D33" s="73">
        <f>'Jahr3 B2B'!D33</f>
        <v>0</v>
      </c>
      <c r="E33" s="99">
        <f>'Jahr3 B2B'!E33*(1+'Jahr4 B2B'!$A$7)</f>
        <v>0</v>
      </c>
      <c r="F33" s="99">
        <f>'Jahr3 B2B'!F33*(1+'Jahr4 B2B'!$A$7)</f>
        <v>0</v>
      </c>
      <c r="G33" s="99">
        <f>'Jahr3 B2B'!G33*(1+'Jahr4 B2B'!$A$7)</f>
        <v>0</v>
      </c>
      <c r="H33" s="99">
        <f>'Jahr3 B2B'!H33*(1+'Jahr4 B2B'!$A$7)</f>
        <v>0</v>
      </c>
      <c r="I33" s="99">
        <f>'Jahr3 B2B'!I33*(1+'Jahr4 B2B'!$A$7)</f>
        <v>0</v>
      </c>
      <c r="J33" s="99">
        <f>'Jahr3 B2B'!J33*(1+'Jahr4 B2B'!$A$7)</f>
        <v>0</v>
      </c>
      <c r="K33" s="99">
        <f>'Jahr3 B2B'!K33*(1+'Jahr4 B2B'!$A$7)</f>
        <v>0</v>
      </c>
      <c r="L33" s="99">
        <f>'Jahr3 B2B'!L33*(1+'Jahr4 B2B'!$A$7)</f>
        <v>0</v>
      </c>
      <c r="M33" s="99">
        <f>'Jahr3 B2B'!M33*(1+'Jahr4 B2B'!$A$7)</f>
        <v>0</v>
      </c>
      <c r="N33" s="99">
        <f>'Jahr3 B2B'!N33*(1+'Jahr4 B2B'!$A$7)</f>
        <v>0</v>
      </c>
      <c r="O33" s="99">
        <f>'Jahr3 B2B'!O33*(1+'Jahr4 B2B'!$A$7)</f>
        <v>0</v>
      </c>
      <c r="P33" s="99">
        <f>'Jahr3 B2B'!P33*(1+'Jahr4 B2B'!$A$7)</f>
        <v>0</v>
      </c>
      <c r="Q33" s="77">
        <f t="shared" ref="Q33:Q42" si="5">SUM(E33+F33+G33+H33+I33+J33+K33+L33+M33+N33+O33+P33)</f>
        <v>0</v>
      </c>
      <c r="R33" s="78">
        <f t="shared" ref="R33:R42" si="6">SUM(E33+F33+G33+H33+I33+J33+K33+L33+M33+N33+O33+P33)/12</f>
        <v>0</v>
      </c>
      <c r="S33" s="59"/>
      <c r="T33" s="69"/>
    </row>
    <row r="34" ht="18.0" customHeight="1">
      <c r="A34" s="79" t="str">
        <f>'Jahr1 B2B'!A34&amp;""</f>
        <v>Artikel 2</v>
      </c>
      <c r="B34" s="79"/>
      <c r="C34" s="80">
        <f>'Jahr3 B2B'!C34</f>
        <v>0</v>
      </c>
      <c r="D34" s="80">
        <f>'Jahr3 B2B'!D34</f>
        <v>0</v>
      </c>
      <c r="E34" s="100">
        <f>'Jahr3 B2B'!E34*(1+'Jahr4 B2B'!$A$7)</f>
        <v>0</v>
      </c>
      <c r="F34" s="100">
        <f>'Jahr3 B2B'!F34*(1+'Jahr4 B2B'!$A$7)</f>
        <v>0</v>
      </c>
      <c r="G34" s="100">
        <f>'Jahr3 B2B'!G34*(1+'Jahr4 B2B'!$A$7)</f>
        <v>0</v>
      </c>
      <c r="H34" s="100">
        <f>'Jahr3 B2B'!H34*(1+'Jahr4 B2B'!$A$7)</f>
        <v>0</v>
      </c>
      <c r="I34" s="100">
        <f>'Jahr3 B2B'!I34*(1+'Jahr4 B2B'!$A$7)</f>
        <v>0</v>
      </c>
      <c r="J34" s="100">
        <f>'Jahr3 B2B'!J34*(1+'Jahr4 B2B'!$A$7)</f>
        <v>0</v>
      </c>
      <c r="K34" s="100">
        <f>'Jahr3 B2B'!K34*(1+'Jahr4 B2B'!$A$7)</f>
        <v>0</v>
      </c>
      <c r="L34" s="100">
        <f>'Jahr3 B2B'!L34*(1+'Jahr4 B2B'!$A$7)</f>
        <v>0</v>
      </c>
      <c r="M34" s="100">
        <f>'Jahr3 B2B'!M34*(1+'Jahr4 B2B'!$A$7)</f>
        <v>0</v>
      </c>
      <c r="N34" s="100">
        <f>'Jahr3 B2B'!N34*(1+'Jahr4 B2B'!$A$7)</f>
        <v>0</v>
      </c>
      <c r="O34" s="100">
        <f>'Jahr3 B2B'!O34*(1+'Jahr4 B2B'!$A$7)</f>
        <v>0</v>
      </c>
      <c r="P34" s="100">
        <f>'Jahr3 B2B'!P34*(1+'Jahr4 B2B'!$A$7)</f>
        <v>0</v>
      </c>
      <c r="Q34" s="77">
        <f t="shared" si="5"/>
        <v>0</v>
      </c>
      <c r="R34" s="78">
        <f t="shared" si="6"/>
        <v>0</v>
      </c>
      <c r="S34" s="82"/>
      <c r="T34" s="83"/>
    </row>
    <row r="35" ht="18.0" customHeight="1">
      <c r="A35" s="79" t="str">
        <f>'Jahr1 B2B'!A35&amp;""</f>
        <v>Artikel 3</v>
      </c>
      <c r="B35" s="79"/>
      <c r="C35" s="80">
        <f>'Jahr3 B2B'!C35</f>
        <v>0</v>
      </c>
      <c r="D35" s="80">
        <f>'Jahr3 B2B'!D35</f>
        <v>0</v>
      </c>
      <c r="E35" s="99">
        <f>'Jahr3 B2B'!E35*(1+'Jahr4 B2B'!$A$7)</f>
        <v>0</v>
      </c>
      <c r="F35" s="99">
        <f>'Jahr3 B2B'!F35*(1+'Jahr4 B2B'!$A$7)</f>
        <v>0</v>
      </c>
      <c r="G35" s="99">
        <f>'Jahr3 B2B'!G35*(1+'Jahr4 B2B'!$A$7)</f>
        <v>0</v>
      </c>
      <c r="H35" s="99">
        <f>'Jahr3 B2B'!H35*(1+'Jahr4 B2B'!$A$7)</f>
        <v>0</v>
      </c>
      <c r="I35" s="99">
        <f>'Jahr3 B2B'!I35*(1+'Jahr4 B2B'!$A$7)</f>
        <v>0</v>
      </c>
      <c r="J35" s="99">
        <f>'Jahr3 B2B'!J35*(1+'Jahr4 B2B'!$A$7)</f>
        <v>0</v>
      </c>
      <c r="K35" s="99">
        <f>'Jahr3 B2B'!K35*(1+'Jahr4 B2B'!$A$7)</f>
        <v>0</v>
      </c>
      <c r="L35" s="99">
        <f>'Jahr3 B2B'!L35*(1+'Jahr4 B2B'!$A$7)</f>
        <v>0</v>
      </c>
      <c r="M35" s="99">
        <f>'Jahr3 B2B'!M35*(1+'Jahr4 B2B'!$A$7)</f>
        <v>0</v>
      </c>
      <c r="N35" s="99">
        <f>'Jahr3 B2B'!N35*(1+'Jahr4 B2B'!$A$7)</f>
        <v>0</v>
      </c>
      <c r="O35" s="99">
        <f>'Jahr3 B2B'!O35*(1+'Jahr4 B2B'!$A$7)</f>
        <v>0</v>
      </c>
      <c r="P35" s="99">
        <f>'Jahr3 B2B'!P35*(1+'Jahr4 B2B'!$A$7)</f>
        <v>0</v>
      </c>
      <c r="Q35" s="77">
        <f t="shared" si="5"/>
        <v>0</v>
      </c>
      <c r="R35" s="78">
        <f t="shared" si="6"/>
        <v>0</v>
      </c>
      <c r="S35" s="82"/>
      <c r="T35" s="83"/>
    </row>
    <row r="36" ht="18.0" customHeight="1">
      <c r="A36" s="79" t="str">
        <f>'Jahr1 B2B'!A36&amp;""</f>
        <v>Artikel 4</v>
      </c>
      <c r="B36" s="79"/>
      <c r="C36" s="80">
        <f>'Jahr3 B2B'!C36</f>
        <v>0</v>
      </c>
      <c r="D36" s="80">
        <f>'Jahr3 B2B'!D36</f>
        <v>0</v>
      </c>
      <c r="E36" s="100">
        <f>'Jahr3 B2B'!E36*(1+'Jahr4 B2B'!$A$7)</f>
        <v>0</v>
      </c>
      <c r="F36" s="100">
        <f>'Jahr3 B2B'!F36*(1+'Jahr4 B2B'!$A$7)</f>
        <v>0</v>
      </c>
      <c r="G36" s="100">
        <f>'Jahr3 B2B'!G36*(1+'Jahr4 B2B'!$A$7)</f>
        <v>0</v>
      </c>
      <c r="H36" s="100">
        <f>'Jahr3 B2B'!H36*(1+'Jahr4 B2B'!$A$7)</f>
        <v>0</v>
      </c>
      <c r="I36" s="100">
        <f>'Jahr3 B2B'!I36*(1+'Jahr4 B2B'!$A$7)</f>
        <v>0</v>
      </c>
      <c r="J36" s="100">
        <f>'Jahr3 B2B'!J36*(1+'Jahr4 B2B'!$A$7)</f>
        <v>0</v>
      </c>
      <c r="K36" s="100">
        <f>'Jahr3 B2B'!K36*(1+'Jahr4 B2B'!$A$7)</f>
        <v>0</v>
      </c>
      <c r="L36" s="100">
        <f>'Jahr3 B2B'!L36*(1+'Jahr4 B2B'!$A$7)</f>
        <v>0</v>
      </c>
      <c r="M36" s="100">
        <f>'Jahr3 B2B'!M36*(1+'Jahr4 B2B'!$A$7)</f>
        <v>0</v>
      </c>
      <c r="N36" s="100">
        <f>'Jahr3 B2B'!N36*(1+'Jahr4 B2B'!$A$7)</f>
        <v>0</v>
      </c>
      <c r="O36" s="100">
        <f>'Jahr3 B2B'!O36*(1+'Jahr4 B2B'!$A$7)</f>
        <v>0</v>
      </c>
      <c r="P36" s="100">
        <f>'Jahr3 B2B'!P36*(1+'Jahr4 B2B'!$A$7)</f>
        <v>0</v>
      </c>
      <c r="Q36" s="77">
        <f t="shared" si="5"/>
        <v>0</v>
      </c>
      <c r="R36" s="78">
        <f t="shared" si="6"/>
        <v>0</v>
      </c>
      <c r="S36" s="82"/>
      <c r="T36" s="83"/>
    </row>
    <row r="37" ht="18.0" customHeight="1">
      <c r="A37" s="79" t="str">
        <f>'Jahr1 B2B'!A37&amp;""</f>
        <v>Artikel 5</v>
      </c>
      <c r="B37" s="79"/>
      <c r="C37" s="80">
        <f>'Jahr3 B2B'!C37</f>
        <v>0</v>
      </c>
      <c r="D37" s="80">
        <f>'Jahr3 B2B'!D37</f>
        <v>0</v>
      </c>
      <c r="E37" s="99">
        <f>'Jahr3 B2B'!E37*(1+'Jahr4 B2B'!$A$7)</f>
        <v>0</v>
      </c>
      <c r="F37" s="99">
        <f>'Jahr3 B2B'!F37*(1+'Jahr4 B2B'!$A$7)</f>
        <v>0</v>
      </c>
      <c r="G37" s="99">
        <f>'Jahr3 B2B'!G37*(1+'Jahr4 B2B'!$A$7)</f>
        <v>0</v>
      </c>
      <c r="H37" s="99">
        <f>'Jahr3 B2B'!H37*(1+'Jahr4 B2B'!$A$7)</f>
        <v>0</v>
      </c>
      <c r="I37" s="99">
        <f>'Jahr3 B2B'!I37*(1+'Jahr4 B2B'!$A$7)</f>
        <v>0</v>
      </c>
      <c r="J37" s="99">
        <f>'Jahr3 B2B'!J37*(1+'Jahr4 B2B'!$A$7)</f>
        <v>0</v>
      </c>
      <c r="K37" s="99">
        <f>'Jahr3 B2B'!K37*(1+'Jahr4 B2B'!$A$7)</f>
        <v>0</v>
      </c>
      <c r="L37" s="99">
        <f>'Jahr3 B2B'!L37*(1+'Jahr4 B2B'!$A$7)</f>
        <v>0</v>
      </c>
      <c r="M37" s="99">
        <f>'Jahr3 B2B'!M37*(1+'Jahr4 B2B'!$A$7)</f>
        <v>0</v>
      </c>
      <c r="N37" s="99">
        <f>'Jahr3 B2B'!N37*(1+'Jahr4 B2B'!$A$7)</f>
        <v>0</v>
      </c>
      <c r="O37" s="99">
        <f>'Jahr3 B2B'!O37*(1+'Jahr4 B2B'!$A$7)</f>
        <v>0</v>
      </c>
      <c r="P37" s="99">
        <f>'Jahr3 B2B'!P37*(1+'Jahr4 B2B'!$A$7)</f>
        <v>0</v>
      </c>
      <c r="Q37" s="77">
        <f t="shared" si="5"/>
        <v>0</v>
      </c>
      <c r="R37" s="78">
        <f t="shared" si="6"/>
        <v>0</v>
      </c>
      <c r="S37" s="82"/>
      <c r="T37" s="83"/>
    </row>
    <row r="38" ht="18.0" customHeight="1">
      <c r="A38" s="79" t="str">
        <f>'Jahr1 B2B'!A38&amp;""</f>
        <v>Artikel 6</v>
      </c>
      <c r="B38" s="79"/>
      <c r="C38" s="80">
        <f>'Jahr3 B2B'!C38</f>
        <v>0</v>
      </c>
      <c r="D38" s="80">
        <f>'Jahr3 B2B'!D38</f>
        <v>0</v>
      </c>
      <c r="E38" s="100">
        <f>'Jahr3 B2B'!E38*(1+'Jahr4 B2B'!$A$7)</f>
        <v>0</v>
      </c>
      <c r="F38" s="100">
        <f>'Jahr3 B2B'!F38*(1+'Jahr4 B2B'!$A$7)</f>
        <v>0</v>
      </c>
      <c r="G38" s="100">
        <f>'Jahr3 B2B'!G38*(1+'Jahr4 B2B'!$A$7)</f>
        <v>0</v>
      </c>
      <c r="H38" s="100">
        <f>'Jahr3 B2B'!H38*(1+'Jahr4 B2B'!$A$7)</f>
        <v>0</v>
      </c>
      <c r="I38" s="100">
        <f>'Jahr3 B2B'!I38*(1+'Jahr4 B2B'!$A$7)</f>
        <v>0</v>
      </c>
      <c r="J38" s="100">
        <f>'Jahr3 B2B'!J38*(1+'Jahr4 B2B'!$A$7)</f>
        <v>0</v>
      </c>
      <c r="K38" s="100">
        <f>'Jahr3 B2B'!K38*(1+'Jahr4 B2B'!$A$7)</f>
        <v>0</v>
      </c>
      <c r="L38" s="100">
        <f>'Jahr3 B2B'!L38*(1+'Jahr4 B2B'!$A$7)</f>
        <v>0</v>
      </c>
      <c r="M38" s="100">
        <f>'Jahr3 B2B'!M38*(1+'Jahr4 B2B'!$A$7)</f>
        <v>0</v>
      </c>
      <c r="N38" s="100">
        <f>'Jahr3 B2B'!N38*(1+'Jahr4 B2B'!$A$7)</f>
        <v>0</v>
      </c>
      <c r="O38" s="100">
        <f>'Jahr3 B2B'!O38*(1+'Jahr4 B2B'!$A$7)</f>
        <v>0</v>
      </c>
      <c r="P38" s="100">
        <f>'Jahr3 B2B'!P38*(1+'Jahr4 B2B'!$A$7)</f>
        <v>0</v>
      </c>
      <c r="Q38" s="77">
        <f t="shared" si="5"/>
        <v>0</v>
      </c>
      <c r="R38" s="78">
        <f t="shared" si="6"/>
        <v>0</v>
      </c>
      <c r="S38" s="82"/>
      <c r="T38" s="83"/>
    </row>
    <row r="39" ht="18.0" customHeight="1">
      <c r="A39" s="79" t="str">
        <f>'Jahr1 B2B'!A39&amp;""</f>
        <v/>
      </c>
      <c r="B39" s="79"/>
      <c r="C39" s="80" t="str">
        <f>'Jahr3 B2B'!C39</f>
        <v/>
      </c>
      <c r="D39" s="80" t="str">
        <f>'Jahr3 B2B'!D39</f>
        <v/>
      </c>
      <c r="E39" s="99">
        <f>'Jahr3 B2B'!E39*(1+'Jahr4 B2B'!$A$7)</f>
        <v>0</v>
      </c>
      <c r="F39" s="99">
        <f>'Jahr3 B2B'!F39*(1+'Jahr4 B2B'!$A$7)</f>
        <v>0</v>
      </c>
      <c r="G39" s="99">
        <f>'Jahr3 B2B'!G39*(1+'Jahr4 B2B'!$A$7)</f>
        <v>0</v>
      </c>
      <c r="H39" s="99">
        <f>'Jahr3 B2B'!H39*(1+'Jahr4 B2B'!$A$7)</f>
        <v>0</v>
      </c>
      <c r="I39" s="99">
        <f>'Jahr3 B2B'!I39*(1+'Jahr4 B2B'!$A$7)</f>
        <v>0</v>
      </c>
      <c r="J39" s="99">
        <f>'Jahr3 B2B'!J39*(1+'Jahr4 B2B'!$A$7)</f>
        <v>0</v>
      </c>
      <c r="K39" s="99">
        <f>'Jahr3 B2B'!K39*(1+'Jahr4 B2B'!$A$7)</f>
        <v>0</v>
      </c>
      <c r="L39" s="99">
        <f>'Jahr3 B2B'!L39*(1+'Jahr4 B2B'!$A$7)</f>
        <v>0</v>
      </c>
      <c r="M39" s="99">
        <f>'Jahr3 B2B'!M39*(1+'Jahr4 B2B'!$A$7)</f>
        <v>0</v>
      </c>
      <c r="N39" s="99">
        <f>'Jahr3 B2B'!N39*(1+'Jahr4 B2B'!$A$7)</f>
        <v>0</v>
      </c>
      <c r="O39" s="99">
        <f>'Jahr3 B2B'!O39*(1+'Jahr4 B2B'!$A$7)</f>
        <v>0</v>
      </c>
      <c r="P39" s="99">
        <f>'Jahr3 B2B'!P39*(1+'Jahr4 B2B'!$A$7)</f>
        <v>0</v>
      </c>
      <c r="Q39" s="77">
        <f t="shared" si="5"/>
        <v>0</v>
      </c>
      <c r="R39" s="78">
        <f t="shared" si="6"/>
        <v>0</v>
      </c>
      <c r="S39" s="82"/>
      <c r="T39" s="83"/>
    </row>
    <row r="40" ht="18.0" customHeight="1">
      <c r="A40" s="79" t="str">
        <f>'Jahr1 B2B'!A40&amp;""</f>
        <v/>
      </c>
      <c r="B40" s="79"/>
      <c r="C40" s="80" t="str">
        <f>'Jahr3 B2B'!C40</f>
        <v/>
      </c>
      <c r="D40" s="80" t="str">
        <f>'Jahr3 B2B'!D40</f>
        <v/>
      </c>
      <c r="E40" s="100">
        <f>'Jahr3 B2B'!E40*(1+'Jahr4 B2B'!$A$7)</f>
        <v>0</v>
      </c>
      <c r="F40" s="100">
        <f>'Jahr3 B2B'!F40*(1+'Jahr4 B2B'!$A$7)</f>
        <v>0</v>
      </c>
      <c r="G40" s="100">
        <f>'Jahr3 B2B'!G40*(1+'Jahr4 B2B'!$A$7)</f>
        <v>0</v>
      </c>
      <c r="H40" s="100">
        <f>'Jahr3 B2B'!H40*(1+'Jahr4 B2B'!$A$7)</f>
        <v>0</v>
      </c>
      <c r="I40" s="100">
        <f>'Jahr3 B2B'!I40*(1+'Jahr4 B2B'!$A$7)</f>
        <v>0</v>
      </c>
      <c r="J40" s="100">
        <f>'Jahr3 B2B'!J40*(1+'Jahr4 B2B'!$A$7)</f>
        <v>0</v>
      </c>
      <c r="K40" s="100">
        <f>'Jahr3 B2B'!K40*(1+'Jahr4 B2B'!$A$7)</f>
        <v>0</v>
      </c>
      <c r="L40" s="100">
        <f>'Jahr3 B2B'!L40*(1+'Jahr4 B2B'!$A$7)</f>
        <v>0</v>
      </c>
      <c r="M40" s="100">
        <f>'Jahr3 B2B'!M40*(1+'Jahr4 B2B'!$A$7)</f>
        <v>0</v>
      </c>
      <c r="N40" s="100">
        <f>'Jahr3 B2B'!N40*(1+'Jahr4 B2B'!$A$7)</f>
        <v>0</v>
      </c>
      <c r="O40" s="100">
        <f>'Jahr3 B2B'!O40*(1+'Jahr4 B2B'!$A$7)</f>
        <v>0</v>
      </c>
      <c r="P40" s="100">
        <f>'Jahr3 B2B'!P40*(1+'Jahr4 B2B'!$A$7)</f>
        <v>0</v>
      </c>
      <c r="Q40" s="77">
        <f t="shared" si="5"/>
        <v>0</v>
      </c>
      <c r="R40" s="78">
        <f t="shared" si="6"/>
        <v>0</v>
      </c>
      <c r="S40" s="82"/>
      <c r="T40" s="83"/>
    </row>
    <row r="41" ht="18.0" customHeight="1">
      <c r="A41" s="79" t="str">
        <f>'Jahr1 B2B'!A41&amp;""</f>
        <v/>
      </c>
      <c r="B41" s="79"/>
      <c r="C41" s="80" t="str">
        <f>'Jahr3 B2B'!C41</f>
        <v/>
      </c>
      <c r="D41" s="80" t="str">
        <f>'Jahr3 B2B'!D41</f>
        <v/>
      </c>
      <c r="E41" s="99">
        <f>'Jahr3 B2B'!E41*(1+'Jahr4 B2B'!$A$7)</f>
        <v>0</v>
      </c>
      <c r="F41" s="99">
        <f>'Jahr3 B2B'!F41*(1+'Jahr4 B2B'!$A$7)</f>
        <v>0</v>
      </c>
      <c r="G41" s="99">
        <f>'Jahr3 B2B'!G41*(1+'Jahr4 B2B'!$A$7)</f>
        <v>0</v>
      </c>
      <c r="H41" s="99">
        <f>'Jahr3 B2B'!H41*(1+'Jahr4 B2B'!$A$7)</f>
        <v>0</v>
      </c>
      <c r="I41" s="99">
        <f>'Jahr3 B2B'!I41*(1+'Jahr4 B2B'!$A$7)</f>
        <v>0</v>
      </c>
      <c r="J41" s="99">
        <f>'Jahr3 B2B'!J41*(1+'Jahr4 B2B'!$A$7)</f>
        <v>0</v>
      </c>
      <c r="K41" s="99">
        <f>'Jahr3 B2B'!K41*(1+'Jahr4 B2B'!$A$7)</f>
        <v>0</v>
      </c>
      <c r="L41" s="99">
        <f>'Jahr3 B2B'!L41*(1+'Jahr4 B2B'!$A$7)</f>
        <v>0</v>
      </c>
      <c r="M41" s="99">
        <f>'Jahr3 B2B'!M41*(1+'Jahr4 B2B'!$A$7)</f>
        <v>0</v>
      </c>
      <c r="N41" s="99">
        <f>'Jahr3 B2B'!N41*(1+'Jahr4 B2B'!$A$7)</f>
        <v>0</v>
      </c>
      <c r="O41" s="99">
        <f>'Jahr3 B2B'!O41*(1+'Jahr4 B2B'!$A$7)</f>
        <v>0</v>
      </c>
      <c r="P41" s="99">
        <f>'Jahr3 B2B'!P41*(1+'Jahr4 B2B'!$A$7)</f>
        <v>0</v>
      </c>
      <c r="Q41" s="77">
        <f t="shared" si="5"/>
        <v>0</v>
      </c>
      <c r="R41" s="78">
        <f t="shared" si="6"/>
        <v>0</v>
      </c>
      <c r="S41" s="82"/>
      <c r="T41" s="83"/>
    </row>
    <row r="42" ht="18.0" customHeight="1">
      <c r="A42" s="79" t="str">
        <f>'Jahr1 B2B'!A42&amp;""</f>
        <v/>
      </c>
      <c r="B42" s="79"/>
      <c r="C42" s="80" t="str">
        <f>'Jahr3 B2B'!C42</f>
        <v/>
      </c>
      <c r="D42" s="80" t="str">
        <f>'Jahr3 B2B'!D42</f>
        <v/>
      </c>
      <c r="E42" s="100">
        <f>'Jahr3 B2B'!E42*(1+'Jahr4 B2B'!$A$7)</f>
        <v>0</v>
      </c>
      <c r="F42" s="100">
        <f>'Jahr3 B2B'!F42*(1+'Jahr4 B2B'!$A$7)</f>
        <v>0</v>
      </c>
      <c r="G42" s="100">
        <f>'Jahr3 B2B'!G42*(1+'Jahr4 B2B'!$A$7)</f>
        <v>0</v>
      </c>
      <c r="H42" s="100">
        <f>'Jahr3 B2B'!H42*(1+'Jahr4 B2B'!$A$7)</f>
        <v>0</v>
      </c>
      <c r="I42" s="100">
        <f>'Jahr3 B2B'!I42*(1+'Jahr4 B2B'!$A$7)</f>
        <v>0</v>
      </c>
      <c r="J42" s="100">
        <f>'Jahr3 B2B'!J42*(1+'Jahr4 B2B'!$A$7)</f>
        <v>0</v>
      </c>
      <c r="K42" s="100">
        <f>'Jahr3 B2B'!K42*(1+'Jahr4 B2B'!$A$7)</f>
        <v>0</v>
      </c>
      <c r="L42" s="100">
        <f>'Jahr3 B2B'!L42*(1+'Jahr4 B2B'!$A$7)</f>
        <v>0</v>
      </c>
      <c r="M42" s="100">
        <f>'Jahr3 B2B'!M42*(1+'Jahr4 B2B'!$A$7)</f>
        <v>0</v>
      </c>
      <c r="N42" s="100">
        <f>'Jahr3 B2B'!N42*(1+'Jahr4 B2B'!$A$7)</f>
        <v>0</v>
      </c>
      <c r="O42" s="100">
        <f>'Jahr3 B2B'!O42*(1+'Jahr4 B2B'!$A$7)</f>
        <v>0</v>
      </c>
      <c r="P42" s="100">
        <f>'Jahr3 B2B'!P42*(1+'Jahr4 B2B'!$A$7)</f>
        <v>0</v>
      </c>
      <c r="Q42" s="77">
        <f t="shared" si="5"/>
        <v>0</v>
      </c>
      <c r="R42" s="78">
        <f t="shared" si="6"/>
        <v>0</v>
      </c>
      <c r="S42" s="82"/>
      <c r="T42" s="83"/>
    </row>
    <row r="43" ht="18.0" customHeight="1">
      <c r="A43" s="57"/>
      <c r="B43" s="57"/>
      <c r="C43" s="57"/>
      <c r="D43" s="57"/>
      <c r="E43" s="84"/>
      <c r="F43" s="84"/>
      <c r="G43" s="84"/>
      <c r="H43" s="84"/>
      <c r="I43" s="84"/>
      <c r="J43" s="84"/>
      <c r="K43" s="84"/>
      <c r="L43" s="84"/>
      <c r="M43" s="84"/>
      <c r="N43" s="84"/>
      <c r="O43" s="84"/>
      <c r="P43" s="84"/>
      <c r="Q43" s="85"/>
      <c r="R43" s="86"/>
      <c r="S43" s="59"/>
      <c r="T43" s="69"/>
    </row>
    <row r="44" ht="18.0" customHeight="1">
      <c r="A44" s="88" t="str">
        <f>'Jahr1 B2B'!A44&amp;""</f>
        <v>Produktgruppe 4</v>
      </c>
      <c r="B44" s="62"/>
      <c r="C44" s="64" t="s">
        <v>148</v>
      </c>
      <c r="D44" s="64" t="s">
        <v>165</v>
      </c>
      <c r="E44" s="66"/>
      <c r="F44" s="66"/>
      <c r="G44" s="66"/>
      <c r="H44" s="66"/>
      <c r="I44" s="66"/>
      <c r="J44" s="66"/>
      <c r="K44" s="66"/>
      <c r="L44" s="66"/>
      <c r="M44" s="66"/>
      <c r="N44" s="66"/>
      <c r="O44" s="66"/>
      <c r="P44" s="66"/>
      <c r="Q44" s="67"/>
      <c r="R44" s="68"/>
      <c r="S44" s="59"/>
      <c r="T44" s="69"/>
    </row>
    <row r="45" ht="18.0" customHeight="1">
      <c r="A45" s="79" t="str">
        <f>'Jahr1 B2B'!A45&amp;""</f>
        <v>Artikel 1</v>
      </c>
      <c r="B45" s="72"/>
      <c r="C45" s="73">
        <f>'Jahr3 B2B'!C45</f>
        <v>0</v>
      </c>
      <c r="D45" s="73">
        <f>'Jahr3 B2B'!D45</f>
        <v>0</v>
      </c>
      <c r="E45" s="99">
        <f>'Jahr3 B2B'!E45*(1+'Jahr4 B2B'!$A$7)</f>
        <v>0</v>
      </c>
      <c r="F45" s="99">
        <f>'Jahr3 B2B'!F45*(1+'Jahr4 B2B'!$A$7)</f>
        <v>0</v>
      </c>
      <c r="G45" s="99">
        <f>'Jahr3 B2B'!G45*(1+'Jahr4 B2B'!$A$7)</f>
        <v>0</v>
      </c>
      <c r="H45" s="99">
        <f>'Jahr3 B2B'!H45*(1+'Jahr4 B2B'!$A$7)</f>
        <v>0</v>
      </c>
      <c r="I45" s="99">
        <f>'Jahr3 B2B'!I45*(1+'Jahr4 B2B'!$A$7)</f>
        <v>0</v>
      </c>
      <c r="J45" s="99">
        <f>'Jahr3 B2B'!J45*(1+'Jahr4 B2B'!$A$7)</f>
        <v>0</v>
      </c>
      <c r="K45" s="99">
        <f>'Jahr3 B2B'!K45*(1+'Jahr4 B2B'!$A$7)</f>
        <v>0</v>
      </c>
      <c r="L45" s="99">
        <f>'Jahr3 B2B'!L45*(1+'Jahr4 B2B'!$A$7)</f>
        <v>0</v>
      </c>
      <c r="M45" s="99">
        <f>'Jahr3 B2B'!M45*(1+'Jahr4 B2B'!$A$7)</f>
        <v>0</v>
      </c>
      <c r="N45" s="99">
        <f>'Jahr3 B2B'!N45*(1+'Jahr4 B2B'!$A$7)</f>
        <v>0</v>
      </c>
      <c r="O45" s="99">
        <f>'Jahr3 B2B'!O45*(1+'Jahr4 B2B'!$A$7)</f>
        <v>0</v>
      </c>
      <c r="P45" s="99">
        <f>'Jahr3 B2B'!P45*(1+'Jahr4 B2B'!$A$7)</f>
        <v>0</v>
      </c>
      <c r="Q45" s="77">
        <f t="shared" ref="Q45:Q54" si="7">SUM(E45+F45+G45+H45+I45+J45+K45+L45+M45+N45+O45+P45)</f>
        <v>0</v>
      </c>
      <c r="R45" s="78">
        <f t="shared" ref="R45:R54" si="8">SUM(E45+F45+G45+H45+I45+J45+K45+L45+M45+N45+O45+P45)/12</f>
        <v>0</v>
      </c>
      <c r="S45" s="59"/>
      <c r="T45" s="69"/>
    </row>
    <row r="46" ht="18.0" customHeight="1">
      <c r="A46" s="79" t="str">
        <f>'Jahr1 B2B'!A46&amp;""</f>
        <v>Artikel 2</v>
      </c>
      <c r="B46" s="79"/>
      <c r="C46" s="80">
        <f>'Jahr3 B2B'!C46</f>
        <v>0</v>
      </c>
      <c r="D46" s="80">
        <f>'Jahr3 B2B'!D46</f>
        <v>0</v>
      </c>
      <c r="E46" s="100">
        <f>'Jahr3 B2B'!E46*(1+'Jahr4 B2B'!$A$7)</f>
        <v>0</v>
      </c>
      <c r="F46" s="100">
        <f>'Jahr3 B2B'!F46*(1+'Jahr4 B2B'!$A$7)</f>
        <v>0</v>
      </c>
      <c r="G46" s="100">
        <f>'Jahr3 B2B'!G46*(1+'Jahr4 B2B'!$A$7)</f>
        <v>0</v>
      </c>
      <c r="H46" s="100">
        <f>'Jahr3 B2B'!H46*(1+'Jahr4 B2B'!$A$7)</f>
        <v>0</v>
      </c>
      <c r="I46" s="100">
        <f>'Jahr3 B2B'!I46*(1+'Jahr4 B2B'!$A$7)</f>
        <v>0</v>
      </c>
      <c r="J46" s="100">
        <f>'Jahr3 B2B'!J46*(1+'Jahr4 B2B'!$A$7)</f>
        <v>0</v>
      </c>
      <c r="K46" s="100">
        <f>'Jahr3 B2B'!K46*(1+'Jahr4 B2B'!$A$7)</f>
        <v>0</v>
      </c>
      <c r="L46" s="100">
        <f>'Jahr3 B2B'!L46*(1+'Jahr4 B2B'!$A$7)</f>
        <v>0</v>
      </c>
      <c r="M46" s="100">
        <f>'Jahr3 B2B'!M46*(1+'Jahr4 B2B'!$A$7)</f>
        <v>0</v>
      </c>
      <c r="N46" s="100">
        <f>'Jahr3 B2B'!N46*(1+'Jahr4 B2B'!$A$7)</f>
        <v>0</v>
      </c>
      <c r="O46" s="100">
        <f>'Jahr3 B2B'!O46*(1+'Jahr4 B2B'!$A$7)</f>
        <v>0</v>
      </c>
      <c r="P46" s="100">
        <f>'Jahr3 B2B'!P46*(1+'Jahr4 B2B'!$A$7)</f>
        <v>0</v>
      </c>
      <c r="Q46" s="77">
        <f t="shared" si="7"/>
        <v>0</v>
      </c>
      <c r="R46" s="78">
        <f t="shared" si="8"/>
        <v>0</v>
      </c>
      <c r="S46" s="82"/>
      <c r="T46" s="83"/>
    </row>
    <row r="47" ht="18.0" customHeight="1">
      <c r="A47" s="79" t="str">
        <f>'Jahr1 B2B'!A47&amp;""</f>
        <v>Artikel 3</v>
      </c>
      <c r="B47" s="79"/>
      <c r="C47" s="80">
        <f>'Jahr3 B2B'!C47</f>
        <v>0</v>
      </c>
      <c r="D47" s="80">
        <f>'Jahr3 B2B'!D47</f>
        <v>0</v>
      </c>
      <c r="E47" s="99">
        <f>'Jahr3 B2B'!E47*(1+'Jahr4 B2B'!$A$7)</f>
        <v>0</v>
      </c>
      <c r="F47" s="99">
        <f>'Jahr3 B2B'!F47*(1+'Jahr4 B2B'!$A$7)</f>
        <v>0</v>
      </c>
      <c r="G47" s="99">
        <f>'Jahr3 B2B'!G47*(1+'Jahr4 B2B'!$A$7)</f>
        <v>0</v>
      </c>
      <c r="H47" s="99">
        <f>'Jahr3 B2B'!H47*(1+'Jahr4 B2B'!$A$7)</f>
        <v>0</v>
      </c>
      <c r="I47" s="99">
        <f>'Jahr3 B2B'!I47*(1+'Jahr4 B2B'!$A$7)</f>
        <v>0</v>
      </c>
      <c r="J47" s="99">
        <f>'Jahr3 B2B'!J47*(1+'Jahr4 B2B'!$A$7)</f>
        <v>0</v>
      </c>
      <c r="K47" s="99">
        <f>'Jahr3 B2B'!K47*(1+'Jahr4 B2B'!$A$7)</f>
        <v>0</v>
      </c>
      <c r="L47" s="99">
        <f>'Jahr3 B2B'!L47*(1+'Jahr4 B2B'!$A$7)</f>
        <v>0</v>
      </c>
      <c r="M47" s="99">
        <f>'Jahr3 B2B'!M47*(1+'Jahr4 B2B'!$A$7)</f>
        <v>0</v>
      </c>
      <c r="N47" s="99">
        <f>'Jahr3 B2B'!N47*(1+'Jahr4 B2B'!$A$7)</f>
        <v>0</v>
      </c>
      <c r="O47" s="99">
        <f>'Jahr3 B2B'!O47*(1+'Jahr4 B2B'!$A$7)</f>
        <v>0</v>
      </c>
      <c r="P47" s="99">
        <f>'Jahr3 B2B'!P47*(1+'Jahr4 B2B'!$A$7)</f>
        <v>0</v>
      </c>
      <c r="Q47" s="77">
        <f t="shared" si="7"/>
        <v>0</v>
      </c>
      <c r="R47" s="78">
        <f t="shared" si="8"/>
        <v>0</v>
      </c>
      <c r="S47" s="82"/>
      <c r="T47" s="83"/>
    </row>
    <row r="48" ht="18.0" customHeight="1">
      <c r="A48" s="79" t="str">
        <f>'Jahr1 B2B'!A48&amp;""</f>
        <v>Artikel 4</v>
      </c>
      <c r="B48" s="79"/>
      <c r="C48" s="80">
        <f>'Jahr3 B2B'!C48</f>
        <v>0</v>
      </c>
      <c r="D48" s="80">
        <f>'Jahr3 B2B'!D48</f>
        <v>0</v>
      </c>
      <c r="E48" s="100">
        <f>'Jahr3 B2B'!E48*(1+'Jahr4 B2B'!$A$7)</f>
        <v>0</v>
      </c>
      <c r="F48" s="100">
        <f>'Jahr3 B2B'!F48*(1+'Jahr4 B2B'!$A$7)</f>
        <v>0</v>
      </c>
      <c r="G48" s="100">
        <f>'Jahr3 B2B'!G48*(1+'Jahr4 B2B'!$A$7)</f>
        <v>0</v>
      </c>
      <c r="H48" s="100">
        <f>'Jahr3 B2B'!H48*(1+'Jahr4 B2B'!$A$7)</f>
        <v>0</v>
      </c>
      <c r="I48" s="100">
        <f>'Jahr3 B2B'!I48*(1+'Jahr4 B2B'!$A$7)</f>
        <v>0</v>
      </c>
      <c r="J48" s="100">
        <f>'Jahr3 B2B'!J48*(1+'Jahr4 B2B'!$A$7)</f>
        <v>0</v>
      </c>
      <c r="K48" s="100">
        <f>'Jahr3 B2B'!K48*(1+'Jahr4 B2B'!$A$7)</f>
        <v>0</v>
      </c>
      <c r="L48" s="100">
        <f>'Jahr3 B2B'!L48*(1+'Jahr4 B2B'!$A$7)</f>
        <v>0</v>
      </c>
      <c r="M48" s="100">
        <f>'Jahr3 B2B'!M48*(1+'Jahr4 B2B'!$A$7)</f>
        <v>0</v>
      </c>
      <c r="N48" s="100">
        <f>'Jahr3 B2B'!N48*(1+'Jahr4 B2B'!$A$7)</f>
        <v>0</v>
      </c>
      <c r="O48" s="100">
        <f>'Jahr3 B2B'!O48*(1+'Jahr4 B2B'!$A$7)</f>
        <v>0</v>
      </c>
      <c r="P48" s="100">
        <f>'Jahr3 B2B'!P48*(1+'Jahr4 B2B'!$A$7)</f>
        <v>0</v>
      </c>
      <c r="Q48" s="77">
        <f t="shared" si="7"/>
        <v>0</v>
      </c>
      <c r="R48" s="78">
        <f t="shared" si="8"/>
        <v>0</v>
      </c>
      <c r="S48" s="82"/>
      <c r="T48" s="83"/>
    </row>
    <row r="49" ht="18.0" customHeight="1">
      <c r="A49" s="79" t="str">
        <f>'Jahr1 B2B'!A49&amp;""</f>
        <v>Artikel 5</v>
      </c>
      <c r="B49" s="79"/>
      <c r="C49" s="80">
        <f>'Jahr3 B2B'!C49</f>
        <v>0</v>
      </c>
      <c r="D49" s="80">
        <f>'Jahr3 B2B'!D49</f>
        <v>0</v>
      </c>
      <c r="E49" s="99">
        <f>'Jahr3 B2B'!E49*(1+'Jahr4 B2B'!$A$7)</f>
        <v>0</v>
      </c>
      <c r="F49" s="99">
        <f>'Jahr3 B2B'!F49*(1+'Jahr4 B2B'!$A$7)</f>
        <v>0</v>
      </c>
      <c r="G49" s="99">
        <f>'Jahr3 B2B'!G49*(1+'Jahr4 B2B'!$A$7)</f>
        <v>0</v>
      </c>
      <c r="H49" s="99">
        <f>'Jahr3 B2B'!H49*(1+'Jahr4 B2B'!$A$7)</f>
        <v>0</v>
      </c>
      <c r="I49" s="99">
        <f>'Jahr3 B2B'!I49*(1+'Jahr4 B2B'!$A$7)</f>
        <v>0</v>
      </c>
      <c r="J49" s="99">
        <f>'Jahr3 B2B'!J49*(1+'Jahr4 B2B'!$A$7)</f>
        <v>0</v>
      </c>
      <c r="K49" s="99">
        <f>'Jahr3 B2B'!K49*(1+'Jahr4 B2B'!$A$7)</f>
        <v>0</v>
      </c>
      <c r="L49" s="99">
        <f>'Jahr3 B2B'!L49*(1+'Jahr4 B2B'!$A$7)</f>
        <v>0</v>
      </c>
      <c r="M49" s="99">
        <f>'Jahr3 B2B'!M49*(1+'Jahr4 B2B'!$A$7)</f>
        <v>0</v>
      </c>
      <c r="N49" s="99">
        <f>'Jahr3 B2B'!N49*(1+'Jahr4 B2B'!$A$7)</f>
        <v>0</v>
      </c>
      <c r="O49" s="99">
        <f>'Jahr3 B2B'!O49*(1+'Jahr4 B2B'!$A$7)</f>
        <v>0</v>
      </c>
      <c r="P49" s="99">
        <f>'Jahr3 B2B'!P49*(1+'Jahr4 B2B'!$A$7)</f>
        <v>0</v>
      </c>
      <c r="Q49" s="77">
        <f t="shared" si="7"/>
        <v>0</v>
      </c>
      <c r="R49" s="78">
        <f t="shared" si="8"/>
        <v>0</v>
      </c>
      <c r="S49" s="82"/>
      <c r="T49" s="83"/>
    </row>
    <row r="50" ht="18.0" customHeight="1">
      <c r="A50" s="79" t="str">
        <f>'Jahr1 B2B'!A50&amp;""</f>
        <v>Artikel 6</v>
      </c>
      <c r="B50" s="79"/>
      <c r="C50" s="80">
        <f>'Jahr3 B2B'!C50</f>
        <v>0</v>
      </c>
      <c r="D50" s="80">
        <f>'Jahr3 B2B'!D50</f>
        <v>0</v>
      </c>
      <c r="E50" s="100">
        <f>'Jahr3 B2B'!E50*(1+'Jahr4 B2B'!$A$7)</f>
        <v>0</v>
      </c>
      <c r="F50" s="100">
        <f>'Jahr3 B2B'!F50*(1+'Jahr4 B2B'!$A$7)</f>
        <v>0</v>
      </c>
      <c r="G50" s="100">
        <f>'Jahr3 B2B'!G50*(1+'Jahr4 B2B'!$A$7)</f>
        <v>0</v>
      </c>
      <c r="H50" s="100">
        <f>'Jahr3 B2B'!H50*(1+'Jahr4 B2B'!$A$7)</f>
        <v>0</v>
      </c>
      <c r="I50" s="100">
        <f>'Jahr3 B2B'!I50*(1+'Jahr4 B2B'!$A$7)</f>
        <v>0</v>
      </c>
      <c r="J50" s="100">
        <f>'Jahr3 B2B'!J50*(1+'Jahr4 B2B'!$A$7)</f>
        <v>0</v>
      </c>
      <c r="K50" s="100">
        <f>'Jahr3 B2B'!K50*(1+'Jahr4 B2B'!$A$7)</f>
        <v>0</v>
      </c>
      <c r="L50" s="100">
        <f>'Jahr3 B2B'!L50*(1+'Jahr4 B2B'!$A$7)</f>
        <v>0</v>
      </c>
      <c r="M50" s="100">
        <f>'Jahr3 B2B'!M50*(1+'Jahr4 B2B'!$A$7)</f>
        <v>0</v>
      </c>
      <c r="N50" s="100">
        <f>'Jahr3 B2B'!N50*(1+'Jahr4 B2B'!$A$7)</f>
        <v>0</v>
      </c>
      <c r="O50" s="100">
        <f>'Jahr3 B2B'!O50*(1+'Jahr4 B2B'!$A$7)</f>
        <v>0</v>
      </c>
      <c r="P50" s="100">
        <f>'Jahr3 B2B'!P50*(1+'Jahr4 B2B'!$A$7)</f>
        <v>0</v>
      </c>
      <c r="Q50" s="77">
        <f t="shared" si="7"/>
        <v>0</v>
      </c>
      <c r="R50" s="78">
        <f t="shared" si="8"/>
        <v>0</v>
      </c>
      <c r="S50" s="82"/>
      <c r="T50" s="83"/>
    </row>
    <row r="51" ht="18.0" customHeight="1">
      <c r="A51" s="79" t="str">
        <f>'Jahr1 B2B'!A51&amp;""</f>
        <v/>
      </c>
      <c r="B51" s="79"/>
      <c r="C51" s="80" t="str">
        <f>'Jahr3 B2B'!C51</f>
        <v/>
      </c>
      <c r="D51" s="80" t="str">
        <f>'Jahr3 B2B'!D51</f>
        <v/>
      </c>
      <c r="E51" s="99">
        <f>'Jahr3 B2B'!E51*(1+'Jahr4 B2B'!$A$7)</f>
        <v>0</v>
      </c>
      <c r="F51" s="99">
        <f>'Jahr3 B2B'!F51*(1+'Jahr4 B2B'!$A$7)</f>
        <v>0</v>
      </c>
      <c r="G51" s="99">
        <f>'Jahr3 B2B'!G51*(1+'Jahr4 B2B'!$A$7)</f>
        <v>0</v>
      </c>
      <c r="H51" s="99">
        <f>'Jahr3 B2B'!H51*(1+'Jahr4 B2B'!$A$7)</f>
        <v>0</v>
      </c>
      <c r="I51" s="99">
        <f>'Jahr3 B2B'!I51*(1+'Jahr4 B2B'!$A$7)</f>
        <v>0</v>
      </c>
      <c r="J51" s="99">
        <f>'Jahr3 B2B'!J51*(1+'Jahr4 B2B'!$A$7)</f>
        <v>0</v>
      </c>
      <c r="K51" s="99">
        <f>'Jahr3 B2B'!K51*(1+'Jahr4 B2B'!$A$7)</f>
        <v>0</v>
      </c>
      <c r="L51" s="99">
        <f>'Jahr3 B2B'!L51*(1+'Jahr4 B2B'!$A$7)</f>
        <v>0</v>
      </c>
      <c r="M51" s="99">
        <f>'Jahr3 B2B'!M51*(1+'Jahr4 B2B'!$A$7)</f>
        <v>0</v>
      </c>
      <c r="N51" s="99">
        <f>'Jahr3 B2B'!N51*(1+'Jahr4 B2B'!$A$7)</f>
        <v>0</v>
      </c>
      <c r="O51" s="99">
        <f>'Jahr3 B2B'!O51*(1+'Jahr4 B2B'!$A$7)</f>
        <v>0</v>
      </c>
      <c r="P51" s="99">
        <f>'Jahr3 B2B'!P51*(1+'Jahr4 B2B'!$A$7)</f>
        <v>0</v>
      </c>
      <c r="Q51" s="77">
        <f t="shared" si="7"/>
        <v>0</v>
      </c>
      <c r="R51" s="78">
        <f t="shared" si="8"/>
        <v>0</v>
      </c>
      <c r="S51" s="82"/>
      <c r="T51" s="83"/>
    </row>
    <row r="52" ht="18.0" customHeight="1">
      <c r="A52" s="79" t="str">
        <f>'Jahr1 B2B'!A52&amp;""</f>
        <v/>
      </c>
      <c r="B52" s="79"/>
      <c r="C52" s="80" t="str">
        <f>'Jahr3 B2B'!C52</f>
        <v/>
      </c>
      <c r="D52" s="80" t="str">
        <f>'Jahr3 B2B'!D52</f>
        <v/>
      </c>
      <c r="E52" s="100">
        <f>'Jahr3 B2B'!E52*(1+'Jahr4 B2B'!$A$7)</f>
        <v>0</v>
      </c>
      <c r="F52" s="100">
        <f>'Jahr3 B2B'!F52*(1+'Jahr4 B2B'!$A$7)</f>
        <v>0</v>
      </c>
      <c r="G52" s="100">
        <f>'Jahr3 B2B'!G52*(1+'Jahr4 B2B'!$A$7)</f>
        <v>0</v>
      </c>
      <c r="H52" s="100">
        <f>'Jahr3 B2B'!H52*(1+'Jahr4 B2B'!$A$7)</f>
        <v>0</v>
      </c>
      <c r="I52" s="100">
        <f>'Jahr3 B2B'!I52*(1+'Jahr4 B2B'!$A$7)</f>
        <v>0</v>
      </c>
      <c r="J52" s="100">
        <f>'Jahr3 B2B'!J52*(1+'Jahr4 B2B'!$A$7)</f>
        <v>0</v>
      </c>
      <c r="K52" s="100">
        <f>'Jahr3 B2B'!K52*(1+'Jahr4 B2B'!$A$7)</f>
        <v>0</v>
      </c>
      <c r="L52" s="100">
        <f>'Jahr3 B2B'!L52*(1+'Jahr4 B2B'!$A$7)</f>
        <v>0</v>
      </c>
      <c r="M52" s="100">
        <f>'Jahr3 B2B'!M52*(1+'Jahr4 B2B'!$A$7)</f>
        <v>0</v>
      </c>
      <c r="N52" s="100">
        <f>'Jahr3 B2B'!N52*(1+'Jahr4 B2B'!$A$7)</f>
        <v>0</v>
      </c>
      <c r="O52" s="100">
        <f>'Jahr3 B2B'!O52*(1+'Jahr4 B2B'!$A$7)</f>
        <v>0</v>
      </c>
      <c r="P52" s="100">
        <f>'Jahr3 B2B'!P52*(1+'Jahr4 B2B'!$A$7)</f>
        <v>0</v>
      </c>
      <c r="Q52" s="77">
        <f t="shared" si="7"/>
        <v>0</v>
      </c>
      <c r="R52" s="78">
        <f t="shared" si="8"/>
        <v>0</v>
      </c>
      <c r="S52" s="82"/>
      <c r="T52" s="83"/>
    </row>
    <row r="53" ht="18.0" customHeight="1">
      <c r="A53" s="79" t="str">
        <f>'Jahr1 B2B'!A53&amp;""</f>
        <v/>
      </c>
      <c r="B53" s="79"/>
      <c r="C53" s="80" t="str">
        <f>'Jahr3 B2B'!C53</f>
        <v/>
      </c>
      <c r="D53" s="80" t="str">
        <f>'Jahr3 B2B'!D53</f>
        <v/>
      </c>
      <c r="E53" s="99">
        <f>'Jahr3 B2B'!E53*(1+'Jahr4 B2B'!$A$7)</f>
        <v>0</v>
      </c>
      <c r="F53" s="99">
        <f>'Jahr3 B2B'!F53*(1+'Jahr4 B2B'!$A$7)</f>
        <v>0</v>
      </c>
      <c r="G53" s="99">
        <f>'Jahr3 B2B'!G53*(1+'Jahr4 B2B'!$A$7)</f>
        <v>0</v>
      </c>
      <c r="H53" s="99">
        <f>'Jahr3 B2B'!H53*(1+'Jahr4 B2B'!$A$7)</f>
        <v>0</v>
      </c>
      <c r="I53" s="99">
        <f>'Jahr3 B2B'!I53*(1+'Jahr4 B2B'!$A$7)</f>
        <v>0</v>
      </c>
      <c r="J53" s="99">
        <f>'Jahr3 B2B'!J53*(1+'Jahr4 B2B'!$A$7)</f>
        <v>0</v>
      </c>
      <c r="K53" s="99">
        <f>'Jahr3 B2B'!K53*(1+'Jahr4 B2B'!$A$7)</f>
        <v>0</v>
      </c>
      <c r="L53" s="99">
        <f>'Jahr3 B2B'!L53*(1+'Jahr4 B2B'!$A$7)</f>
        <v>0</v>
      </c>
      <c r="M53" s="99">
        <f>'Jahr3 B2B'!M53*(1+'Jahr4 B2B'!$A$7)</f>
        <v>0</v>
      </c>
      <c r="N53" s="99">
        <f>'Jahr3 B2B'!N53*(1+'Jahr4 B2B'!$A$7)</f>
        <v>0</v>
      </c>
      <c r="O53" s="99">
        <f>'Jahr3 B2B'!O53*(1+'Jahr4 B2B'!$A$7)</f>
        <v>0</v>
      </c>
      <c r="P53" s="99">
        <f>'Jahr3 B2B'!P53*(1+'Jahr4 B2B'!$A$7)</f>
        <v>0</v>
      </c>
      <c r="Q53" s="77">
        <f t="shared" si="7"/>
        <v>0</v>
      </c>
      <c r="R53" s="78">
        <f t="shared" si="8"/>
        <v>0</v>
      </c>
      <c r="S53" s="82"/>
      <c r="T53" s="83"/>
    </row>
    <row r="54" ht="18.0" customHeight="1">
      <c r="A54" s="79" t="str">
        <f>'Jahr1 B2B'!A54&amp;""</f>
        <v/>
      </c>
      <c r="B54" s="79"/>
      <c r="C54" s="80" t="str">
        <f>'Jahr3 B2B'!C54</f>
        <v/>
      </c>
      <c r="D54" s="80" t="str">
        <f>'Jahr3 B2B'!D54</f>
        <v/>
      </c>
      <c r="E54" s="100">
        <f>'Jahr3 B2B'!E54*(1+'Jahr4 B2B'!$A$7)</f>
        <v>0</v>
      </c>
      <c r="F54" s="100">
        <f>'Jahr3 B2B'!F54*(1+'Jahr4 B2B'!$A$7)</f>
        <v>0</v>
      </c>
      <c r="G54" s="100">
        <f>'Jahr3 B2B'!G54*(1+'Jahr4 B2B'!$A$7)</f>
        <v>0</v>
      </c>
      <c r="H54" s="100">
        <f>'Jahr3 B2B'!H54*(1+'Jahr4 B2B'!$A$7)</f>
        <v>0</v>
      </c>
      <c r="I54" s="100">
        <f>'Jahr3 B2B'!I54*(1+'Jahr4 B2B'!$A$7)</f>
        <v>0</v>
      </c>
      <c r="J54" s="100">
        <f>'Jahr3 B2B'!J54*(1+'Jahr4 B2B'!$A$7)</f>
        <v>0</v>
      </c>
      <c r="K54" s="100">
        <f>'Jahr3 B2B'!K54*(1+'Jahr4 B2B'!$A$7)</f>
        <v>0</v>
      </c>
      <c r="L54" s="100">
        <f>'Jahr3 B2B'!L54*(1+'Jahr4 B2B'!$A$7)</f>
        <v>0</v>
      </c>
      <c r="M54" s="100">
        <f>'Jahr3 B2B'!M54*(1+'Jahr4 B2B'!$A$7)</f>
        <v>0</v>
      </c>
      <c r="N54" s="100">
        <f>'Jahr3 B2B'!N54*(1+'Jahr4 B2B'!$A$7)</f>
        <v>0</v>
      </c>
      <c r="O54" s="100">
        <f>'Jahr3 B2B'!O54*(1+'Jahr4 B2B'!$A$7)</f>
        <v>0</v>
      </c>
      <c r="P54" s="100">
        <f>'Jahr3 B2B'!P54*(1+'Jahr4 B2B'!$A$7)</f>
        <v>0</v>
      </c>
      <c r="Q54" s="77">
        <f t="shared" si="7"/>
        <v>0</v>
      </c>
      <c r="R54" s="78">
        <f t="shared" si="8"/>
        <v>0</v>
      </c>
      <c r="S54" s="82"/>
      <c r="T54" s="83"/>
    </row>
    <row r="55" ht="18.0" customHeight="1">
      <c r="A55" s="40"/>
      <c r="B55" s="92"/>
      <c r="C55" s="92"/>
      <c r="D55" s="93"/>
      <c r="E55" s="84"/>
      <c r="F55" s="84"/>
      <c r="G55" s="84"/>
      <c r="H55" s="84"/>
      <c r="I55" s="84"/>
      <c r="J55" s="84"/>
      <c r="K55" s="84"/>
      <c r="L55" s="84"/>
      <c r="M55" s="84"/>
      <c r="N55" s="84"/>
      <c r="O55" s="84"/>
      <c r="P55" s="84"/>
      <c r="Q55" s="85"/>
      <c r="R55" s="86"/>
      <c r="S55" s="59"/>
      <c r="T55" s="69"/>
    </row>
    <row r="56" ht="18.0" customHeight="1">
      <c r="A56" s="88" t="str">
        <f>'Jahr1 B2B'!A56&amp;""</f>
        <v>Produktgruppe 5</v>
      </c>
      <c r="B56" s="62"/>
      <c r="C56" s="64" t="s">
        <v>148</v>
      </c>
      <c r="D56" s="64" t="s">
        <v>165</v>
      </c>
      <c r="E56" s="66"/>
      <c r="F56" s="66"/>
      <c r="G56" s="66"/>
      <c r="H56" s="66"/>
      <c r="I56" s="66"/>
      <c r="J56" s="66"/>
      <c r="K56" s="66"/>
      <c r="L56" s="66"/>
      <c r="M56" s="66"/>
      <c r="N56" s="66"/>
      <c r="O56" s="66"/>
      <c r="P56" s="66"/>
      <c r="Q56" s="67"/>
      <c r="R56" s="68"/>
      <c r="S56" s="59"/>
      <c r="T56" s="69"/>
    </row>
    <row r="57" ht="18.0" customHeight="1">
      <c r="A57" s="79" t="str">
        <f>'Jahr1 B2B'!A57&amp;""</f>
        <v>Artikel 1</v>
      </c>
      <c r="B57" s="72"/>
      <c r="C57" s="73">
        <f>'Jahr3 B2B'!C57</f>
        <v>0</v>
      </c>
      <c r="D57" s="73">
        <f>'Jahr3 B2B'!D57</f>
        <v>0</v>
      </c>
      <c r="E57" s="99">
        <f>'Jahr3 B2B'!E57*(1+'Jahr4 B2B'!$A$7)</f>
        <v>0</v>
      </c>
      <c r="F57" s="99">
        <f>'Jahr3 B2B'!F57*(1+'Jahr4 B2B'!$A$7)</f>
        <v>0</v>
      </c>
      <c r="G57" s="99">
        <f>'Jahr3 B2B'!G57*(1+'Jahr4 B2B'!$A$7)</f>
        <v>0</v>
      </c>
      <c r="H57" s="99">
        <f>'Jahr3 B2B'!H57*(1+'Jahr4 B2B'!$A$7)</f>
        <v>0</v>
      </c>
      <c r="I57" s="99">
        <f>'Jahr3 B2B'!I57*(1+'Jahr4 B2B'!$A$7)</f>
        <v>0</v>
      </c>
      <c r="J57" s="99">
        <f>'Jahr3 B2B'!J57*(1+'Jahr4 B2B'!$A$7)</f>
        <v>0</v>
      </c>
      <c r="K57" s="99">
        <f>'Jahr3 B2B'!K57*(1+'Jahr4 B2B'!$A$7)</f>
        <v>0</v>
      </c>
      <c r="L57" s="99">
        <f>'Jahr3 B2B'!L57*(1+'Jahr4 B2B'!$A$7)</f>
        <v>0</v>
      </c>
      <c r="M57" s="99">
        <f>'Jahr3 B2B'!M57*(1+'Jahr4 B2B'!$A$7)</f>
        <v>0</v>
      </c>
      <c r="N57" s="99">
        <f>'Jahr3 B2B'!N57*(1+'Jahr4 B2B'!$A$7)</f>
        <v>0</v>
      </c>
      <c r="O57" s="99">
        <f>'Jahr3 B2B'!O57*(1+'Jahr4 B2B'!$A$7)</f>
        <v>0</v>
      </c>
      <c r="P57" s="99">
        <f>'Jahr3 B2B'!P57*(1+'Jahr4 B2B'!$A$7)</f>
        <v>0</v>
      </c>
      <c r="Q57" s="77">
        <f t="shared" ref="Q57:Q66" si="9">SUM(E57+F57+G57+H57+I57+J57+K57+L57+M57+N57+O57+P57)</f>
        <v>0</v>
      </c>
      <c r="R57" s="78">
        <f t="shared" ref="R57:R66" si="10">SUM(E57+F57+G57+H57+I57+J57+K57+L57+M57+N57+O57+P57)/12</f>
        <v>0</v>
      </c>
      <c r="S57" s="59"/>
      <c r="T57" s="69"/>
    </row>
    <row r="58" ht="18.0" customHeight="1">
      <c r="A58" s="79" t="str">
        <f>'Jahr1 B2B'!A58&amp;""</f>
        <v>Artikel 2</v>
      </c>
      <c r="B58" s="79"/>
      <c r="C58" s="80">
        <f>'Jahr3 B2B'!C58</f>
        <v>0</v>
      </c>
      <c r="D58" s="80">
        <f>'Jahr3 B2B'!D58</f>
        <v>0</v>
      </c>
      <c r="E58" s="100">
        <f>'Jahr3 B2B'!E58*(1+'Jahr4 B2B'!$A$7)</f>
        <v>0</v>
      </c>
      <c r="F58" s="100">
        <f>'Jahr3 B2B'!F58*(1+'Jahr4 B2B'!$A$7)</f>
        <v>0</v>
      </c>
      <c r="G58" s="100">
        <f>'Jahr3 B2B'!G58*(1+'Jahr4 B2B'!$A$7)</f>
        <v>0</v>
      </c>
      <c r="H58" s="100">
        <f>'Jahr3 B2B'!H58*(1+'Jahr4 B2B'!$A$7)</f>
        <v>0</v>
      </c>
      <c r="I58" s="100">
        <f>'Jahr3 B2B'!I58*(1+'Jahr4 B2B'!$A$7)</f>
        <v>0</v>
      </c>
      <c r="J58" s="100">
        <f>'Jahr3 B2B'!J58*(1+'Jahr4 B2B'!$A$7)</f>
        <v>0</v>
      </c>
      <c r="K58" s="100">
        <f>'Jahr3 B2B'!K58*(1+'Jahr4 B2B'!$A$7)</f>
        <v>0</v>
      </c>
      <c r="L58" s="100">
        <f>'Jahr3 B2B'!L58*(1+'Jahr4 B2B'!$A$7)</f>
        <v>0</v>
      </c>
      <c r="M58" s="100">
        <f>'Jahr3 B2B'!M58*(1+'Jahr4 B2B'!$A$7)</f>
        <v>0</v>
      </c>
      <c r="N58" s="100">
        <f>'Jahr3 B2B'!N58*(1+'Jahr4 B2B'!$A$7)</f>
        <v>0</v>
      </c>
      <c r="O58" s="100">
        <f>'Jahr3 B2B'!O58*(1+'Jahr4 B2B'!$A$7)</f>
        <v>0</v>
      </c>
      <c r="P58" s="100">
        <f>'Jahr3 B2B'!P58*(1+'Jahr4 B2B'!$A$7)</f>
        <v>0</v>
      </c>
      <c r="Q58" s="77">
        <f t="shared" si="9"/>
        <v>0</v>
      </c>
      <c r="R58" s="78">
        <f t="shared" si="10"/>
        <v>0</v>
      </c>
      <c r="S58" s="82"/>
      <c r="T58" s="83"/>
    </row>
    <row r="59" ht="18.0" customHeight="1">
      <c r="A59" s="79" t="str">
        <f>'Jahr1 B2B'!A59&amp;""</f>
        <v>Artikel 3</v>
      </c>
      <c r="B59" s="79"/>
      <c r="C59" s="80">
        <f>'Jahr3 B2B'!C59</f>
        <v>0</v>
      </c>
      <c r="D59" s="80">
        <f>'Jahr3 B2B'!D59</f>
        <v>0</v>
      </c>
      <c r="E59" s="99">
        <f>'Jahr3 B2B'!E59*(1+'Jahr4 B2B'!$A$7)</f>
        <v>0</v>
      </c>
      <c r="F59" s="99">
        <f>'Jahr3 B2B'!F59*(1+'Jahr4 B2B'!$A$7)</f>
        <v>0</v>
      </c>
      <c r="G59" s="99">
        <f>'Jahr3 B2B'!G59*(1+'Jahr4 B2B'!$A$7)</f>
        <v>0</v>
      </c>
      <c r="H59" s="99">
        <f>'Jahr3 B2B'!H59*(1+'Jahr4 B2B'!$A$7)</f>
        <v>0</v>
      </c>
      <c r="I59" s="99">
        <f>'Jahr3 B2B'!I59*(1+'Jahr4 B2B'!$A$7)</f>
        <v>0</v>
      </c>
      <c r="J59" s="99">
        <f>'Jahr3 B2B'!J59*(1+'Jahr4 B2B'!$A$7)</f>
        <v>0</v>
      </c>
      <c r="K59" s="99">
        <f>'Jahr3 B2B'!K59*(1+'Jahr4 B2B'!$A$7)</f>
        <v>0</v>
      </c>
      <c r="L59" s="99">
        <f>'Jahr3 B2B'!L59*(1+'Jahr4 B2B'!$A$7)</f>
        <v>0</v>
      </c>
      <c r="M59" s="99">
        <f>'Jahr3 B2B'!M59*(1+'Jahr4 B2B'!$A$7)</f>
        <v>0</v>
      </c>
      <c r="N59" s="99">
        <f>'Jahr3 B2B'!N59*(1+'Jahr4 B2B'!$A$7)</f>
        <v>0</v>
      </c>
      <c r="O59" s="99">
        <f>'Jahr3 B2B'!O59*(1+'Jahr4 B2B'!$A$7)</f>
        <v>0</v>
      </c>
      <c r="P59" s="99">
        <f>'Jahr3 B2B'!P59*(1+'Jahr4 B2B'!$A$7)</f>
        <v>0</v>
      </c>
      <c r="Q59" s="77">
        <f t="shared" si="9"/>
        <v>0</v>
      </c>
      <c r="R59" s="78">
        <f t="shared" si="10"/>
        <v>0</v>
      </c>
      <c r="S59" s="82"/>
      <c r="T59" s="83"/>
    </row>
    <row r="60" ht="18.0" customHeight="1">
      <c r="A60" s="79" t="str">
        <f>'Jahr1 B2B'!A60&amp;""</f>
        <v>Artikel 4</v>
      </c>
      <c r="B60" s="79"/>
      <c r="C60" s="80">
        <f>'Jahr3 B2B'!C60</f>
        <v>0</v>
      </c>
      <c r="D60" s="80">
        <f>'Jahr3 B2B'!D60</f>
        <v>0</v>
      </c>
      <c r="E60" s="100">
        <f>'Jahr3 B2B'!E60*(1+'Jahr4 B2B'!$A$7)</f>
        <v>0</v>
      </c>
      <c r="F60" s="100">
        <f>'Jahr3 B2B'!F60*(1+'Jahr4 B2B'!$A$7)</f>
        <v>0</v>
      </c>
      <c r="G60" s="100">
        <f>'Jahr3 B2B'!G60*(1+'Jahr4 B2B'!$A$7)</f>
        <v>0</v>
      </c>
      <c r="H60" s="100">
        <f>'Jahr3 B2B'!H60*(1+'Jahr4 B2B'!$A$7)</f>
        <v>0</v>
      </c>
      <c r="I60" s="100">
        <f>'Jahr3 B2B'!I60*(1+'Jahr4 B2B'!$A$7)</f>
        <v>0</v>
      </c>
      <c r="J60" s="100">
        <f>'Jahr3 B2B'!J60*(1+'Jahr4 B2B'!$A$7)</f>
        <v>0</v>
      </c>
      <c r="K60" s="100">
        <f>'Jahr3 B2B'!K60*(1+'Jahr4 B2B'!$A$7)</f>
        <v>0</v>
      </c>
      <c r="L60" s="100">
        <f>'Jahr3 B2B'!L60*(1+'Jahr4 B2B'!$A$7)</f>
        <v>0</v>
      </c>
      <c r="M60" s="100">
        <f>'Jahr3 B2B'!M60*(1+'Jahr4 B2B'!$A$7)</f>
        <v>0</v>
      </c>
      <c r="N60" s="100">
        <f>'Jahr3 B2B'!N60*(1+'Jahr4 B2B'!$A$7)</f>
        <v>0</v>
      </c>
      <c r="O60" s="100">
        <f>'Jahr3 B2B'!O60*(1+'Jahr4 B2B'!$A$7)</f>
        <v>0</v>
      </c>
      <c r="P60" s="100">
        <f>'Jahr3 B2B'!P60*(1+'Jahr4 B2B'!$A$7)</f>
        <v>0</v>
      </c>
      <c r="Q60" s="77">
        <f t="shared" si="9"/>
        <v>0</v>
      </c>
      <c r="R60" s="78">
        <f t="shared" si="10"/>
        <v>0</v>
      </c>
      <c r="S60" s="82"/>
      <c r="T60" s="83"/>
    </row>
    <row r="61" ht="15.75" customHeight="1">
      <c r="A61" s="79" t="str">
        <f>'Jahr1 B2B'!A61&amp;""</f>
        <v>Artikel 5</v>
      </c>
      <c r="B61" s="79"/>
      <c r="C61" s="80">
        <f>'Jahr3 B2B'!C61</f>
        <v>0</v>
      </c>
      <c r="D61" s="80">
        <f>'Jahr3 B2B'!D61</f>
        <v>0</v>
      </c>
      <c r="E61" s="99">
        <f>'Jahr3 B2B'!E61*(1+'Jahr4 B2B'!$A$7)</f>
        <v>0</v>
      </c>
      <c r="F61" s="99">
        <f>'Jahr3 B2B'!F61*(1+'Jahr4 B2B'!$A$7)</f>
        <v>0</v>
      </c>
      <c r="G61" s="99">
        <f>'Jahr3 B2B'!G61*(1+'Jahr4 B2B'!$A$7)</f>
        <v>0</v>
      </c>
      <c r="H61" s="99">
        <f>'Jahr3 B2B'!H61*(1+'Jahr4 B2B'!$A$7)</f>
        <v>0</v>
      </c>
      <c r="I61" s="99">
        <f>'Jahr3 B2B'!I61*(1+'Jahr4 B2B'!$A$7)</f>
        <v>0</v>
      </c>
      <c r="J61" s="99">
        <f>'Jahr3 B2B'!J61*(1+'Jahr4 B2B'!$A$7)</f>
        <v>0</v>
      </c>
      <c r="K61" s="99">
        <f>'Jahr3 B2B'!K61*(1+'Jahr4 B2B'!$A$7)</f>
        <v>0</v>
      </c>
      <c r="L61" s="99">
        <f>'Jahr3 B2B'!L61*(1+'Jahr4 B2B'!$A$7)</f>
        <v>0</v>
      </c>
      <c r="M61" s="99">
        <f>'Jahr3 B2B'!M61*(1+'Jahr4 B2B'!$A$7)</f>
        <v>0</v>
      </c>
      <c r="N61" s="99">
        <f>'Jahr3 B2B'!N61*(1+'Jahr4 B2B'!$A$7)</f>
        <v>0</v>
      </c>
      <c r="O61" s="99">
        <f>'Jahr3 B2B'!O61*(1+'Jahr4 B2B'!$A$7)</f>
        <v>0</v>
      </c>
      <c r="P61" s="99">
        <f>'Jahr3 B2B'!P61*(1+'Jahr4 B2B'!$A$7)</f>
        <v>0</v>
      </c>
      <c r="Q61" s="77">
        <f t="shared" si="9"/>
        <v>0</v>
      </c>
      <c r="R61" s="78">
        <f t="shared" si="10"/>
        <v>0</v>
      </c>
      <c r="S61" s="91"/>
      <c r="T61" s="97"/>
    </row>
    <row r="62" ht="18.0" customHeight="1">
      <c r="A62" s="79" t="str">
        <f>'Jahr1 B2B'!A62&amp;""</f>
        <v>Artikel 6</v>
      </c>
      <c r="B62" s="79"/>
      <c r="C62" s="80">
        <f>'Jahr3 B2B'!C62</f>
        <v>0</v>
      </c>
      <c r="D62" s="80">
        <f>'Jahr3 B2B'!D62</f>
        <v>0</v>
      </c>
      <c r="E62" s="100">
        <f>'Jahr3 B2B'!E62*(1+'Jahr4 B2B'!$A$7)</f>
        <v>0</v>
      </c>
      <c r="F62" s="100">
        <f>'Jahr3 B2B'!F62*(1+'Jahr4 B2B'!$A$7)</f>
        <v>0</v>
      </c>
      <c r="G62" s="100">
        <f>'Jahr3 B2B'!G62*(1+'Jahr4 B2B'!$A$7)</f>
        <v>0</v>
      </c>
      <c r="H62" s="100">
        <f>'Jahr3 B2B'!H62*(1+'Jahr4 B2B'!$A$7)</f>
        <v>0</v>
      </c>
      <c r="I62" s="100">
        <f>'Jahr3 B2B'!I62*(1+'Jahr4 B2B'!$A$7)</f>
        <v>0</v>
      </c>
      <c r="J62" s="100">
        <f>'Jahr3 B2B'!J62*(1+'Jahr4 B2B'!$A$7)</f>
        <v>0</v>
      </c>
      <c r="K62" s="100">
        <f>'Jahr3 B2B'!K62*(1+'Jahr4 B2B'!$A$7)</f>
        <v>0</v>
      </c>
      <c r="L62" s="100">
        <f>'Jahr3 B2B'!L62*(1+'Jahr4 B2B'!$A$7)</f>
        <v>0</v>
      </c>
      <c r="M62" s="100">
        <f>'Jahr3 B2B'!M62*(1+'Jahr4 B2B'!$A$7)</f>
        <v>0</v>
      </c>
      <c r="N62" s="100">
        <f>'Jahr3 B2B'!N62*(1+'Jahr4 B2B'!$A$7)</f>
        <v>0</v>
      </c>
      <c r="O62" s="100">
        <f>'Jahr3 B2B'!O62*(1+'Jahr4 B2B'!$A$7)</f>
        <v>0</v>
      </c>
      <c r="P62" s="100">
        <f>'Jahr3 B2B'!P62*(1+'Jahr4 B2B'!$A$7)</f>
        <v>0</v>
      </c>
      <c r="Q62" s="77">
        <f t="shared" si="9"/>
        <v>0</v>
      </c>
      <c r="R62" s="78">
        <f t="shared" si="10"/>
        <v>0</v>
      </c>
      <c r="S62" s="82"/>
      <c r="T62" s="83"/>
    </row>
    <row r="63" ht="18.0" customHeight="1">
      <c r="A63" s="79" t="str">
        <f>'Jahr1 B2B'!A63&amp;""</f>
        <v/>
      </c>
      <c r="B63" s="79"/>
      <c r="C63" s="80" t="str">
        <f>'Jahr3 B2B'!C63</f>
        <v/>
      </c>
      <c r="D63" s="80" t="str">
        <f>'Jahr3 B2B'!D63</f>
        <v/>
      </c>
      <c r="E63" s="99">
        <f>'Jahr3 B2B'!E63*(1+'Jahr4 B2B'!$A$7)</f>
        <v>0</v>
      </c>
      <c r="F63" s="99">
        <f>'Jahr3 B2B'!F63*(1+'Jahr4 B2B'!$A$7)</f>
        <v>0</v>
      </c>
      <c r="G63" s="99">
        <f>'Jahr3 B2B'!G63*(1+'Jahr4 B2B'!$A$7)</f>
        <v>0</v>
      </c>
      <c r="H63" s="99">
        <f>'Jahr3 B2B'!H63*(1+'Jahr4 B2B'!$A$7)</f>
        <v>0</v>
      </c>
      <c r="I63" s="99">
        <f>'Jahr3 B2B'!I63*(1+'Jahr4 B2B'!$A$7)</f>
        <v>0</v>
      </c>
      <c r="J63" s="99">
        <f>'Jahr3 B2B'!J63*(1+'Jahr4 B2B'!$A$7)</f>
        <v>0</v>
      </c>
      <c r="K63" s="99">
        <f>'Jahr3 B2B'!K63*(1+'Jahr4 B2B'!$A$7)</f>
        <v>0</v>
      </c>
      <c r="L63" s="99">
        <f>'Jahr3 B2B'!L63*(1+'Jahr4 B2B'!$A$7)</f>
        <v>0</v>
      </c>
      <c r="M63" s="99">
        <f>'Jahr3 B2B'!M63*(1+'Jahr4 B2B'!$A$7)</f>
        <v>0</v>
      </c>
      <c r="N63" s="99">
        <f>'Jahr3 B2B'!N63*(1+'Jahr4 B2B'!$A$7)</f>
        <v>0</v>
      </c>
      <c r="O63" s="99">
        <f>'Jahr3 B2B'!O63*(1+'Jahr4 B2B'!$A$7)</f>
        <v>0</v>
      </c>
      <c r="P63" s="99">
        <f>'Jahr3 B2B'!P63*(1+'Jahr4 B2B'!$A$7)</f>
        <v>0</v>
      </c>
      <c r="Q63" s="77">
        <f t="shared" si="9"/>
        <v>0</v>
      </c>
      <c r="R63" s="78">
        <f t="shared" si="10"/>
        <v>0</v>
      </c>
      <c r="S63" s="82"/>
      <c r="T63" s="83"/>
    </row>
    <row r="64" ht="18.0" customHeight="1">
      <c r="A64" s="79" t="str">
        <f>'Jahr1 B2B'!A64&amp;""</f>
        <v/>
      </c>
      <c r="B64" s="79"/>
      <c r="C64" s="80" t="str">
        <f>'Jahr3 B2B'!C64</f>
        <v/>
      </c>
      <c r="D64" s="80" t="str">
        <f>'Jahr3 B2B'!D64</f>
        <v/>
      </c>
      <c r="E64" s="100">
        <f>'Jahr3 B2B'!E64*(1+'Jahr4 B2B'!$A$7)</f>
        <v>0</v>
      </c>
      <c r="F64" s="100">
        <f>'Jahr3 B2B'!F64*(1+'Jahr4 B2B'!$A$7)</f>
        <v>0</v>
      </c>
      <c r="G64" s="100">
        <f>'Jahr3 B2B'!G64*(1+'Jahr4 B2B'!$A$7)</f>
        <v>0</v>
      </c>
      <c r="H64" s="100">
        <f>'Jahr3 B2B'!H64*(1+'Jahr4 B2B'!$A$7)</f>
        <v>0</v>
      </c>
      <c r="I64" s="100">
        <f>'Jahr3 B2B'!I64*(1+'Jahr4 B2B'!$A$7)</f>
        <v>0</v>
      </c>
      <c r="J64" s="100">
        <f>'Jahr3 B2B'!J64*(1+'Jahr4 B2B'!$A$7)</f>
        <v>0</v>
      </c>
      <c r="K64" s="100">
        <f>'Jahr3 B2B'!K64*(1+'Jahr4 B2B'!$A$7)</f>
        <v>0</v>
      </c>
      <c r="L64" s="100">
        <f>'Jahr3 B2B'!L64*(1+'Jahr4 B2B'!$A$7)</f>
        <v>0</v>
      </c>
      <c r="M64" s="100">
        <f>'Jahr3 B2B'!M64*(1+'Jahr4 B2B'!$A$7)</f>
        <v>0</v>
      </c>
      <c r="N64" s="100">
        <f>'Jahr3 B2B'!N64*(1+'Jahr4 B2B'!$A$7)</f>
        <v>0</v>
      </c>
      <c r="O64" s="100">
        <f>'Jahr3 B2B'!O64*(1+'Jahr4 B2B'!$A$7)</f>
        <v>0</v>
      </c>
      <c r="P64" s="100">
        <f>'Jahr3 B2B'!P64*(1+'Jahr4 B2B'!$A$7)</f>
        <v>0</v>
      </c>
      <c r="Q64" s="77">
        <f t="shared" si="9"/>
        <v>0</v>
      </c>
      <c r="R64" s="78">
        <f t="shared" si="10"/>
        <v>0</v>
      </c>
      <c r="S64" s="82"/>
      <c r="T64" s="83"/>
    </row>
    <row r="65" ht="18.0" customHeight="1">
      <c r="A65" s="79" t="str">
        <f>'Jahr1 B2B'!A65&amp;""</f>
        <v/>
      </c>
      <c r="B65" s="79"/>
      <c r="C65" s="80" t="str">
        <f>'Jahr3 B2B'!C65</f>
        <v/>
      </c>
      <c r="D65" s="80" t="str">
        <f>'Jahr3 B2B'!D65</f>
        <v/>
      </c>
      <c r="E65" s="99">
        <f>'Jahr3 B2B'!E65*(1+'Jahr4 B2B'!$A$7)</f>
        <v>0</v>
      </c>
      <c r="F65" s="99">
        <f>'Jahr3 B2B'!F65*(1+'Jahr4 B2B'!$A$7)</f>
        <v>0</v>
      </c>
      <c r="G65" s="99">
        <f>'Jahr3 B2B'!G65*(1+'Jahr4 B2B'!$A$7)</f>
        <v>0</v>
      </c>
      <c r="H65" s="99">
        <f>'Jahr3 B2B'!H65*(1+'Jahr4 B2B'!$A$7)</f>
        <v>0</v>
      </c>
      <c r="I65" s="99">
        <f>'Jahr3 B2B'!I65*(1+'Jahr4 B2B'!$A$7)</f>
        <v>0</v>
      </c>
      <c r="J65" s="99">
        <f>'Jahr3 B2B'!J65*(1+'Jahr4 B2B'!$A$7)</f>
        <v>0</v>
      </c>
      <c r="K65" s="99">
        <f>'Jahr3 B2B'!K65*(1+'Jahr4 B2B'!$A$7)</f>
        <v>0</v>
      </c>
      <c r="L65" s="99">
        <f>'Jahr3 B2B'!L65*(1+'Jahr4 B2B'!$A$7)</f>
        <v>0</v>
      </c>
      <c r="M65" s="99">
        <f>'Jahr3 B2B'!M65*(1+'Jahr4 B2B'!$A$7)</f>
        <v>0</v>
      </c>
      <c r="N65" s="99">
        <f>'Jahr3 B2B'!N65*(1+'Jahr4 B2B'!$A$7)</f>
        <v>0</v>
      </c>
      <c r="O65" s="99">
        <f>'Jahr3 B2B'!O65*(1+'Jahr4 B2B'!$A$7)</f>
        <v>0</v>
      </c>
      <c r="P65" s="99">
        <f>'Jahr3 B2B'!P65*(1+'Jahr4 B2B'!$A$7)</f>
        <v>0</v>
      </c>
      <c r="Q65" s="77">
        <f t="shared" si="9"/>
        <v>0</v>
      </c>
      <c r="R65" s="78">
        <f t="shared" si="10"/>
        <v>0</v>
      </c>
      <c r="S65" s="82"/>
      <c r="T65" s="83"/>
    </row>
    <row r="66" ht="18.0" customHeight="1">
      <c r="A66" s="79" t="str">
        <f>'Jahr1 B2B'!A66&amp;""</f>
        <v/>
      </c>
      <c r="B66" s="79"/>
      <c r="C66" s="80" t="str">
        <f>'Jahr3 B2B'!C66</f>
        <v/>
      </c>
      <c r="D66" s="80" t="str">
        <f>'Jahr3 B2B'!D66</f>
        <v/>
      </c>
      <c r="E66" s="100">
        <f>'Jahr3 B2B'!E66*(1+'Jahr4 B2B'!$A$7)</f>
        <v>0</v>
      </c>
      <c r="F66" s="100">
        <f>'Jahr3 B2B'!F66*(1+'Jahr4 B2B'!$A$7)</f>
        <v>0</v>
      </c>
      <c r="G66" s="100">
        <f>'Jahr3 B2B'!G66*(1+'Jahr4 B2B'!$A$7)</f>
        <v>0</v>
      </c>
      <c r="H66" s="100">
        <f>'Jahr3 B2B'!H66*(1+'Jahr4 B2B'!$A$7)</f>
        <v>0</v>
      </c>
      <c r="I66" s="100">
        <f>'Jahr3 B2B'!I66*(1+'Jahr4 B2B'!$A$7)</f>
        <v>0</v>
      </c>
      <c r="J66" s="100">
        <f>'Jahr3 B2B'!J66*(1+'Jahr4 B2B'!$A$7)</f>
        <v>0</v>
      </c>
      <c r="K66" s="100">
        <f>'Jahr3 B2B'!K66*(1+'Jahr4 B2B'!$A$7)</f>
        <v>0</v>
      </c>
      <c r="L66" s="100">
        <f>'Jahr3 B2B'!L66*(1+'Jahr4 B2B'!$A$7)</f>
        <v>0</v>
      </c>
      <c r="M66" s="100">
        <f>'Jahr3 B2B'!M66*(1+'Jahr4 B2B'!$A$7)</f>
        <v>0</v>
      </c>
      <c r="N66" s="100">
        <f>'Jahr3 B2B'!N66*(1+'Jahr4 B2B'!$A$7)</f>
        <v>0</v>
      </c>
      <c r="O66" s="100">
        <f>'Jahr3 B2B'!O66*(1+'Jahr4 B2B'!$A$7)</f>
        <v>0</v>
      </c>
      <c r="P66" s="100">
        <f>'Jahr3 B2B'!P66*(1+'Jahr4 B2B'!$A$7)</f>
        <v>0</v>
      </c>
      <c r="Q66" s="77">
        <f t="shared" si="9"/>
        <v>0</v>
      </c>
      <c r="R66" s="78">
        <f t="shared" si="10"/>
        <v>0</v>
      </c>
      <c r="S66" s="82"/>
      <c r="T66" s="83"/>
    </row>
    <row r="67" ht="15.75" customHeight="1">
      <c r="A67" s="40"/>
      <c r="B67" s="92"/>
      <c r="C67" s="92"/>
      <c r="D67" s="93"/>
      <c r="E67" s="91"/>
      <c r="F67" s="91"/>
      <c r="G67" s="91"/>
      <c r="H67" s="91"/>
      <c r="I67" s="91"/>
      <c r="J67" s="91"/>
      <c r="K67" s="91"/>
      <c r="L67" s="91"/>
      <c r="M67" s="91"/>
      <c r="N67" s="91"/>
      <c r="O67" s="91"/>
      <c r="P67" s="91"/>
      <c r="Q67" s="92"/>
      <c r="R67" s="91"/>
      <c r="S67" s="91"/>
      <c r="T67" s="97"/>
    </row>
    <row r="68" ht="15.75" customHeight="1">
      <c r="A68" s="40"/>
      <c r="B68" s="92"/>
      <c r="C68" s="92"/>
      <c r="D68" s="93"/>
      <c r="E68" s="91"/>
      <c r="F68" s="91"/>
      <c r="G68" s="91"/>
      <c r="H68" s="91"/>
      <c r="I68" s="91"/>
      <c r="J68" s="91"/>
      <c r="K68" s="91"/>
      <c r="L68" s="91"/>
      <c r="M68" s="91"/>
      <c r="N68" s="91"/>
      <c r="O68" s="91"/>
      <c r="P68" s="91"/>
      <c r="Q68" s="92"/>
      <c r="R68" s="91"/>
      <c r="S68" s="91"/>
      <c r="T68" s="97"/>
    </row>
    <row r="69" ht="15.75" customHeight="1">
      <c r="A69" s="94"/>
      <c r="B69" s="95"/>
      <c r="C69" s="95"/>
      <c r="D69" s="96"/>
      <c r="E69" s="97"/>
      <c r="F69" s="97"/>
      <c r="G69" s="97"/>
      <c r="H69" s="97"/>
      <c r="I69" s="97"/>
      <c r="J69" s="97"/>
      <c r="K69" s="97"/>
      <c r="L69" s="97"/>
      <c r="M69" s="97"/>
      <c r="N69" s="97"/>
      <c r="O69" s="97"/>
      <c r="P69" s="97"/>
      <c r="Q69" s="95"/>
      <c r="R69" s="97"/>
      <c r="S69" s="97"/>
      <c r="T69" s="97"/>
    </row>
    <row r="70" ht="15.75" customHeight="1">
      <c r="A70" s="94"/>
      <c r="B70" s="95"/>
      <c r="C70" s="95"/>
      <c r="D70" s="96"/>
      <c r="E70" s="97"/>
      <c r="F70" s="97"/>
      <c r="G70" s="97"/>
      <c r="H70" s="97"/>
      <c r="I70" s="97"/>
      <c r="J70" s="97"/>
      <c r="K70" s="97"/>
      <c r="L70" s="97"/>
      <c r="M70" s="97"/>
      <c r="N70" s="97"/>
      <c r="O70" s="97"/>
      <c r="P70" s="97"/>
      <c r="Q70" s="95"/>
      <c r="R70" s="97"/>
      <c r="S70" s="97"/>
      <c r="T70" s="97"/>
    </row>
    <row r="71" ht="15.75" customHeight="1">
      <c r="A71" s="94"/>
      <c r="B71" s="95"/>
      <c r="C71" s="95"/>
      <c r="D71" s="96"/>
      <c r="E71" s="97"/>
      <c r="F71" s="97"/>
      <c r="G71" s="97"/>
      <c r="H71" s="97"/>
      <c r="I71" s="97"/>
      <c r="J71" s="97"/>
      <c r="K71" s="97"/>
      <c r="L71" s="97"/>
      <c r="M71" s="97"/>
      <c r="N71" s="97"/>
      <c r="O71" s="97"/>
      <c r="P71" s="97"/>
      <c r="Q71" s="95"/>
      <c r="R71" s="97"/>
      <c r="S71" s="97"/>
      <c r="T71" s="97"/>
    </row>
    <row r="72" ht="15.75" customHeight="1">
      <c r="A72" s="94"/>
      <c r="B72" s="95"/>
      <c r="C72" s="95"/>
      <c r="D72" s="96"/>
      <c r="E72" s="97"/>
      <c r="F72" s="97"/>
      <c r="G72" s="97"/>
      <c r="H72" s="97"/>
      <c r="I72" s="97"/>
      <c r="J72" s="97"/>
      <c r="K72" s="97"/>
      <c r="L72" s="97"/>
      <c r="M72" s="97"/>
      <c r="N72" s="97"/>
      <c r="O72" s="97"/>
      <c r="P72" s="97"/>
      <c r="Q72" s="95"/>
      <c r="R72" s="97"/>
      <c r="S72" s="97"/>
      <c r="T72" s="97"/>
    </row>
    <row r="73" ht="15.75" customHeight="1">
      <c r="A73" s="94"/>
      <c r="B73" s="95"/>
      <c r="C73" s="95"/>
      <c r="D73" s="96"/>
      <c r="E73" s="97"/>
      <c r="F73" s="97"/>
      <c r="G73" s="97"/>
      <c r="H73" s="97"/>
      <c r="I73" s="97"/>
      <c r="J73" s="97"/>
      <c r="K73" s="97"/>
      <c r="L73" s="97"/>
      <c r="M73" s="97"/>
      <c r="N73" s="97"/>
      <c r="O73" s="97"/>
      <c r="P73" s="97"/>
      <c r="Q73" s="95"/>
      <c r="R73" s="97"/>
      <c r="S73" s="97"/>
      <c r="T73" s="97"/>
    </row>
    <row r="74" ht="15.75" customHeight="1">
      <c r="A74" s="94"/>
      <c r="B74" s="95"/>
      <c r="C74" s="95"/>
      <c r="D74" s="96"/>
      <c r="E74" s="97"/>
      <c r="F74" s="97"/>
      <c r="G74" s="97"/>
      <c r="H74" s="97"/>
      <c r="I74" s="97"/>
      <c r="J74" s="97"/>
      <c r="K74" s="97"/>
      <c r="L74" s="97"/>
      <c r="M74" s="97"/>
      <c r="N74" s="97"/>
      <c r="O74" s="97"/>
      <c r="P74" s="97"/>
      <c r="Q74" s="95"/>
      <c r="R74" s="97"/>
      <c r="S74" s="97"/>
      <c r="T74" s="97"/>
    </row>
    <row r="75" ht="15.75" customHeight="1">
      <c r="A75" s="94"/>
      <c r="B75" s="95"/>
      <c r="C75" s="95"/>
      <c r="D75" s="96"/>
      <c r="E75" s="97"/>
      <c r="F75" s="97"/>
      <c r="G75" s="97"/>
      <c r="H75" s="97"/>
      <c r="I75" s="97"/>
      <c r="J75" s="97"/>
      <c r="K75" s="97"/>
      <c r="L75" s="97"/>
      <c r="M75" s="97"/>
      <c r="N75" s="97"/>
      <c r="O75" s="97"/>
      <c r="P75" s="97"/>
      <c r="Q75" s="95"/>
      <c r="R75" s="97"/>
      <c r="S75" s="97"/>
      <c r="T75" s="97"/>
    </row>
    <row r="76" ht="15.75" customHeight="1">
      <c r="A76" s="94"/>
      <c r="B76" s="95"/>
      <c r="C76" s="95"/>
      <c r="D76" s="96"/>
      <c r="E76" s="97"/>
      <c r="F76" s="97"/>
      <c r="G76" s="97"/>
      <c r="H76" s="97"/>
      <c r="I76" s="97"/>
      <c r="J76" s="97"/>
      <c r="K76" s="97"/>
      <c r="L76" s="97"/>
      <c r="M76" s="97"/>
      <c r="N76" s="97"/>
      <c r="O76" s="97"/>
      <c r="P76" s="97"/>
      <c r="Q76" s="95"/>
      <c r="R76" s="97"/>
      <c r="S76" s="97"/>
      <c r="T76" s="97"/>
    </row>
    <row r="77" ht="15.75" customHeight="1">
      <c r="A77" s="94"/>
      <c r="B77" s="95"/>
      <c r="C77" s="95"/>
      <c r="D77" s="96"/>
      <c r="E77" s="97"/>
      <c r="F77" s="97"/>
      <c r="G77" s="97"/>
      <c r="H77" s="97"/>
      <c r="I77" s="97"/>
      <c r="J77" s="97"/>
      <c r="K77" s="97"/>
      <c r="L77" s="97"/>
      <c r="M77" s="97"/>
      <c r="N77" s="97"/>
      <c r="O77" s="97"/>
      <c r="P77" s="97"/>
      <c r="Q77" s="95"/>
      <c r="R77" s="97"/>
      <c r="S77" s="97"/>
      <c r="T77" s="97"/>
    </row>
    <row r="78" ht="15.75" customHeight="1">
      <c r="A78" s="94"/>
      <c r="B78" s="95"/>
      <c r="C78" s="95"/>
      <c r="D78" s="96"/>
      <c r="E78" s="97"/>
      <c r="F78" s="97"/>
      <c r="G78" s="97"/>
      <c r="H78" s="97"/>
      <c r="I78" s="97"/>
      <c r="J78" s="97"/>
      <c r="K78" s="97"/>
      <c r="L78" s="97"/>
      <c r="M78" s="97"/>
      <c r="N78" s="97"/>
      <c r="O78" s="97"/>
      <c r="P78" s="97"/>
      <c r="Q78" s="95"/>
      <c r="R78" s="97"/>
      <c r="S78" s="97"/>
      <c r="T78" s="97"/>
    </row>
    <row r="79" ht="15.75" customHeight="1">
      <c r="A79" s="94"/>
      <c r="B79" s="95"/>
      <c r="C79" s="95"/>
      <c r="D79" s="96"/>
      <c r="E79" s="97"/>
      <c r="F79" s="97"/>
      <c r="G79" s="97"/>
      <c r="H79" s="97"/>
      <c r="I79" s="97"/>
      <c r="J79" s="97"/>
      <c r="K79" s="97"/>
      <c r="L79" s="97"/>
      <c r="M79" s="97"/>
      <c r="N79" s="97"/>
      <c r="O79" s="97"/>
      <c r="P79" s="97"/>
      <c r="Q79" s="95"/>
      <c r="R79" s="97"/>
      <c r="S79" s="97"/>
      <c r="T79" s="97"/>
    </row>
    <row r="80" ht="15.75" customHeight="1">
      <c r="A80" s="94"/>
      <c r="B80" s="95"/>
      <c r="C80" s="95"/>
      <c r="D80" s="96"/>
      <c r="E80" s="97"/>
      <c r="F80" s="97"/>
      <c r="G80" s="97"/>
      <c r="H80" s="97"/>
      <c r="I80" s="97"/>
      <c r="J80" s="97"/>
      <c r="K80" s="97"/>
      <c r="L80" s="97"/>
      <c r="M80" s="97"/>
      <c r="N80" s="97"/>
      <c r="O80" s="97"/>
      <c r="P80" s="97"/>
      <c r="Q80" s="95"/>
      <c r="R80" s="97"/>
      <c r="S80" s="97"/>
      <c r="T80" s="97"/>
    </row>
    <row r="81" ht="15.75" customHeight="1">
      <c r="A81" s="94"/>
      <c r="B81" s="95"/>
      <c r="C81" s="95"/>
      <c r="D81" s="96"/>
      <c r="E81" s="97"/>
      <c r="F81" s="97"/>
      <c r="G81" s="97"/>
      <c r="H81" s="97"/>
      <c r="I81" s="97"/>
      <c r="J81" s="97"/>
      <c r="K81" s="97"/>
      <c r="L81" s="97"/>
      <c r="M81" s="97"/>
      <c r="N81" s="97"/>
      <c r="O81" s="97"/>
      <c r="P81" s="97"/>
      <c r="Q81" s="95"/>
      <c r="R81" s="97"/>
      <c r="S81" s="97"/>
      <c r="T81" s="97"/>
    </row>
    <row r="82" ht="15.75" customHeight="1">
      <c r="A82" s="94"/>
      <c r="B82" s="95"/>
      <c r="C82" s="95"/>
      <c r="D82" s="96"/>
      <c r="E82" s="97"/>
      <c r="F82" s="97"/>
      <c r="G82" s="97"/>
      <c r="H82" s="97"/>
      <c r="I82" s="97"/>
      <c r="J82" s="97"/>
      <c r="K82" s="97"/>
      <c r="L82" s="97"/>
      <c r="M82" s="97"/>
      <c r="N82" s="97"/>
      <c r="O82" s="97"/>
      <c r="P82" s="97"/>
      <c r="Q82" s="95"/>
      <c r="R82" s="97"/>
      <c r="S82" s="97"/>
      <c r="T82" s="97"/>
    </row>
    <row r="83" ht="15.75" customHeight="1">
      <c r="A83" s="94"/>
      <c r="B83" s="95"/>
      <c r="C83" s="95"/>
      <c r="D83" s="96"/>
      <c r="E83" s="97"/>
      <c r="F83" s="97"/>
      <c r="G83" s="97"/>
      <c r="H83" s="97"/>
      <c r="I83" s="97"/>
      <c r="J83" s="97"/>
      <c r="K83" s="97"/>
      <c r="L83" s="97"/>
      <c r="M83" s="97"/>
      <c r="N83" s="97"/>
      <c r="O83" s="97"/>
      <c r="P83" s="97"/>
      <c r="Q83" s="95"/>
      <c r="R83" s="97"/>
      <c r="S83" s="97"/>
      <c r="T83" s="97"/>
    </row>
    <row r="84" ht="15.75" customHeight="1">
      <c r="A84" s="94"/>
      <c r="B84" s="95"/>
      <c r="C84" s="95"/>
      <c r="D84" s="96"/>
      <c r="E84" s="97"/>
      <c r="F84" s="97"/>
      <c r="G84" s="97"/>
      <c r="H84" s="97"/>
      <c r="I84" s="97"/>
      <c r="J84" s="97"/>
      <c r="K84" s="97"/>
      <c r="L84" s="97"/>
      <c r="M84" s="97"/>
      <c r="N84" s="97"/>
      <c r="O84" s="97"/>
      <c r="P84" s="97"/>
      <c r="Q84" s="95"/>
      <c r="R84" s="97"/>
      <c r="S84" s="97"/>
      <c r="T84" s="97"/>
    </row>
    <row r="85" ht="15.75" customHeight="1">
      <c r="A85" s="94"/>
      <c r="B85" s="95"/>
      <c r="C85" s="95"/>
      <c r="D85" s="96"/>
      <c r="E85" s="97"/>
      <c r="F85" s="97"/>
      <c r="G85" s="97"/>
      <c r="H85" s="97"/>
      <c r="I85" s="97"/>
      <c r="J85" s="97"/>
      <c r="K85" s="97"/>
      <c r="L85" s="97"/>
      <c r="M85" s="97"/>
      <c r="N85" s="97"/>
      <c r="O85" s="97"/>
      <c r="P85" s="97"/>
      <c r="Q85" s="95"/>
      <c r="R85" s="97"/>
      <c r="S85" s="97"/>
      <c r="T85" s="97"/>
    </row>
    <row r="86" ht="15.75" customHeight="1">
      <c r="A86" s="94"/>
      <c r="B86" s="95"/>
      <c r="C86" s="95"/>
      <c r="D86" s="96"/>
      <c r="E86" s="97"/>
      <c r="F86" s="97"/>
      <c r="G86" s="97"/>
      <c r="H86" s="97"/>
      <c r="I86" s="97"/>
      <c r="J86" s="97"/>
      <c r="K86" s="97"/>
      <c r="L86" s="97"/>
      <c r="M86" s="97"/>
      <c r="N86" s="97"/>
      <c r="O86" s="97"/>
      <c r="P86" s="97"/>
      <c r="Q86" s="95"/>
      <c r="R86" s="97"/>
      <c r="S86" s="97"/>
      <c r="T86" s="97"/>
    </row>
    <row r="87" ht="15.75" customHeight="1">
      <c r="A87" s="94"/>
      <c r="B87" s="95"/>
      <c r="C87" s="95"/>
      <c r="D87" s="96"/>
      <c r="E87" s="97"/>
      <c r="F87" s="97"/>
      <c r="G87" s="97"/>
      <c r="H87" s="97"/>
      <c r="I87" s="97"/>
      <c r="J87" s="97"/>
      <c r="K87" s="97"/>
      <c r="L87" s="97"/>
      <c r="M87" s="97"/>
      <c r="N87" s="97"/>
      <c r="O87" s="97"/>
      <c r="P87" s="97"/>
      <c r="Q87" s="95"/>
      <c r="R87" s="97"/>
      <c r="S87" s="97"/>
      <c r="T87" s="97"/>
    </row>
    <row r="88" ht="15.75" customHeight="1">
      <c r="A88" s="94"/>
      <c r="B88" s="95"/>
      <c r="C88" s="95"/>
      <c r="D88" s="96"/>
      <c r="E88" s="97"/>
      <c r="F88" s="97"/>
      <c r="G88" s="97"/>
      <c r="H88" s="97"/>
      <c r="I88" s="97"/>
      <c r="J88" s="97"/>
      <c r="K88" s="97"/>
      <c r="L88" s="97"/>
      <c r="M88" s="97"/>
      <c r="N88" s="97"/>
      <c r="O88" s="97"/>
      <c r="P88" s="97"/>
      <c r="Q88" s="95"/>
      <c r="R88" s="97"/>
      <c r="S88" s="97"/>
      <c r="T88" s="97"/>
    </row>
    <row r="89" ht="15.75" customHeight="1">
      <c r="A89" s="94"/>
      <c r="B89" s="95"/>
      <c r="C89" s="95"/>
      <c r="D89" s="96"/>
      <c r="E89" s="97"/>
      <c r="F89" s="97"/>
      <c r="G89" s="97"/>
      <c r="H89" s="97"/>
      <c r="I89" s="97"/>
      <c r="J89" s="97"/>
      <c r="K89" s="97"/>
      <c r="L89" s="97"/>
      <c r="M89" s="97"/>
      <c r="N89" s="97"/>
      <c r="O89" s="97"/>
      <c r="P89" s="97"/>
      <c r="Q89" s="95"/>
      <c r="R89" s="97"/>
      <c r="S89" s="97"/>
      <c r="T89" s="97"/>
    </row>
    <row r="90" ht="15.75" customHeight="1">
      <c r="A90" s="94"/>
      <c r="B90" s="95"/>
      <c r="C90" s="95"/>
      <c r="D90" s="96"/>
      <c r="E90" s="97"/>
      <c r="F90" s="97"/>
      <c r="G90" s="97"/>
      <c r="H90" s="97"/>
      <c r="I90" s="97"/>
      <c r="J90" s="97"/>
      <c r="K90" s="97"/>
      <c r="L90" s="97"/>
      <c r="M90" s="97"/>
      <c r="N90" s="97"/>
      <c r="O90" s="97"/>
      <c r="P90" s="97"/>
      <c r="Q90" s="95"/>
      <c r="R90" s="97"/>
      <c r="S90" s="97"/>
      <c r="T90" s="97"/>
    </row>
    <row r="91" ht="15.75" customHeight="1">
      <c r="A91" s="94"/>
      <c r="B91" s="95"/>
      <c r="C91" s="95"/>
      <c r="D91" s="96"/>
      <c r="E91" s="97"/>
      <c r="F91" s="97"/>
      <c r="G91" s="97"/>
      <c r="H91" s="97"/>
      <c r="I91" s="97"/>
      <c r="J91" s="97"/>
      <c r="K91" s="97"/>
      <c r="L91" s="97"/>
      <c r="M91" s="97"/>
      <c r="N91" s="97"/>
      <c r="O91" s="97"/>
      <c r="P91" s="97"/>
      <c r="Q91" s="95"/>
      <c r="R91" s="97"/>
      <c r="S91" s="97"/>
      <c r="T91" s="97"/>
    </row>
    <row r="92" ht="15.75" customHeight="1">
      <c r="A92" s="94"/>
      <c r="B92" s="95"/>
      <c r="C92" s="95"/>
      <c r="D92" s="96"/>
      <c r="E92" s="97"/>
      <c r="F92" s="97"/>
      <c r="G92" s="97"/>
      <c r="H92" s="97"/>
      <c r="I92" s="97"/>
      <c r="J92" s="97"/>
      <c r="K92" s="97"/>
      <c r="L92" s="97"/>
      <c r="M92" s="97"/>
      <c r="N92" s="97"/>
      <c r="O92" s="97"/>
      <c r="P92" s="97"/>
      <c r="Q92" s="95"/>
      <c r="R92" s="97"/>
      <c r="S92" s="97"/>
      <c r="T92" s="97"/>
    </row>
    <row r="93" ht="15.75" customHeight="1">
      <c r="A93" s="94"/>
      <c r="B93" s="95"/>
      <c r="C93" s="95"/>
      <c r="D93" s="96"/>
      <c r="E93" s="97"/>
      <c r="F93" s="97"/>
      <c r="G93" s="97"/>
      <c r="H93" s="97"/>
      <c r="I93" s="97"/>
      <c r="J93" s="97"/>
      <c r="K93" s="97"/>
      <c r="L93" s="97"/>
      <c r="M93" s="97"/>
      <c r="N93" s="97"/>
      <c r="O93" s="97"/>
      <c r="P93" s="97"/>
      <c r="Q93" s="95"/>
      <c r="R93" s="97"/>
      <c r="S93" s="97"/>
      <c r="T93" s="97"/>
    </row>
    <row r="94" ht="15.75" customHeight="1">
      <c r="A94" s="94"/>
      <c r="B94" s="95"/>
      <c r="C94" s="95"/>
      <c r="D94" s="96"/>
      <c r="E94" s="97"/>
      <c r="F94" s="97"/>
      <c r="G94" s="97"/>
      <c r="H94" s="97"/>
      <c r="I94" s="97"/>
      <c r="J94" s="97"/>
      <c r="K94" s="97"/>
      <c r="L94" s="97"/>
      <c r="M94" s="97"/>
      <c r="N94" s="97"/>
      <c r="O94" s="97"/>
      <c r="P94" s="97"/>
      <c r="Q94" s="95"/>
      <c r="R94" s="97"/>
      <c r="S94" s="97"/>
      <c r="T94" s="97"/>
    </row>
    <row r="95" ht="15.75" customHeight="1">
      <c r="A95" s="94"/>
      <c r="B95" s="95"/>
      <c r="C95" s="95"/>
      <c r="D95" s="96"/>
      <c r="E95" s="97"/>
      <c r="F95" s="97"/>
      <c r="G95" s="97"/>
      <c r="H95" s="97"/>
      <c r="I95" s="97"/>
      <c r="J95" s="97"/>
      <c r="K95" s="97"/>
      <c r="L95" s="97"/>
      <c r="M95" s="97"/>
      <c r="N95" s="97"/>
      <c r="O95" s="97"/>
      <c r="P95" s="97"/>
      <c r="Q95" s="95"/>
      <c r="R95" s="97"/>
      <c r="S95" s="97"/>
      <c r="T95" s="97"/>
    </row>
    <row r="96" ht="15.75" customHeight="1">
      <c r="A96" s="94"/>
      <c r="B96" s="95"/>
      <c r="C96" s="95"/>
      <c r="D96" s="96"/>
      <c r="E96" s="97"/>
      <c r="F96" s="97"/>
      <c r="G96" s="97"/>
      <c r="H96" s="97"/>
      <c r="I96" s="97"/>
      <c r="J96" s="97"/>
      <c r="K96" s="97"/>
      <c r="L96" s="97"/>
      <c r="M96" s="97"/>
      <c r="N96" s="97"/>
      <c r="O96" s="97"/>
      <c r="P96" s="97"/>
      <c r="Q96" s="95"/>
      <c r="R96" s="97"/>
      <c r="S96" s="97"/>
      <c r="T96" s="97"/>
    </row>
    <row r="97" ht="15.75" customHeight="1">
      <c r="A97" s="94"/>
      <c r="B97" s="95"/>
      <c r="C97" s="95"/>
      <c r="D97" s="96"/>
      <c r="E97" s="97"/>
      <c r="F97" s="97"/>
      <c r="G97" s="97"/>
      <c r="H97" s="97"/>
      <c r="I97" s="97"/>
      <c r="J97" s="97"/>
      <c r="K97" s="97"/>
      <c r="L97" s="97"/>
      <c r="M97" s="97"/>
      <c r="N97" s="97"/>
      <c r="O97" s="97"/>
      <c r="P97" s="97"/>
      <c r="Q97" s="95"/>
      <c r="R97" s="97"/>
      <c r="S97" s="97"/>
      <c r="T97" s="97"/>
    </row>
    <row r="98" ht="15.75" customHeight="1">
      <c r="A98" s="94"/>
      <c r="B98" s="95"/>
      <c r="C98" s="95"/>
      <c r="D98" s="96"/>
      <c r="E98" s="97"/>
      <c r="F98" s="97"/>
      <c r="G98" s="97"/>
      <c r="H98" s="97"/>
      <c r="I98" s="97"/>
      <c r="J98" s="97"/>
      <c r="K98" s="97"/>
      <c r="L98" s="97"/>
      <c r="M98" s="97"/>
      <c r="N98" s="97"/>
      <c r="O98" s="97"/>
      <c r="P98" s="97"/>
      <c r="Q98" s="95"/>
      <c r="R98" s="97"/>
      <c r="S98" s="97"/>
      <c r="T98" s="97"/>
    </row>
    <row r="99" ht="15.75" customHeight="1">
      <c r="A99" s="94"/>
      <c r="B99" s="95"/>
      <c r="C99" s="95"/>
      <c r="D99" s="96"/>
      <c r="E99" s="97"/>
      <c r="F99" s="97"/>
      <c r="G99" s="97"/>
      <c r="H99" s="97"/>
      <c r="I99" s="97"/>
      <c r="J99" s="97"/>
      <c r="K99" s="97"/>
      <c r="L99" s="97"/>
      <c r="M99" s="97"/>
      <c r="N99" s="97"/>
      <c r="O99" s="97"/>
      <c r="P99" s="97"/>
      <c r="Q99" s="95"/>
      <c r="R99" s="97"/>
      <c r="S99" s="97"/>
      <c r="T99" s="97"/>
    </row>
    <row r="100" ht="15.75" customHeight="1">
      <c r="A100" s="94"/>
      <c r="B100" s="95"/>
      <c r="C100" s="95"/>
      <c r="D100" s="96"/>
      <c r="E100" s="97"/>
      <c r="F100" s="97"/>
      <c r="G100" s="97"/>
      <c r="H100" s="97"/>
      <c r="I100" s="97"/>
      <c r="J100" s="97"/>
      <c r="K100" s="97"/>
      <c r="L100" s="97"/>
      <c r="M100" s="97"/>
      <c r="N100" s="97"/>
      <c r="O100" s="97"/>
      <c r="P100" s="97"/>
      <c r="Q100" s="95"/>
      <c r="R100" s="97"/>
      <c r="S100" s="97"/>
      <c r="T100" s="97"/>
    </row>
    <row r="101" ht="15.75" customHeight="1">
      <c r="A101" s="94"/>
      <c r="B101" s="95"/>
      <c r="C101" s="95"/>
      <c r="D101" s="96"/>
      <c r="E101" s="97"/>
      <c r="F101" s="97"/>
      <c r="G101" s="97"/>
      <c r="H101" s="97"/>
      <c r="I101" s="97"/>
      <c r="J101" s="97"/>
      <c r="K101" s="97"/>
      <c r="L101" s="97"/>
      <c r="M101" s="97"/>
      <c r="N101" s="97"/>
      <c r="O101" s="97"/>
      <c r="P101" s="97"/>
      <c r="Q101" s="95"/>
      <c r="R101" s="97"/>
      <c r="S101" s="97"/>
      <c r="T101" s="97"/>
    </row>
    <row r="102" ht="15.75" customHeight="1">
      <c r="A102" s="94"/>
      <c r="B102" s="95"/>
      <c r="C102" s="95"/>
      <c r="D102" s="96"/>
      <c r="E102" s="97"/>
      <c r="F102" s="97"/>
      <c r="G102" s="97"/>
      <c r="H102" s="97"/>
      <c r="I102" s="97"/>
      <c r="J102" s="97"/>
      <c r="K102" s="97"/>
      <c r="L102" s="97"/>
      <c r="M102" s="97"/>
      <c r="N102" s="97"/>
      <c r="O102" s="97"/>
      <c r="P102" s="97"/>
      <c r="Q102" s="95"/>
      <c r="R102" s="97"/>
      <c r="S102" s="97"/>
      <c r="T102" s="97"/>
    </row>
    <row r="103" ht="15.75" customHeight="1">
      <c r="A103" s="94"/>
      <c r="B103" s="95"/>
      <c r="C103" s="95"/>
      <c r="D103" s="96"/>
      <c r="E103" s="97"/>
      <c r="F103" s="97"/>
      <c r="G103" s="97"/>
      <c r="H103" s="97"/>
      <c r="I103" s="97"/>
      <c r="J103" s="97"/>
      <c r="K103" s="97"/>
      <c r="L103" s="97"/>
      <c r="M103" s="97"/>
      <c r="N103" s="97"/>
      <c r="O103" s="97"/>
      <c r="P103" s="97"/>
      <c r="Q103" s="95"/>
      <c r="R103" s="97"/>
      <c r="S103" s="97"/>
      <c r="T103" s="97"/>
    </row>
    <row r="104" ht="15.75" customHeight="1">
      <c r="A104" s="94"/>
      <c r="B104" s="95"/>
      <c r="C104" s="95"/>
      <c r="D104" s="96"/>
      <c r="E104" s="97"/>
      <c r="F104" s="97"/>
      <c r="G104" s="97"/>
      <c r="H104" s="97"/>
      <c r="I104" s="97"/>
      <c r="J104" s="97"/>
      <c r="K104" s="97"/>
      <c r="L104" s="97"/>
      <c r="M104" s="97"/>
      <c r="N104" s="97"/>
      <c r="O104" s="97"/>
      <c r="P104" s="97"/>
      <c r="Q104" s="95"/>
      <c r="R104" s="97"/>
      <c r="S104" s="97"/>
      <c r="T104" s="97"/>
    </row>
    <row r="105" ht="15.75" customHeight="1">
      <c r="A105" s="94"/>
      <c r="B105" s="95"/>
      <c r="C105" s="95"/>
      <c r="D105" s="96"/>
      <c r="E105" s="97"/>
      <c r="F105" s="97"/>
      <c r="G105" s="97"/>
      <c r="H105" s="97"/>
      <c r="I105" s="97"/>
      <c r="J105" s="97"/>
      <c r="K105" s="97"/>
      <c r="L105" s="97"/>
      <c r="M105" s="97"/>
      <c r="N105" s="97"/>
      <c r="O105" s="97"/>
      <c r="P105" s="97"/>
      <c r="Q105" s="95"/>
      <c r="R105" s="97"/>
      <c r="S105" s="97"/>
      <c r="T105" s="97"/>
    </row>
    <row r="106" ht="15.75" customHeight="1">
      <c r="A106" s="94"/>
      <c r="B106" s="95"/>
      <c r="C106" s="95"/>
      <c r="D106" s="96"/>
      <c r="E106" s="97"/>
      <c r="F106" s="97"/>
      <c r="G106" s="97"/>
      <c r="H106" s="97"/>
      <c r="I106" s="97"/>
      <c r="J106" s="97"/>
      <c r="K106" s="97"/>
      <c r="L106" s="97"/>
      <c r="M106" s="97"/>
      <c r="N106" s="97"/>
      <c r="O106" s="97"/>
      <c r="P106" s="97"/>
      <c r="Q106" s="95"/>
      <c r="R106" s="97"/>
      <c r="S106" s="97"/>
      <c r="T106" s="97"/>
    </row>
    <row r="107" ht="15.75" customHeight="1">
      <c r="A107" s="94"/>
      <c r="B107" s="95"/>
      <c r="C107" s="95"/>
      <c r="D107" s="96"/>
      <c r="E107" s="97"/>
      <c r="F107" s="97"/>
      <c r="G107" s="97"/>
      <c r="H107" s="97"/>
      <c r="I107" s="97"/>
      <c r="J107" s="97"/>
      <c r="K107" s="97"/>
      <c r="L107" s="97"/>
      <c r="M107" s="97"/>
      <c r="N107" s="97"/>
      <c r="O107" s="97"/>
      <c r="P107" s="97"/>
      <c r="Q107" s="95"/>
      <c r="R107" s="97"/>
      <c r="S107" s="97"/>
      <c r="T107" s="97"/>
    </row>
    <row r="108" ht="15.75" customHeight="1">
      <c r="A108" s="94"/>
      <c r="B108" s="95"/>
      <c r="C108" s="95"/>
      <c r="D108" s="96"/>
      <c r="E108" s="97"/>
      <c r="F108" s="97"/>
      <c r="G108" s="97"/>
      <c r="H108" s="97"/>
      <c r="I108" s="97"/>
      <c r="J108" s="97"/>
      <c r="K108" s="97"/>
      <c r="L108" s="97"/>
      <c r="M108" s="97"/>
      <c r="N108" s="97"/>
      <c r="O108" s="97"/>
      <c r="P108" s="97"/>
      <c r="Q108" s="95"/>
      <c r="R108" s="97"/>
      <c r="S108" s="97"/>
      <c r="T108" s="97"/>
    </row>
    <row r="109" ht="15.75" customHeight="1">
      <c r="A109" s="94"/>
      <c r="B109" s="95"/>
      <c r="C109" s="95"/>
      <c r="D109" s="96"/>
      <c r="E109" s="97"/>
      <c r="F109" s="97"/>
      <c r="G109" s="97"/>
      <c r="H109" s="97"/>
      <c r="I109" s="97"/>
      <c r="J109" s="97"/>
      <c r="K109" s="97"/>
      <c r="L109" s="97"/>
      <c r="M109" s="97"/>
      <c r="N109" s="97"/>
      <c r="O109" s="97"/>
      <c r="P109" s="97"/>
      <c r="Q109" s="95"/>
      <c r="R109" s="97"/>
      <c r="S109" s="97"/>
      <c r="T109" s="97"/>
    </row>
    <row r="110" ht="15.75" customHeight="1">
      <c r="A110" s="94"/>
      <c r="B110" s="95"/>
      <c r="C110" s="95"/>
      <c r="D110" s="96"/>
      <c r="E110" s="97"/>
      <c r="F110" s="97"/>
      <c r="G110" s="97"/>
      <c r="H110" s="97"/>
      <c r="I110" s="97"/>
      <c r="J110" s="97"/>
      <c r="K110" s="97"/>
      <c r="L110" s="97"/>
      <c r="M110" s="97"/>
      <c r="N110" s="97"/>
      <c r="O110" s="97"/>
      <c r="P110" s="97"/>
      <c r="Q110" s="95"/>
      <c r="R110" s="97"/>
      <c r="S110" s="97"/>
      <c r="T110" s="97"/>
    </row>
    <row r="111" ht="15.75" customHeight="1">
      <c r="A111" s="94"/>
      <c r="B111" s="95"/>
      <c r="C111" s="95"/>
      <c r="D111" s="96"/>
      <c r="E111" s="97"/>
      <c r="F111" s="97"/>
      <c r="G111" s="97"/>
      <c r="H111" s="97"/>
      <c r="I111" s="97"/>
      <c r="J111" s="97"/>
      <c r="K111" s="97"/>
      <c r="L111" s="97"/>
      <c r="M111" s="97"/>
      <c r="N111" s="97"/>
      <c r="O111" s="97"/>
      <c r="P111" s="97"/>
      <c r="Q111" s="95"/>
      <c r="R111" s="97"/>
      <c r="S111" s="97"/>
      <c r="T111" s="97"/>
    </row>
    <row r="112" ht="15.75" customHeight="1">
      <c r="A112" s="94"/>
      <c r="B112" s="95"/>
      <c r="C112" s="95"/>
      <c r="D112" s="96"/>
      <c r="E112" s="97"/>
      <c r="F112" s="97"/>
      <c r="G112" s="97"/>
      <c r="H112" s="97"/>
      <c r="I112" s="97"/>
      <c r="J112" s="97"/>
      <c r="K112" s="97"/>
      <c r="L112" s="97"/>
      <c r="M112" s="97"/>
      <c r="N112" s="97"/>
      <c r="O112" s="97"/>
      <c r="P112" s="97"/>
      <c r="Q112" s="95"/>
      <c r="R112" s="97"/>
      <c r="S112" s="97"/>
      <c r="T112" s="97"/>
    </row>
    <row r="113" ht="15.75" customHeight="1">
      <c r="A113" s="94"/>
      <c r="B113" s="95"/>
      <c r="C113" s="95"/>
      <c r="D113" s="96"/>
      <c r="E113" s="97"/>
      <c r="F113" s="97"/>
      <c r="G113" s="97"/>
      <c r="H113" s="97"/>
      <c r="I113" s="97"/>
      <c r="J113" s="97"/>
      <c r="K113" s="97"/>
      <c r="L113" s="97"/>
      <c r="M113" s="97"/>
      <c r="N113" s="97"/>
      <c r="O113" s="97"/>
      <c r="P113" s="97"/>
      <c r="Q113" s="95"/>
      <c r="R113" s="97"/>
      <c r="S113" s="97"/>
      <c r="T113" s="97"/>
    </row>
    <row r="114" ht="15.75" customHeight="1">
      <c r="A114" s="94"/>
      <c r="B114" s="95"/>
      <c r="C114" s="95"/>
      <c r="D114" s="96"/>
      <c r="E114" s="97"/>
      <c r="F114" s="97"/>
      <c r="G114" s="97"/>
      <c r="H114" s="97"/>
      <c r="I114" s="97"/>
      <c r="J114" s="97"/>
      <c r="K114" s="97"/>
      <c r="L114" s="97"/>
      <c r="M114" s="97"/>
      <c r="N114" s="97"/>
      <c r="O114" s="97"/>
      <c r="P114" s="97"/>
      <c r="Q114" s="95"/>
      <c r="R114" s="97"/>
      <c r="S114" s="97"/>
      <c r="T114" s="97"/>
    </row>
    <row r="115" ht="15.75" customHeight="1">
      <c r="A115" s="94"/>
      <c r="B115" s="95"/>
      <c r="C115" s="95"/>
      <c r="D115" s="96"/>
      <c r="E115" s="97"/>
      <c r="F115" s="97"/>
      <c r="G115" s="97"/>
      <c r="H115" s="97"/>
      <c r="I115" s="97"/>
      <c r="J115" s="97"/>
      <c r="K115" s="97"/>
      <c r="L115" s="97"/>
      <c r="M115" s="97"/>
      <c r="N115" s="97"/>
      <c r="O115" s="97"/>
      <c r="P115" s="97"/>
      <c r="Q115" s="95"/>
      <c r="R115" s="97"/>
      <c r="S115" s="97"/>
      <c r="T115" s="97"/>
    </row>
    <row r="116" ht="15.75" customHeight="1">
      <c r="A116" s="94"/>
      <c r="B116" s="95"/>
      <c r="C116" s="95"/>
      <c r="D116" s="96"/>
      <c r="E116" s="97"/>
      <c r="F116" s="97"/>
      <c r="G116" s="97"/>
      <c r="H116" s="97"/>
      <c r="I116" s="97"/>
      <c r="J116" s="97"/>
      <c r="K116" s="97"/>
      <c r="L116" s="97"/>
      <c r="M116" s="97"/>
      <c r="N116" s="97"/>
      <c r="O116" s="97"/>
      <c r="P116" s="97"/>
      <c r="Q116" s="95"/>
      <c r="R116" s="97"/>
      <c r="S116" s="97"/>
      <c r="T116" s="97"/>
    </row>
    <row r="117" ht="15.75" customHeight="1">
      <c r="A117" s="94"/>
      <c r="B117" s="95"/>
      <c r="C117" s="95"/>
      <c r="D117" s="96"/>
      <c r="E117" s="97"/>
      <c r="F117" s="97"/>
      <c r="G117" s="97"/>
      <c r="H117" s="97"/>
      <c r="I117" s="97"/>
      <c r="J117" s="97"/>
      <c r="K117" s="97"/>
      <c r="L117" s="97"/>
      <c r="M117" s="97"/>
      <c r="N117" s="97"/>
      <c r="O117" s="97"/>
      <c r="P117" s="97"/>
      <c r="Q117" s="95"/>
      <c r="R117" s="97"/>
      <c r="S117" s="97"/>
      <c r="T117" s="97"/>
    </row>
    <row r="118" ht="15.75" customHeight="1">
      <c r="A118" s="94"/>
      <c r="B118" s="95"/>
      <c r="C118" s="95"/>
      <c r="D118" s="96"/>
      <c r="E118" s="97"/>
      <c r="F118" s="97"/>
      <c r="G118" s="97"/>
      <c r="H118" s="97"/>
      <c r="I118" s="97"/>
      <c r="J118" s="97"/>
      <c r="K118" s="97"/>
      <c r="L118" s="97"/>
      <c r="M118" s="97"/>
      <c r="N118" s="97"/>
      <c r="O118" s="97"/>
      <c r="P118" s="97"/>
      <c r="Q118" s="95"/>
      <c r="R118" s="97"/>
      <c r="S118" s="97"/>
      <c r="T118" s="97"/>
    </row>
    <row r="119" ht="15.75" customHeight="1">
      <c r="A119" s="94"/>
      <c r="B119" s="95"/>
      <c r="C119" s="95"/>
      <c r="D119" s="96"/>
      <c r="E119" s="97"/>
      <c r="F119" s="97"/>
      <c r="G119" s="97"/>
      <c r="H119" s="97"/>
      <c r="I119" s="97"/>
      <c r="J119" s="97"/>
      <c r="K119" s="97"/>
      <c r="L119" s="97"/>
      <c r="M119" s="97"/>
      <c r="N119" s="97"/>
      <c r="O119" s="97"/>
      <c r="P119" s="97"/>
      <c r="Q119" s="95"/>
      <c r="R119" s="97"/>
      <c r="S119" s="97"/>
      <c r="T119" s="97"/>
    </row>
    <row r="120" ht="15.75" customHeight="1">
      <c r="A120" s="94"/>
      <c r="B120" s="95"/>
      <c r="C120" s="95"/>
      <c r="D120" s="96"/>
      <c r="E120" s="97"/>
      <c r="F120" s="97"/>
      <c r="G120" s="97"/>
      <c r="H120" s="97"/>
      <c r="I120" s="97"/>
      <c r="J120" s="97"/>
      <c r="K120" s="97"/>
      <c r="L120" s="97"/>
      <c r="M120" s="97"/>
      <c r="N120" s="97"/>
      <c r="O120" s="97"/>
      <c r="P120" s="97"/>
      <c r="Q120" s="95"/>
      <c r="R120" s="97"/>
      <c r="S120" s="97"/>
      <c r="T120" s="97"/>
    </row>
    <row r="121" ht="15.75" customHeight="1">
      <c r="A121" s="94"/>
      <c r="B121" s="95"/>
      <c r="C121" s="95"/>
      <c r="D121" s="96"/>
      <c r="E121" s="97"/>
      <c r="F121" s="97"/>
      <c r="G121" s="97"/>
      <c r="H121" s="97"/>
      <c r="I121" s="97"/>
      <c r="J121" s="97"/>
      <c r="K121" s="97"/>
      <c r="L121" s="97"/>
      <c r="M121" s="97"/>
      <c r="N121" s="97"/>
      <c r="O121" s="97"/>
      <c r="P121" s="97"/>
      <c r="Q121" s="95"/>
      <c r="R121" s="97"/>
      <c r="S121" s="97"/>
      <c r="T121" s="97"/>
    </row>
    <row r="122" ht="15.75" customHeight="1">
      <c r="A122" s="94"/>
      <c r="B122" s="95"/>
      <c r="C122" s="95"/>
      <c r="D122" s="96"/>
      <c r="E122" s="97"/>
      <c r="F122" s="97"/>
      <c r="G122" s="97"/>
      <c r="H122" s="97"/>
      <c r="I122" s="97"/>
      <c r="J122" s="97"/>
      <c r="K122" s="97"/>
      <c r="L122" s="97"/>
      <c r="M122" s="97"/>
      <c r="N122" s="97"/>
      <c r="O122" s="97"/>
      <c r="P122" s="97"/>
      <c r="Q122" s="95"/>
      <c r="R122" s="97"/>
      <c r="S122" s="97"/>
      <c r="T122" s="97"/>
    </row>
    <row r="123" ht="15.75" customHeight="1">
      <c r="A123" s="94"/>
      <c r="B123" s="95"/>
      <c r="C123" s="95"/>
      <c r="D123" s="96"/>
      <c r="E123" s="97"/>
      <c r="F123" s="97"/>
      <c r="G123" s="97"/>
      <c r="H123" s="97"/>
      <c r="I123" s="97"/>
      <c r="J123" s="97"/>
      <c r="K123" s="97"/>
      <c r="L123" s="97"/>
      <c r="M123" s="97"/>
      <c r="N123" s="97"/>
      <c r="O123" s="97"/>
      <c r="P123" s="97"/>
      <c r="Q123" s="95"/>
      <c r="R123" s="97"/>
      <c r="S123" s="97"/>
      <c r="T123" s="97"/>
    </row>
    <row r="124" ht="15.75" customHeight="1">
      <c r="A124" s="94"/>
      <c r="B124" s="95"/>
      <c r="C124" s="95"/>
      <c r="D124" s="96"/>
      <c r="E124" s="97"/>
      <c r="F124" s="97"/>
      <c r="G124" s="97"/>
      <c r="H124" s="97"/>
      <c r="I124" s="97"/>
      <c r="J124" s="97"/>
      <c r="K124" s="97"/>
      <c r="L124" s="97"/>
      <c r="M124" s="97"/>
      <c r="N124" s="97"/>
      <c r="O124" s="97"/>
      <c r="P124" s="97"/>
      <c r="Q124" s="95"/>
      <c r="R124" s="97"/>
      <c r="S124" s="97"/>
      <c r="T124" s="97"/>
    </row>
    <row r="125" ht="15.75" customHeight="1">
      <c r="A125" s="94"/>
      <c r="B125" s="95"/>
      <c r="C125" s="95"/>
      <c r="D125" s="96"/>
      <c r="E125" s="97"/>
      <c r="F125" s="97"/>
      <c r="G125" s="97"/>
      <c r="H125" s="97"/>
      <c r="I125" s="97"/>
      <c r="J125" s="97"/>
      <c r="K125" s="97"/>
      <c r="L125" s="97"/>
      <c r="M125" s="97"/>
      <c r="N125" s="97"/>
      <c r="O125" s="97"/>
      <c r="P125" s="97"/>
      <c r="Q125" s="95"/>
      <c r="R125" s="97"/>
      <c r="S125" s="97"/>
      <c r="T125" s="97"/>
    </row>
    <row r="126" ht="15.75" customHeight="1">
      <c r="A126" s="94"/>
      <c r="B126" s="95"/>
      <c r="C126" s="95"/>
      <c r="D126" s="96"/>
      <c r="E126" s="97"/>
      <c r="F126" s="97"/>
      <c r="G126" s="97"/>
      <c r="H126" s="97"/>
      <c r="I126" s="97"/>
      <c r="J126" s="97"/>
      <c r="K126" s="97"/>
      <c r="L126" s="97"/>
      <c r="M126" s="97"/>
      <c r="N126" s="97"/>
      <c r="O126" s="97"/>
      <c r="P126" s="97"/>
      <c r="Q126" s="95"/>
      <c r="R126" s="97"/>
      <c r="S126" s="97"/>
      <c r="T126" s="97"/>
    </row>
    <row r="127" ht="15.75" customHeight="1">
      <c r="A127" s="94"/>
      <c r="B127" s="95"/>
      <c r="C127" s="95"/>
      <c r="D127" s="96"/>
      <c r="E127" s="97"/>
      <c r="F127" s="97"/>
      <c r="G127" s="97"/>
      <c r="H127" s="97"/>
      <c r="I127" s="97"/>
      <c r="J127" s="97"/>
      <c r="K127" s="97"/>
      <c r="L127" s="97"/>
      <c r="M127" s="97"/>
      <c r="N127" s="97"/>
      <c r="O127" s="97"/>
      <c r="P127" s="97"/>
      <c r="Q127" s="95"/>
      <c r="R127" s="97"/>
      <c r="S127" s="97"/>
      <c r="T127" s="97"/>
    </row>
    <row r="128" ht="15.75" customHeight="1">
      <c r="A128" s="94"/>
      <c r="B128" s="95"/>
      <c r="C128" s="95"/>
      <c r="D128" s="96"/>
      <c r="E128" s="97"/>
      <c r="F128" s="97"/>
      <c r="G128" s="97"/>
      <c r="H128" s="97"/>
      <c r="I128" s="97"/>
      <c r="J128" s="97"/>
      <c r="K128" s="97"/>
      <c r="L128" s="97"/>
      <c r="M128" s="97"/>
      <c r="N128" s="97"/>
      <c r="O128" s="97"/>
      <c r="P128" s="97"/>
      <c r="Q128" s="95"/>
      <c r="R128" s="97"/>
      <c r="S128" s="97"/>
      <c r="T128" s="97"/>
    </row>
    <row r="129" ht="15.75" customHeight="1">
      <c r="A129" s="94"/>
      <c r="B129" s="95"/>
      <c r="C129" s="95"/>
      <c r="D129" s="96"/>
      <c r="E129" s="97"/>
      <c r="F129" s="97"/>
      <c r="G129" s="97"/>
      <c r="H129" s="97"/>
      <c r="I129" s="97"/>
      <c r="J129" s="97"/>
      <c r="K129" s="97"/>
      <c r="L129" s="97"/>
      <c r="M129" s="97"/>
      <c r="N129" s="97"/>
      <c r="O129" s="97"/>
      <c r="P129" s="97"/>
      <c r="Q129" s="95"/>
      <c r="R129" s="97"/>
      <c r="S129" s="97"/>
      <c r="T129" s="97"/>
    </row>
    <row r="130" ht="15.75" customHeight="1">
      <c r="A130" s="94"/>
      <c r="B130" s="95"/>
      <c r="C130" s="95"/>
      <c r="D130" s="96"/>
      <c r="E130" s="97"/>
      <c r="F130" s="97"/>
      <c r="G130" s="97"/>
      <c r="H130" s="97"/>
      <c r="I130" s="97"/>
      <c r="J130" s="97"/>
      <c r="K130" s="97"/>
      <c r="L130" s="97"/>
      <c r="M130" s="97"/>
      <c r="N130" s="97"/>
      <c r="O130" s="97"/>
      <c r="P130" s="97"/>
      <c r="Q130" s="95"/>
      <c r="R130" s="97"/>
      <c r="S130" s="97"/>
      <c r="T130" s="97"/>
    </row>
    <row r="131" ht="15.75" customHeight="1">
      <c r="A131" s="94"/>
      <c r="B131" s="95"/>
      <c r="C131" s="95"/>
      <c r="D131" s="96"/>
      <c r="E131" s="97"/>
      <c r="F131" s="97"/>
      <c r="G131" s="97"/>
      <c r="H131" s="97"/>
      <c r="I131" s="97"/>
      <c r="J131" s="97"/>
      <c r="K131" s="97"/>
      <c r="L131" s="97"/>
      <c r="M131" s="97"/>
      <c r="N131" s="97"/>
      <c r="O131" s="97"/>
      <c r="P131" s="97"/>
      <c r="Q131" s="95"/>
      <c r="R131" s="97"/>
      <c r="S131" s="97"/>
      <c r="T131" s="97"/>
    </row>
    <row r="132" ht="15.75" customHeight="1">
      <c r="A132" s="94"/>
      <c r="B132" s="95"/>
      <c r="C132" s="95"/>
      <c r="D132" s="96"/>
      <c r="E132" s="97"/>
      <c r="F132" s="97"/>
      <c r="G132" s="97"/>
      <c r="H132" s="97"/>
      <c r="I132" s="97"/>
      <c r="J132" s="97"/>
      <c r="K132" s="97"/>
      <c r="L132" s="97"/>
      <c r="M132" s="97"/>
      <c r="N132" s="97"/>
      <c r="O132" s="97"/>
      <c r="P132" s="97"/>
      <c r="Q132" s="95"/>
      <c r="R132" s="97"/>
      <c r="S132" s="97"/>
      <c r="T132" s="97"/>
    </row>
    <row r="133" ht="15.75" customHeight="1">
      <c r="A133" s="94"/>
      <c r="B133" s="95"/>
      <c r="C133" s="95"/>
      <c r="D133" s="96"/>
      <c r="E133" s="97"/>
      <c r="F133" s="97"/>
      <c r="G133" s="97"/>
      <c r="H133" s="97"/>
      <c r="I133" s="97"/>
      <c r="J133" s="97"/>
      <c r="K133" s="97"/>
      <c r="L133" s="97"/>
      <c r="M133" s="97"/>
      <c r="N133" s="97"/>
      <c r="O133" s="97"/>
      <c r="P133" s="97"/>
      <c r="Q133" s="95"/>
      <c r="R133" s="97"/>
      <c r="S133" s="97"/>
      <c r="T133" s="97"/>
    </row>
    <row r="134" ht="15.75" customHeight="1">
      <c r="A134" s="94"/>
      <c r="B134" s="95"/>
      <c r="C134" s="95"/>
      <c r="D134" s="96"/>
      <c r="E134" s="97"/>
      <c r="F134" s="97"/>
      <c r="G134" s="97"/>
      <c r="H134" s="97"/>
      <c r="I134" s="97"/>
      <c r="J134" s="97"/>
      <c r="K134" s="97"/>
      <c r="L134" s="97"/>
      <c r="M134" s="97"/>
      <c r="N134" s="97"/>
      <c r="O134" s="97"/>
      <c r="P134" s="97"/>
      <c r="Q134" s="95"/>
      <c r="R134" s="97"/>
      <c r="S134" s="97"/>
      <c r="T134" s="97"/>
    </row>
    <row r="135" ht="15.75" customHeight="1">
      <c r="A135" s="94"/>
      <c r="B135" s="95"/>
      <c r="C135" s="95"/>
      <c r="D135" s="96"/>
      <c r="E135" s="97"/>
      <c r="F135" s="97"/>
      <c r="G135" s="97"/>
      <c r="H135" s="97"/>
      <c r="I135" s="97"/>
      <c r="J135" s="97"/>
      <c r="K135" s="97"/>
      <c r="L135" s="97"/>
      <c r="M135" s="97"/>
      <c r="N135" s="97"/>
      <c r="O135" s="97"/>
      <c r="P135" s="97"/>
      <c r="Q135" s="95"/>
      <c r="R135" s="97"/>
      <c r="S135" s="97"/>
      <c r="T135" s="97"/>
    </row>
    <row r="136" ht="15.75" customHeight="1">
      <c r="A136" s="94"/>
      <c r="B136" s="95"/>
      <c r="C136" s="95"/>
      <c r="D136" s="96"/>
      <c r="E136" s="97"/>
      <c r="F136" s="97"/>
      <c r="G136" s="97"/>
      <c r="H136" s="97"/>
      <c r="I136" s="97"/>
      <c r="J136" s="97"/>
      <c r="K136" s="97"/>
      <c r="L136" s="97"/>
      <c r="M136" s="97"/>
      <c r="N136" s="97"/>
      <c r="O136" s="97"/>
      <c r="P136" s="97"/>
      <c r="Q136" s="95"/>
      <c r="R136" s="97"/>
      <c r="S136" s="97"/>
      <c r="T136" s="97"/>
    </row>
    <row r="137" ht="15.75" customHeight="1">
      <c r="A137" s="94"/>
      <c r="B137" s="95"/>
      <c r="C137" s="95"/>
      <c r="D137" s="96"/>
      <c r="E137" s="97"/>
      <c r="F137" s="97"/>
      <c r="G137" s="97"/>
      <c r="H137" s="97"/>
      <c r="I137" s="97"/>
      <c r="J137" s="97"/>
      <c r="K137" s="97"/>
      <c r="L137" s="97"/>
      <c r="M137" s="97"/>
      <c r="N137" s="97"/>
      <c r="O137" s="97"/>
      <c r="P137" s="97"/>
      <c r="Q137" s="95"/>
      <c r="R137" s="97"/>
      <c r="S137" s="97"/>
      <c r="T137" s="97"/>
    </row>
    <row r="138" ht="15.75" customHeight="1">
      <c r="A138" s="94"/>
      <c r="B138" s="95"/>
      <c r="C138" s="95"/>
      <c r="D138" s="96"/>
      <c r="E138" s="97"/>
      <c r="F138" s="97"/>
      <c r="G138" s="97"/>
      <c r="H138" s="97"/>
      <c r="I138" s="97"/>
      <c r="J138" s="97"/>
      <c r="K138" s="97"/>
      <c r="L138" s="97"/>
      <c r="M138" s="97"/>
      <c r="N138" s="97"/>
      <c r="O138" s="97"/>
      <c r="P138" s="97"/>
      <c r="Q138" s="95"/>
      <c r="R138" s="97"/>
      <c r="S138" s="97"/>
      <c r="T138" s="97"/>
    </row>
    <row r="139" ht="15.75" customHeight="1">
      <c r="A139" s="94"/>
      <c r="B139" s="95"/>
      <c r="C139" s="95"/>
      <c r="D139" s="96"/>
      <c r="E139" s="97"/>
      <c r="F139" s="97"/>
      <c r="G139" s="97"/>
      <c r="H139" s="97"/>
      <c r="I139" s="97"/>
      <c r="J139" s="97"/>
      <c r="K139" s="97"/>
      <c r="L139" s="97"/>
      <c r="M139" s="97"/>
      <c r="N139" s="97"/>
      <c r="O139" s="97"/>
      <c r="P139" s="97"/>
      <c r="Q139" s="95"/>
      <c r="R139" s="97"/>
      <c r="S139" s="97"/>
      <c r="T139" s="97"/>
    </row>
    <row r="140" ht="15.75" customHeight="1">
      <c r="A140" s="94"/>
      <c r="B140" s="95"/>
      <c r="C140" s="95"/>
      <c r="D140" s="96"/>
      <c r="E140" s="97"/>
      <c r="F140" s="97"/>
      <c r="G140" s="97"/>
      <c r="H140" s="97"/>
      <c r="I140" s="97"/>
      <c r="J140" s="97"/>
      <c r="K140" s="97"/>
      <c r="L140" s="97"/>
      <c r="M140" s="97"/>
      <c r="N140" s="97"/>
      <c r="O140" s="97"/>
      <c r="P140" s="97"/>
      <c r="Q140" s="95"/>
      <c r="R140" s="97"/>
      <c r="S140" s="97"/>
      <c r="T140" s="97"/>
    </row>
    <row r="141" ht="15.75" customHeight="1">
      <c r="A141" s="94"/>
      <c r="B141" s="95"/>
      <c r="C141" s="95"/>
      <c r="D141" s="96"/>
      <c r="E141" s="97"/>
      <c r="F141" s="97"/>
      <c r="G141" s="97"/>
      <c r="H141" s="97"/>
      <c r="I141" s="97"/>
      <c r="J141" s="97"/>
      <c r="K141" s="97"/>
      <c r="L141" s="97"/>
      <c r="M141" s="97"/>
      <c r="N141" s="97"/>
      <c r="O141" s="97"/>
      <c r="P141" s="97"/>
      <c r="Q141" s="95"/>
      <c r="R141" s="97"/>
      <c r="S141" s="97"/>
      <c r="T141" s="97"/>
    </row>
    <row r="142" ht="15.75" customHeight="1">
      <c r="A142" s="94"/>
      <c r="B142" s="95"/>
      <c r="C142" s="95"/>
      <c r="D142" s="96"/>
      <c r="E142" s="97"/>
      <c r="F142" s="97"/>
      <c r="G142" s="97"/>
      <c r="H142" s="97"/>
      <c r="I142" s="97"/>
      <c r="J142" s="97"/>
      <c r="K142" s="97"/>
      <c r="L142" s="97"/>
      <c r="M142" s="97"/>
      <c r="N142" s="97"/>
      <c r="O142" s="97"/>
      <c r="P142" s="97"/>
      <c r="Q142" s="95"/>
      <c r="R142" s="97"/>
      <c r="S142" s="97"/>
      <c r="T142" s="97"/>
    </row>
    <row r="143" ht="15.75" customHeight="1">
      <c r="A143" s="94"/>
      <c r="B143" s="95"/>
      <c r="C143" s="95"/>
      <c r="D143" s="96"/>
      <c r="E143" s="97"/>
      <c r="F143" s="97"/>
      <c r="G143" s="97"/>
      <c r="H143" s="97"/>
      <c r="I143" s="97"/>
      <c r="J143" s="97"/>
      <c r="K143" s="97"/>
      <c r="L143" s="97"/>
      <c r="M143" s="97"/>
      <c r="N143" s="97"/>
      <c r="O143" s="97"/>
      <c r="P143" s="97"/>
      <c r="Q143" s="95"/>
      <c r="R143" s="97"/>
      <c r="S143" s="97"/>
      <c r="T143" s="97"/>
    </row>
    <row r="144" ht="15.75" customHeight="1">
      <c r="A144" s="94"/>
      <c r="B144" s="95"/>
      <c r="C144" s="95"/>
      <c r="D144" s="96"/>
      <c r="E144" s="97"/>
      <c r="F144" s="97"/>
      <c r="G144" s="97"/>
      <c r="H144" s="97"/>
      <c r="I144" s="97"/>
      <c r="J144" s="97"/>
      <c r="K144" s="97"/>
      <c r="L144" s="97"/>
      <c r="M144" s="97"/>
      <c r="N144" s="97"/>
      <c r="O144" s="97"/>
      <c r="P144" s="97"/>
      <c r="Q144" s="95"/>
      <c r="R144" s="97"/>
      <c r="S144" s="97"/>
      <c r="T144" s="97"/>
    </row>
    <row r="145" ht="15.75" customHeight="1">
      <c r="A145" s="94"/>
      <c r="B145" s="95"/>
      <c r="C145" s="95"/>
      <c r="D145" s="96"/>
      <c r="E145" s="97"/>
      <c r="F145" s="97"/>
      <c r="G145" s="97"/>
      <c r="H145" s="97"/>
      <c r="I145" s="97"/>
      <c r="J145" s="97"/>
      <c r="K145" s="97"/>
      <c r="L145" s="97"/>
      <c r="M145" s="97"/>
      <c r="N145" s="97"/>
      <c r="O145" s="97"/>
      <c r="P145" s="97"/>
      <c r="Q145" s="95"/>
      <c r="R145" s="97"/>
      <c r="S145" s="97"/>
      <c r="T145" s="97"/>
    </row>
    <row r="146" ht="15.75" customHeight="1">
      <c r="A146" s="94"/>
      <c r="B146" s="95"/>
      <c r="C146" s="95"/>
      <c r="D146" s="96"/>
      <c r="E146" s="97"/>
      <c r="F146" s="97"/>
      <c r="G146" s="97"/>
      <c r="H146" s="97"/>
      <c r="I146" s="97"/>
      <c r="J146" s="97"/>
      <c r="K146" s="97"/>
      <c r="L146" s="97"/>
      <c r="M146" s="97"/>
      <c r="N146" s="97"/>
      <c r="O146" s="97"/>
      <c r="P146" s="97"/>
      <c r="Q146" s="95"/>
      <c r="R146" s="97"/>
      <c r="S146" s="97"/>
      <c r="T146" s="97"/>
    </row>
    <row r="147" ht="15.75" customHeight="1">
      <c r="A147" s="94"/>
      <c r="B147" s="95"/>
      <c r="C147" s="95"/>
      <c r="D147" s="96"/>
      <c r="E147" s="97"/>
      <c r="F147" s="97"/>
      <c r="G147" s="97"/>
      <c r="H147" s="97"/>
      <c r="I147" s="97"/>
      <c r="J147" s="97"/>
      <c r="K147" s="97"/>
      <c r="L147" s="97"/>
      <c r="M147" s="97"/>
      <c r="N147" s="97"/>
      <c r="O147" s="97"/>
      <c r="P147" s="97"/>
      <c r="Q147" s="95"/>
      <c r="R147" s="97"/>
      <c r="S147" s="97"/>
      <c r="T147" s="97"/>
    </row>
    <row r="148" ht="15.75" customHeight="1">
      <c r="A148" s="94"/>
      <c r="B148" s="95"/>
      <c r="C148" s="95"/>
      <c r="D148" s="96"/>
      <c r="E148" s="97"/>
      <c r="F148" s="97"/>
      <c r="G148" s="97"/>
      <c r="H148" s="97"/>
      <c r="I148" s="97"/>
      <c r="J148" s="97"/>
      <c r="K148" s="97"/>
      <c r="L148" s="97"/>
      <c r="M148" s="97"/>
      <c r="N148" s="97"/>
      <c r="O148" s="97"/>
      <c r="P148" s="97"/>
      <c r="Q148" s="95"/>
      <c r="R148" s="97"/>
      <c r="S148" s="97"/>
      <c r="T148" s="97"/>
    </row>
    <row r="149" ht="15.75" customHeight="1">
      <c r="A149" s="94"/>
      <c r="B149" s="95"/>
      <c r="C149" s="95"/>
      <c r="D149" s="96"/>
      <c r="E149" s="97"/>
      <c r="F149" s="97"/>
      <c r="G149" s="97"/>
      <c r="H149" s="97"/>
      <c r="I149" s="97"/>
      <c r="J149" s="97"/>
      <c r="K149" s="97"/>
      <c r="L149" s="97"/>
      <c r="M149" s="97"/>
      <c r="N149" s="97"/>
      <c r="O149" s="97"/>
      <c r="P149" s="97"/>
      <c r="Q149" s="95"/>
      <c r="R149" s="97"/>
      <c r="S149" s="97"/>
      <c r="T149" s="97"/>
    </row>
    <row r="150" ht="15.75" customHeight="1">
      <c r="A150" s="94"/>
      <c r="B150" s="95"/>
      <c r="C150" s="95"/>
      <c r="D150" s="96"/>
      <c r="E150" s="97"/>
      <c r="F150" s="97"/>
      <c r="G150" s="97"/>
      <c r="H150" s="97"/>
      <c r="I150" s="97"/>
      <c r="J150" s="97"/>
      <c r="K150" s="97"/>
      <c r="L150" s="97"/>
      <c r="M150" s="97"/>
      <c r="N150" s="97"/>
      <c r="O150" s="97"/>
      <c r="P150" s="97"/>
      <c r="Q150" s="95"/>
      <c r="R150" s="97"/>
      <c r="S150" s="97"/>
      <c r="T150" s="97"/>
    </row>
    <row r="151" ht="15.75" customHeight="1">
      <c r="A151" s="94"/>
      <c r="B151" s="95"/>
      <c r="C151" s="95"/>
      <c r="D151" s="96"/>
      <c r="E151" s="97"/>
      <c r="F151" s="97"/>
      <c r="G151" s="97"/>
      <c r="H151" s="97"/>
      <c r="I151" s="97"/>
      <c r="J151" s="97"/>
      <c r="K151" s="97"/>
      <c r="L151" s="97"/>
      <c r="M151" s="97"/>
      <c r="N151" s="97"/>
      <c r="O151" s="97"/>
      <c r="P151" s="97"/>
      <c r="Q151" s="95"/>
      <c r="R151" s="97"/>
      <c r="S151" s="97"/>
      <c r="T151" s="97"/>
    </row>
    <row r="152" ht="15.75" customHeight="1">
      <c r="A152" s="94"/>
      <c r="B152" s="95"/>
      <c r="C152" s="95"/>
      <c r="D152" s="96"/>
      <c r="E152" s="97"/>
      <c r="F152" s="97"/>
      <c r="G152" s="97"/>
      <c r="H152" s="97"/>
      <c r="I152" s="97"/>
      <c r="J152" s="97"/>
      <c r="K152" s="97"/>
      <c r="L152" s="97"/>
      <c r="M152" s="97"/>
      <c r="N152" s="97"/>
      <c r="O152" s="97"/>
      <c r="P152" s="97"/>
      <c r="Q152" s="95"/>
      <c r="R152" s="97"/>
      <c r="S152" s="97"/>
      <c r="T152" s="97"/>
    </row>
    <row r="153" ht="15.75" customHeight="1">
      <c r="A153" s="94"/>
      <c r="B153" s="95"/>
      <c r="C153" s="95"/>
      <c r="D153" s="96"/>
      <c r="E153" s="97"/>
      <c r="F153" s="97"/>
      <c r="G153" s="97"/>
      <c r="H153" s="97"/>
      <c r="I153" s="97"/>
      <c r="J153" s="97"/>
      <c r="K153" s="97"/>
      <c r="L153" s="97"/>
      <c r="M153" s="97"/>
      <c r="N153" s="97"/>
      <c r="O153" s="97"/>
      <c r="P153" s="97"/>
      <c r="Q153" s="95"/>
      <c r="R153" s="97"/>
      <c r="S153" s="97"/>
      <c r="T153" s="97"/>
    </row>
    <row r="154" ht="15.75" customHeight="1">
      <c r="A154" s="94"/>
      <c r="B154" s="95"/>
      <c r="C154" s="95"/>
      <c r="D154" s="96"/>
      <c r="E154" s="97"/>
      <c r="F154" s="97"/>
      <c r="G154" s="97"/>
      <c r="H154" s="97"/>
      <c r="I154" s="97"/>
      <c r="J154" s="97"/>
      <c r="K154" s="97"/>
      <c r="L154" s="97"/>
      <c r="M154" s="97"/>
      <c r="N154" s="97"/>
      <c r="O154" s="97"/>
      <c r="P154" s="97"/>
      <c r="Q154" s="95"/>
      <c r="R154" s="97"/>
      <c r="S154" s="97"/>
      <c r="T154" s="97"/>
    </row>
    <row r="155" ht="15.75" customHeight="1">
      <c r="A155" s="94"/>
      <c r="B155" s="95"/>
      <c r="C155" s="95"/>
      <c r="D155" s="96"/>
      <c r="E155" s="97"/>
      <c r="F155" s="97"/>
      <c r="G155" s="97"/>
      <c r="H155" s="97"/>
      <c r="I155" s="97"/>
      <c r="J155" s="97"/>
      <c r="K155" s="97"/>
      <c r="L155" s="97"/>
      <c r="M155" s="97"/>
      <c r="N155" s="97"/>
      <c r="O155" s="97"/>
      <c r="P155" s="97"/>
      <c r="Q155" s="95"/>
      <c r="R155" s="97"/>
      <c r="S155" s="97"/>
      <c r="T155" s="97"/>
    </row>
    <row r="156" ht="15.75" customHeight="1">
      <c r="A156" s="94"/>
      <c r="B156" s="95"/>
      <c r="C156" s="95"/>
      <c r="D156" s="96"/>
      <c r="E156" s="97"/>
      <c r="F156" s="97"/>
      <c r="G156" s="97"/>
      <c r="H156" s="97"/>
      <c r="I156" s="97"/>
      <c r="J156" s="97"/>
      <c r="K156" s="97"/>
      <c r="L156" s="97"/>
      <c r="M156" s="97"/>
      <c r="N156" s="97"/>
      <c r="O156" s="97"/>
      <c r="P156" s="97"/>
      <c r="Q156" s="95"/>
      <c r="R156" s="97"/>
      <c r="S156" s="97"/>
      <c r="T156" s="97"/>
    </row>
    <row r="157" ht="15.75" customHeight="1">
      <c r="A157" s="94"/>
      <c r="B157" s="95"/>
      <c r="C157" s="95"/>
      <c r="D157" s="96"/>
      <c r="E157" s="97"/>
      <c r="F157" s="97"/>
      <c r="G157" s="97"/>
      <c r="H157" s="97"/>
      <c r="I157" s="97"/>
      <c r="J157" s="97"/>
      <c r="K157" s="97"/>
      <c r="L157" s="97"/>
      <c r="M157" s="97"/>
      <c r="N157" s="97"/>
      <c r="O157" s="97"/>
      <c r="P157" s="97"/>
      <c r="Q157" s="95"/>
      <c r="R157" s="97"/>
      <c r="S157" s="97"/>
      <c r="T157" s="97"/>
    </row>
    <row r="158" ht="15.75" customHeight="1">
      <c r="A158" s="94"/>
      <c r="B158" s="95"/>
      <c r="C158" s="95"/>
      <c r="D158" s="96"/>
      <c r="E158" s="97"/>
      <c r="F158" s="97"/>
      <c r="G158" s="97"/>
      <c r="H158" s="97"/>
      <c r="I158" s="97"/>
      <c r="J158" s="97"/>
      <c r="K158" s="97"/>
      <c r="L158" s="97"/>
      <c r="M158" s="97"/>
      <c r="N158" s="97"/>
      <c r="O158" s="97"/>
      <c r="P158" s="97"/>
      <c r="Q158" s="95"/>
      <c r="R158" s="97"/>
      <c r="S158" s="97"/>
      <c r="T158" s="97"/>
    </row>
    <row r="159" ht="15.75" customHeight="1">
      <c r="A159" s="94"/>
      <c r="B159" s="95"/>
      <c r="C159" s="95"/>
      <c r="D159" s="96"/>
      <c r="E159" s="97"/>
      <c r="F159" s="97"/>
      <c r="G159" s="97"/>
      <c r="H159" s="97"/>
      <c r="I159" s="97"/>
      <c r="J159" s="97"/>
      <c r="K159" s="97"/>
      <c r="L159" s="97"/>
      <c r="M159" s="97"/>
      <c r="N159" s="97"/>
      <c r="O159" s="97"/>
      <c r="P159" s="97"/>
      <c r="Q159" s="95"/>
      <c r="R159" s="97"/>
      <c r="S159" s="97"/>
      <c r="T159" s="97"/>
    </row>
    <row r="160" ht="15.75" customHeight="1">
      <c r="A160" s="94"/>
      <c r="B160" s="95"/>
      <c r="C160" s="95"/>
      <c r="D160" s="96"/>
      <c r="E160" s="97"/>
      <c r="F160" s="97"/>
      <c r="G160" s="97"/>
      <c r="H160" s="97"/>
      <c r="I160" s="97"/>
      <c r="J160" s="97"/>
      <c r="K160" s="97"/>
      <c r="L160" s="97"/>
      <c r="M160" s="97"/>
      <c r="N160" s="97"/>
      <c r="O160" s="97"/>
      <c r="P160" s="97"/>
      <c r="Q160" s="95"/>
      <c r="R160" s="97"/>
      <c r="S160" s="97"/>
      <c r="T160" s="97"/>
    </row>
    <row r="161" ht="15.75" customHeight="1">
      <c r="A161" s="94"/>
      <c r="B161" s="95"/>
      <c r="C161" s="95"/>
      <c r="D161" s="96"/>
      <c r="E161" s="97"/>
      <c r="F161" s="97"/>
      <c r="G161" s="97"/>
      <c r="H161" s="97"/>
      <c r="I161" s="97"/>
      <c r="J161" s="97"/>
      <c r="K161" s="97"/>
      <c r="L161" s="97"/>
      <c r="M161" s="97"/>
      <c r="N161" s="97"/>
      <c r="O161" s="97"/>
      <c r="P161" s="97"/>
      <c r="Q161" s="95"/>
      <c r="R161" s="97"/>
      <c r="S161" s="97"/>
      <c r="T161" s="97"/>
    </row>
    <row r="162" ht="15.75" customHeight="1">
      <c r="A162" s="94"/>
      <c r="B162" s="95"/>
      <c r="C162" s="95"/>
      <c r="D162" s="96"/>
      <c r="E162" s="97"/>
      <c r="F162" s="97"/>
      <c r="G162" s="97"/>
      <c r="H162" s="97"/>
      <c r="I162" s="97"/>
      <c r="J162" s="97"/>
      <c r="K162" s="97"/>
      <c r="L162" s="97"/>
      <c r="M162" s="97"/>
      <c r="N162" s="97"/>
      <c r="O162" s="97"/>
      <c r="P162" s="97"/>
      <c r="Q162" s="95"/>
      <c r="R162" s="97"/>
      <c r="S162" s="97"/>
      <c r="T162" s="97"/>
    </row>
    <row r="163" ht="15.75" customHeight="1">
      <c r="A163" s="94"/>
      <c r="B163" s="95"/>
      <c r="C163" s="95"/>
      <c r="D163" s="96"/>
      <c r="E163" s="97"/>
      <c r="F163" s="97"/>
      <c r="G163" s="97"/>
      <c r="H163" s="97"/>
      <c r="I163" s="97"/>
      <c r="J163" s="97"/>
      <c r="K163" s="97"/>
      <c r="L163" s="97"/>
      <c r="M163" s="97"/>
      <c r="N163" s="97"/>
      <c r="O163" s="97"/>
      <c r="P163" s="97"/>
      <c r="Q163" s="95"/>
      <c r="R163" s="97"/>
      <c r="S163" s="97"/>
      <c r="T163" s="97"/>
    </row>
    <row r="164" ht="15.75" customHeight="1">
      <c r="A164" s="94"/>
      <c r="B164" s="95"/>
      <c r="C164" s="95"/>
      <c r="D164" s="96"/>
      <c r="E164" s="97"/>
      <c r="F164" s="97"/>
      <c r="G164" s="97"/>
      <c r="H164" s="97"/>
      <c r="I164" s="97"/>
      <c r="J164" s="97"/>
      <c r="K164" s="97"/>
      <c r="L164" s="97"/>
      <c r="M164" s="97"/>
      <c r="N164" s="97"/>
      <c r="O164" s="97"/>
      <c r="P164" s="97"/>
      <c r="Q164" s="95"/>
      <c r="R164" s="97"/>
      <c r="S164" s="97"/>
      <c r="T164" s="97"/>
    </row>
    <row r="165" ht="15.75" customHeight="1">
      <c r="A165" s="94"/>
      <c r="B165" s="95"/>
      <c r="C165" s="95"/>
      <c r="D165" s="96"/>
      <c r="E165" s="97"/>
      <c r="F165" s="97"/>
      <c r="G165" s="97"/>
      <c r="H165" s="97"/>
      <c r="I165" s="97"/>
      <c r="J165" s="97"/>
      <c r="K165" s="97"/>
      <c r="L165" s="97"/>
      <c r="M165" s="97"/>
      <c r="N165" s="97"/>
      <c r="O165" s="97"/>
      <c r="P165" s="97"/>
      <c r="Q165" s="95"/>
      <c r="R165" s="97"/>
      <c r="S165" s="97"/>
      <c r="T165" s="97"/>
    </row>
    <row r="166" ht="15.75" customHeight="1">
      <c r="A166" s="94"/>
      <c r="B166" s="95"/>
      <c r="C166" s="95"/>
      <c r="D166" s="96"/>
      <c r="E166" s="97"/>
      <c r="F166" s="97"/>
      <c r="G166" s="97"/>
      <c r="H166" s="97"/>
      <c r="I166" s="97"/>
      <c r="J166" s="97"/>
      <c r="K166" s="97"/>
      <c r="L166" s="97"/>
      <c r="M166" s="97"/>
      <c r="N166" s="97"/>
      <c r="O166" s="97"/>
      <c r="P166" s="97"/>
      <c r="Q166" s="95"/>
      <c r="R166" s="97"/>
      <c r="S166" s="97"/>
      <c r="T166" s="97"/>
    </row>
    <row r="167" ht="15.75" customHeight="1">
      <c r="A167" s="94"/>
      <c r="B167" s="95"/>
      <c r="C167" s="95"/>
      <c r="D167" s="96"/>
      <c r="E167" s="97"/>
      <c r="F167" s="97"/>
      <c r="G167" s="97"/>
      <c r="H167" s="97"/>
      <c r="I167" s="97"/>
      <c r="J167" s="97"/>
      <c r="K167" s="97"/>
      <c r="L167" s="97"/>
      <c r="M167" s="97"/>
      <c r="N167" s="97"/>
      <c r="O167" s="97"/>
      <c r="P167" s="97"/>
      <c r="Q167" s="95"/>
      <c r="R167" s="97"/>
      <c r="S167" s="97"/>
      <c r="T167" s="97"/>
    </row>
    <row r="168" ht="15.75" customHeight="1">
      <c r="A168" s="94"/>
      <c r="B168" s="95"/>
      <c r="C168" s="95"/>
      <c r="D168" s="96"/>
      <c r="E168" s="97"/>
      <c r="F168" s="97"/>
      <c r="G168" s="97"/>
      <c r="H168" s="97"/>
      <c r="I168" s="97"/>
      <c r="J168" s="97"/>
      <c r="K168" s="97"/>
      <c r="L168" s="97"/>
      <c r="M168" s="97"/>
      <c r="N168" s="97"/>
      <c r="O168" s="97"/>
      <c r="P168" s="97"/>
      <c r="Q168" s="95"/>
      <c r="R168" s="97"/>
      <c r="S168" s="97"/>
      <c r="T168" s="97"/>
    </row>
    <row r="169" ht="15.75" customHeight="1">
      <c r="A169" s="94"/>
      <c r="B169" s="95"/>
      <c r="C169" s="95"/>
      <c r="D169" s="96"/>
      <c r="E169" s="97"/>
      <c r="F169" s="97"/>
      <c r="G169" s="97"/>
      <c r="H169" s="97"/>
      <c r="I169" s="97"/>
      <c r="J169" s="97"/>
      <c r="K169" s="97"/>
      <c r="L169" s="97"/>
      <c r="M169" s="97"/>
      <c r="N169" s="97"/>
      <c r="O169" s="97"/>
      <c r="P169" s="97"/>
      <c r="Q169" s="95"/>
      <c r="R169" s="97"/>
      <c r="S169" s="97"/>
      <c r="T169" s="97"/>
    </row>
    <row r="170" ht="15.75" customHeight="1">
      <c r="A170" s="94"/>
      <c r="B170" s="95"/>
      <c r="C170" s="95"/>
      <c r="D170" s="96"/>
      <c r="E170" s="97"/>
      <c r="F170" s="97"/>
      <c r="G170" s="97"/>
      <c r="H170" s="97"/>
      <c r="I170" s="97"/>
      <c r="J170" s="97"/>
      <c r="K170" s="97"/>
      <c r="L170" s="97"/>
      <c r="M170" s="97"/>
      <c r="N170" s="97"/>
      <c r="O170" s="97"/>
      <c r="P170" s="97"/>
      <c r="Q170" s="95"/>
      <c r="R170" s="97"/>
      <c r="S170" s="97"/>
      <c r="T170" s="97"/>
    </row>
    <row r="171" ht="15.75" customHeight="1">
      <c r="A171" s="94"/>
      <c r="B171" s="95"/>
      <c r="C171" s="95"/>
      <c r="D171" s="96"/>
      <c r="E171" s="97"/>
      <c r="F171" s="97"/>
      <c r="G171" s="97"/>
      <c r="H171" s="97"/>
      <c r="I171" s="97"/>
      <c r="J171" s="97"/>
      <c r="K171" s="97"/>
      <c r="L171" s="97"/>
      <c r="M171" s="97"/>
      <c r="N171" s="97"/>
      <c r="O171" s="97"/>
      <c r="P171" s="97"/>
      <c r="Q171" s="95"/>
      <c r="R171" s="97"/>
      <c r="S171" s="97"/>
      <c r="T171" s="97"/>
    </row>
    <row r="172" ht="15.75" customHeight="1">
      <c r="A172" s="94"/>
      <c r="B172" s="95"/>
      <c r="C172" s="95"/>
      <c r="D172" s="96"/>
      <c r="E172" s="97"/>
      <c r="F172" s="97"/>
      <c r="G172" s="97"/>
      <c r="H172" s="97"/>
      <c r="I172" s="97"/>
      <c r="J172" s="97"/>
      <c r="K172" s="97"/>
      <c r="L172" s="97"/>
      <c r="M172" s="97"/>
      <c r="N172" s="97"/>
      <c r="O172" s="97"/>
      <c r="P172" s="97"/>
      <c r="Q172" s="95"/>
      <c r="R172" s="97"/>
      <c r="S172" s="97"/>
      <c r="T172" s="97"/>
    </row>
    <row r="173" ht="15.75" customHeight="1">
      <c r="A173" s="94"/>
      <c r="B173" s="95"/>
      <c r="C173" s="95"/>
      <c r="D173" s="96"/>
      <c r="E173" s="97"/>
      <c r="F173" s="97"/>
      <c r="G173" s="97"/>
      <c r="H173" s="97"/>
      <c r="I173" s="97"/>
      <c r="J173" s="97"/>
      <c r="K173" s="97"/>
      <c r="L173" s="97"/>
      <c r="M173" s="97"/>
      <c r="N173" s="97"/>
      <c r="O173" s="97"/>
      <c r="P173" s="97"/>
      <c r="Q173" s="95"/>
      <c r="R173" s="97"/>
      <c r="S173" s="97"/>
      <c r="T173" s="97"/>
    </row>
    <row r="174" ht="15.75" customHeight="1">
      <c r="A174" s="94"/>
      <c r="B174" s="95"/>
      <c r="C174" s="95"/>
      <c r="D174" s="96"/>
      <c r="E174" s="97"/>
      <c r="F174" s="97"/>
      <c r="G174" s="97"/>
      <c r="H174" s="97"/>
      <c r="I174" s="97"/>
      <c r="J174" s="97"/>
      <c r="K174" s="97"/>
      <c r="L174" s="97"/>
      <c r="M174" s="97"/>
      <c r="N174" s="97"/>
      <c r="O174" s="97"/>
      <c r="P174" s="97"/>
      <c r="Q174" s="95"/>
      <c r="R174" s="97"/>
      <c r="S174" s="97"/>
      <c r="T174" s="97"/>
    </row>
    <row r="175" ht="15.75" customHeight="1">
      <c r="A175" s="94"/>
      <c r="B175" s="95"/>
      <c r="C175" s="95"/>
      <c r="D175" s="96"/>
      <c r="E175" s="97"/>
      <c r="F175" s="97"/>
      <c r="G175" s="97"/>
      <c r="H175" s="97"/>
      <c r="I175" s="97"/>
      <c r="J175" s="97"/>
      <c r="K175" s="97"/>
      <c r="L175" s="97"/>
      <c r="M175" s="97"/>
      <c r="N175" s="97"/>
      <c r="O175" s="97"/>
      <c r="P175" s="97"/>
      <c r="Q175" s="95"/>
      <c r="R175" s="97"/>
      <c r="S175" s="97"/>
      <c r="T175" s="97"/>
    </row>
    <row r="176" ht="15.75" customHeight="1">
      <c r="A176" s="94"/>
      <c r="B176" s="95"/>
      <c r="C176" s="95"/>
      <c r="D176" s="96"/>
      <c r="E176" s="97"/>
      <c r="F176" s="97"/>
      <c r="G176" s="97"/>
      <c r="H176" s="97"/>
      <c r="I176" s="97"/>
      <c r="J176" s="97"/>
      <c r="K176" s="97"/>
      <c r="L176" s="97"/>
      <c r="M176" s="97"/>
      <c r="N176" s="97"/>
      <c r="O176" s="97"/>
      <c r="P176" s="97"/>
      <c r="Q176" s="95"/>
      <c r="R176" s="97"/>
      <c r="S176" s="97"/>
      <c r="T176" s="97"/>
    </row>
    <row r="177" ht="15.75" customHeight="1">
      <c r="A177" s="94"/>
      <c r="B177" s="95"/>
      <c r="C177" s="95"/>
      <c r="D177" s="96"/>
      <c r="E177" s="97"/>
      <c r="F177" s="97"/>
      <c r="G177" s="97"/>
      <c r="H177" s="97"/>
      <c r="I177" s="97"/>
      <c r="J177" s="97"/>
      <c r="K177" s="97"/>
      <c r="L177" s="97"/>
      <c r="M177" s="97"/>
      <c r="N177" s="97"/>
      <c r="O177" s="97"/>
      <c r="P177" s="97"/>
      <c r="Q177" s="95"/>
      <c r="R177" s="97"/>
      <c r="S177" s="97"/>
      <c r="T177" s="97"/>
    </row>
    <row r="178" ht="15.75" customHeight="1">
      <c r="A178" s="94"/>
      <c r="B178" s="95"/>
      <c r="C178" s="95"/>
      <c r="D178" s="96"/>
      <c r="E178" s="97"/>
      <c r="F178" s="97"/>
      <c r="G178" s="97"/>
      <c r="H178" s="97"/>
      <c r="I178" s="97"/>
      <c r="J178" s="97"/>
      <c r="K178" s="97"/>
      <c r="L178" s="97"/>
      <c r="M178" s="97"/>
      <c r="N178" s="97"/>
      <c r="O178" s="97"/>
      <c r="P178" s="97"/>
      <c r="Q178" s="95"/>
      <c r="R178" s="97"/>
      <c r="S178" s="97"/>
      <c r="T178" s="97"/>
    </row>
    <row r="179" ht="15.75" customHeight="1">
      <c r="A179" s="94"/>
      <c r="B179" s="95"/>
      <c r="C179" s="95"/>
      <c r="D179" s="96"/>
      <c r="E179" s="97"/>
      <c r="F179" s="97"/>
      <c r="G179" s="97"/>
      <c r="H179" s="97"/>
      <c r="I179" s="97"/>
      <c r="J179" s="97"/>
      <c r="K179" s="97"/>
      <c r="L179" s="97"/>
      <c r="M179" s="97"/>
      <c r="N179" s="97"/>
      <c r="O179" s="97"/>
      <c r="P179" s="97"/>
      <c r="Q179" s="95"/>
      <c r="R179" s="97"/>
      <c r="S179" s="97"/>
      <c r="T179" s="97"/>
    </row>
    <row r="180" ht="15.75" customHeight="1">
      <c r="A180" s="94"/>
      <c r="B180" s="95"/>
      <c r="C180" s="95"/>
      <c r="D180" s="96"/>
      <c r="E180" s="97"/>
      <c r="F180" s="97"/>
      <c r="G180" s="97"/>
      <c r="H180" s="97"/>
      <c r="I180" s="97"/>
      <c r="J180" s="97"/>
      <c r="K180" s="97"/>
      <c r="L180" s="97"/>
      <c r="M180" s="97"/>
      <c r="N180" s="97"/>
      <c r="O180" s="97"/>
      <c r="P180" s="97"/>
      <c r="Q180" s="95"/>
      <c r="R180" s="97"/>
      <c r="S180" s="97"/>
      <c r="T180" s="97"/>
    </row>
    <row r="181" ht="15.75" customHeight="1">
      <c r="A181" s="94"/>
      <c r="B181" s="95"/>
      <c r="C181" s="95"/>
      <c r="D181" s="96"/>
      <c r="E181" s="97"/>
      <c r="F181" s="97"/>
      <c r="G181" s="97"/>
      <c r="H181" s="97"/>
      <c r="I181" s="97"/>
      <c r="J181" s="97"/>
      <c r="K181" s="97"/>
      <c r="L181" s="97"/>
      <c r="M181" s="97"/>
      <c r="N181" s="97"/>
      <c r="O181" s="97"/>
      <c r="P181" s="97"/>
      <c r="Q181" s="95"/>
      <c r="R181" s="97"/>
      <c r="S181" s="97"/>
      <c r="T181" s="97"/>
    </row>
    <row r="182" ht="15.75" customHeight="1">
      <c r="A182" s="94"/>
      <c r="B182" s="95"/>
      <c r="C182" s="95"/>
      <c r="D182" s="96"/>
      <c r="E182" s="97"/>
      <c r="F182" s="97"/>
      <c r="G182" s="97"/>
      <c r="H182" s="97"/>
      <c r="I182" s="97"/>
      <c r="J182" s="97"/>
      <c r="K182" s="97"/>
      <c r="L182" s="97"/>
      <c r="M182" s="97"/>
      <c r="N182" s="97"/>
      <c r="O182" s="97"/>
      <c r="P182" s="97"/>
      <c r="Q182" s="95"/>
      <c r="R182" s="97"/>
      <c r="S182" s="97"/>
      <c r="T182" s="97"/>
    </row>
    <row r="183" ht="15.75" customHeight="1">
      <c r="A183" s="94"/>
      <c r="B183" s="95"/>
      <c r="C183" s="95"/>
      <c r="D183" s="96"/>
      <c r="E183" s="97"/>
      <c r="F183" s="97"/>
      <c r="G183" s="97"/>
      <c r="H183" s="97"/>
      <c r="I183" s="97"/>
      <c r="J183" s="97"/>
      <c r="K183" s="97"/>
      <c r="L183" s="97"/>
      <c r="M183" s="97"/>
      <c r="N183" s="97"/>
      <c r="O183" s="97"/>
      <c r="P183" s="97"/>
      <c r="Q183" s="95"/>
      <c r="R183" s="97"/>
      <c r="S183" s="97"/>
      <c r="T183" s="97"/>
    </row>
    <row r="184" ht="15.75" customHeight="1">
      <c r="A184" s="94"/>
      <c r="B184" s="95"/>
      <c r="C184" s="95"/>
      <c r="D184" s="96"/>
      <c r="E184" s="97"/>
      <c r="F184" s="97"/>
      <c r="G184" s="97"/>
      <c r="H184" s="97"/>
      <c r="I184" s="97"/>
      <c r="J184" s="97"/>
      <c r="K184" s="97"/>
      <c r="L184" s="97"/>
      <c r="M184" s="97"/>
      <c r="N184" s="97"/>
      <c r="O184" s="97"/>
      <c r="P184" s="97"/>
      <c r="Q184" s="95"/>
      <c r="R184" s="97"/>
      <c r="S184" s="97"/>
      <c r="T184" s="97"/>
    </row>
    <row r="185" ht="15.75" customHeight="1">
      <c r="A185" s="94"/>
      <c r="B185" s="95"/>
      <c r="C185" s="95"/>
      <c r="D185" s="96"/>
      <c r="E185" s="97"/>
      <c r="F185" s="97"/>
      <c r="G185" s="97"/>
      <c r="H185" s="97"/>
      <c r="I185" s="97"/>
      <c r="J185" s="97"/>
      <c r="K185" s="97"/>
      <c r="L185" s="97"/>
      <c r="M185" s="97"/>
      <c r="N185" s="97"/>
      <c r="O185" s="97"/>
      <c r="P185" s="97"/>
      <c r="Q185" s="95"/>
      <c r="R185" s="97"/>
      <c r="S185" s="97"/>
      <c r="T185" s="97"/>
    </row>
    <row r="186" ht="15.75" customHeight="1">
      <c r="A186" s="94"/>
      <c r="B186" s="95"/>
      <c r="C186" s="95"/>
      <c r="D186" s="96"/>
      <c r="E186" s="97"/>
      <c r="F186" s="97"/>
      <c r="G186" s="97"/>
      <c r="H186" s="97"/>
      <c r="I186" s="97"/>
      <c r="J186" s="97"/>
      <c r="K186" s="97"/>
      <c r="L186" s="97"/>
      <c r="M186" s="97"/>
      <c r="N186" s="97"/>
      <c r="O186" s="97"/>
      <c r="P186" s="97"/>
      <c r="Q186" s="95"/>
      <c r="R186" s="97"/>
      <c r="S186" s="97"/>
      <c r="T186" s="97"/>
    </row>
    <row r="187" ht="15.75" customHeight="1">
      <c r="A187" s="94"/>
      <c r="B187" s="95"/>
      <c r="C187" s="95"/>
      <c r="D187" s="96"/>
      <c r="E187" s="97"/>
      <c r="F187" s="97"/>
      <c r="G187" s="97"/>
      <c r="H187" s="97"/>
      <c r="I187" s="97"/>
      <c r="J187" s="97"/>
      <c r="K187" s="97"/>
      <c r="L187" s="97"/>
      <c r="M187" s="97"/>
      <c r="N187" s="97"/>
      <c r="O187" s="97"/>
      <c r="P187" s="97"/>
      <c r="Q187" s="95"/>
      <c r="R187" s="97"/>
      <c r="S187" s="97"/>
      <c r="T187" s="97"/>
    </row>
    <row r="188" ht="15.75" customHeight="1">
      <c r="A188" s="94"/>
      <c r="B188" s="95"/>
      <c r="C188" s="95"/>
      <c r="D188" s="96"/>
      <c r="E188" s="97"/>
      <c r="F188" s="97"/>
      <c r="G188" s="97"/>
      <c r="H188" s="97"/>
      <c r="I188" s="97"/>
      <c r="J188" s="97"/>
      <c r="K188" s="97"/>
      <c r="L188" s="97"/>
      <c r="M188" s="97"/>
      <c r="N188" s="97"/>
      <c r="O188" s="97"/>
      <c r="P188" s="97"/>
      <c r="Q188" s="95"/>
      <c r="R188" s="97"/>
      <c r="S188" s="97"/>
      <c r="T188" s="97"/>
    </row>
    <row r="189" ht="15.75" customHeight="1">
      <c r="A189" s="94"/>
      <c r="B189" s="95"/>
      <c r="C189" s="95"/>
      <c r="D189" s="96"/>
      <c r="E189" s="97"/>
      <c r="F189" s="97"/>
      <c r="G189" s="97"/>
      <c r="H189" s="97"/>
      <c r="I189" s="97"/>
      <c r="J189" s="97"/>
      <c r="K189" s="97"/>
      <c r="L189" s="97"/>
      <c r="M189" s="97"/>
      <c r="N189" s="97"/>
      <c r="O189" s="97"/>
      <c r="P189" s="97"/>
      <c r="Q189" s="95"/>
      <c r="R189" s="97"/>
      <c r="S189" s="97"/>
      <c r="T189" s="97"/>
    </row>
    <row r="190" ht="15.75" customHeight="1">
      <c r="A190" s="94"/>
      <c r="B190" s="95"/>
      <c r="C190" s="95"/>
      <c r="D190" s="96"/>
      <c r="E190" s="97"/>
      <c r="F190" s="97"/>
      <c r="G190" s="97"/>
      <c r="H190" s="97"/>
      <c r="I190" s="97"/>
      <c r="J190" s="97"/>
      <c r="K190" s="97"/>
      <c r="L190" s="97"/>
      <c r="M190" s="97"/>
      <c r="N190" s="97"/>
      <c r="O190" s="97"/>
      <c r="P190" s="97"/>
      <c r="Q190" s="95"/>
      <c r="R190" s="97"/>
      <c r="S190" s="97"/>
      <c r="T190" s="97"/>
    </row>
    <row r="191" ht="15.75" customHeight="1">
      <c r="A191" s="94"/>
      <c r="B191" s="95"/>
      <c r="C191" s="95"/>
      <c r="D191" s="96"/>
      <c r="E191" s="97"/>
      <c r="F191" s="97"/>
      <c r="G191" s="97"/>
      <c r="H191" s="97"/>
      <c r="I191" s="97"/>
      <c r="J191" s="97"/>
      <c r="K191" s="97"/>
      <c r="L191" s="97"/>
      <c r="M191" s="97"/>
      <c r="N191" s="97"/>
      <c r="O191" s="97"/>
      <c r="P191" s="97"/>
      <c r="Q191" s="95"/>
      <c r="R191" s="97"/>
      <c r="S191" s="97"/>
      <c r="T191" s="97"/>
    </row>
    <row r="192" ht="15.75" customHeight="1">
      <c r="A192" s="94"/>
      <c r="B192" s="95"/>
      <c r="C192" s="95"/>
      <c r="D192" s="96"/>
      <c r="E192" s="97"/>
      <c r="F192" s="97"/>
      <c r="G192" s="97"/>
      <c r="H192" s="97"/>
      <c r="I192" s="97"/>
      <c r="J192" s="97"/>
      <c r="K192" s="97"/>
      <c r="L192" s="97"/>
      <c r="M192" s="97"/>
      <c r="N192" s="97"/>
      <c r="O192" s="97"/>
      <c r="P192" s="97"/>
      <c r="Q192" s="95"/>
      <c r="R192" s="97"/>
      <c r="S192" s="97"/>
      <c r="T192" s="97"/>
    </row>
    <row r="193" ht="15.75" customHeight="1">
      <c r="A193" s="94"/>
      <c r="B193" s="95"/>
      <c r="C193" s="95"/>
      <c r="D193" s="96"/>
      <c r="E193" s="97"/>
      <c r="F193" s="97"/>
      <c r="G193" s="97"/>
      <c r="H193" s="97"/>
      <c r="I193" s="97"/>
      <c r="J193" s="97"/>
      <c r="K193" s="97"/>
      <c r="L193" s="97"/>
      <c r="M193" s="97"/>
      <c r="N193" s="97"/>
      <c r="O193" s="97"/>
      <c r="P193" s="97"/>
      <c r="Q193" s="95"/>
      <c r="R193" s="97"/>
      <c r="S193" s="97"/>
      <c r="T193" s="97"/>
    </row>
    <row r="194" ht="15.75" customHeight="1">
      <c r="A194" s="94"/>
      <c r="B194" s="95"/>
      <c r="C194" s="95"/>
      <c r="D194" s="96"/>
      <c r="E194" s="97"/>
      <c r="F194" s="97"/>
      <c r="G194" s="97"/>
      <c r="H194" s="97"/>
      <c r="I194" s="97"/>
      <c r="J194" s="97"/>
      <c r="K194" s="97"/>
      <c r="L194" s="97"/>
      <c r="M194" s="97"/>
      <c r="N194" s="97"/>
      <c r="O194" s="97"/>
      <c r="P194" s="97"/>
      <c r="Q194" s="95"/>
      <c r="R194" s="97"/>
      <c r="S194" s="97"/>
      <c r="T194" s="97"/>
    </row>
    <row r="195" ht="15.75" customHeight="1">
      <c r="A195" s="94"/>
      <c r="B195" s="95"/>
      <c r="C195" s="95"/>
      <c r="D195" s="96"/>
      <c r="E195" s="97"/>
      <c r="F195" s="97"/>
      <c r="G195" s="97"/>
      <c r="H195" s="97"/>
      <c r="I195" s="97"/>
      <c r="J195" s="97"/>
      <c r="K195" s="97"/>
      <c r="L195" s="97"/>
      <c r="M195" s="97"/>
      <c r="N195" s="97"/>
      <c r="O195" s="97"/>
      <c r="P195" s="97"/>
      <c r="Q195" s="95"/>
      <c r="R195" s="97"/>
      <c r="S195" s="97"/>
      <c r="T195" s="97"/>
    </row>
    <row r="196" ht="15.75" customHeight="1">
      <c r="A196" s="94"/>
      <c r="B196" s="95"/>
      <c r="C196" s="95"/>
      <c r="D196" s="96"/>
      <c r="E196" s="97"/>
      <c r="F196" s="97"/>
      <c r="G196" s="97"/>
      <c r="H196" s="97"/>
      <c r="I196" s="97"/>
      <c r="J196" s="97"/>
      <c r="K196" s="97"/>
      <c r="L196" s="97"/>
      <c r="M196" s="97"/>
      <c r="N196" s="97"/>
      <c r="O196" s="97"/>
      <c r="P196" s="97"/>
      <c r="Q196" s="95"/>
      <c r="R196" s="97"/>
      <c r="S196" s="97"/>
      <c r="T196" s="97"/>
    </row>
    <row r="197" ht="15.75" customHeight="1">
      <c r="A197" s="94"/>
      <c r="B197" s="95"/>
      <c r="C197" s="95"/>
      <c r="D197" s="96"/>
      <c r="E197" s="97"/>
      <c r="F197" s="97"/>
      <c r="G197" s="97"/>
      <c r="H197" s="97"/>
      <c r="I197" s="97"/>
      <c r="J197" s="97"/>
      <c r="K197" s="97"/>
      <c r="L197" s="97"/>
      <c r="M197" s="97"/>
      <c r="N197" s="97"/>
      <c r="O197" s="97"/>
      <c r="P197" s="97"/>
      <c r="Q197" s="95"/>
      <c r="R197" s="97"/>
      <c r="S197" s="97"/>
      <c r="T197" s="97"/>
    </row>
    <row r="198" ht="15.75" customHeight="1">
      <c r="A198" s="94"/>
      <c r="B198" s="95"/>
      <c r="C198" s="95"/>
      <c r="D198" s="96"/>
      <c r="E198" s="97"/>
      <c r="F198" s="97"/>
      <c r="G198" s="97"/>
      <c r="H198" s="97"/>
      <c r="I198" s="97"/>
      <c r="J198" s="97"/>
      <c r="K198" s="97"/>
      <c r="L198" s="97"/>
      <c r="M198" s="97"/>
      <c r="N198" s="97"/>
      <c r="O198" s="97"/>
      <c r="P198" s="97"/>
      <c r="Q198" s="95"/>
      <c r="R198" s="97"/>
      <c r="S198" s="97"/>
      <c r="T198" s="97"/>
    </row>
    <row r="199" ht="15.75" customHeight="1">
      <c r="A199" s="94"/>
      <c r="B199" s="95"/>
      <c r="C199" s="95"/>
      <c r="D199" s="96"/>
      <c r="E199" s="97"/>
      <c r="F199" s="97"/>
      <c r="G199" s="97"/>
      <c r="H199" s="97"/>
      <c r="I199" s="97"/>
      <c r="J199" s="97"/>
      <c r="K199" s="97"/>
      <c r="L199" s="97"/>
      <c r="M199" s="97"/>
      <c r="N199" s="97"/>
      <c r="O199" s="97"/>
      <c r="P199" s="97"/>
      <c r="Q199" s="95"/>
      <c r="R199" s="97"/>
      <c r="S199" s="97"/>
      <c r="T199" s="97"/>
    </row>
    <row r="200" ht="15.75" customHeight="1">
      <c r="A200" s="94"/>
      <c r="B200" s="95"/>
      <c r="C200" s="95"/>
      <c r="D200" s="96"/>
      <c r="E200" s="97"/>
      <c r="F200" s="97"/>
      <c r="G200" s="97"/>
      <c r="H200" s="97"/>
      <c r="I200" s="97"/>
      <c r="J200" s="97"/>
      <c r="K200" s="97"/>
      <c r="L200" s="97"/>
      <c r="M200" s="97"/>
      <c r="N200" s="97"/>
      <c r="O200" s="97"/>
      <c r="P200" s="97"/>
      <c r="Q200" s="95"/>
      <c r="R200" s="97"/>
      <c r="S200" s="97"/>
      <c r="T200" s="97"/>
    </row>
    <row r="201" ht="15.75" customHeight="1">
      <c r="A201" s="94"/>
      <c r="B201" s="95"/>
      <c r="C201" s="95"/>
      <c r="D201" s="96"/>
      <c r="E201" s="97"/>
      <c r="F201" s="97"/>
      <c r="G201" s="97"/>
      <c r="H201" s="97"/>
      <c r="I201" s="97"/>
      <c r="J201" s="97"/>
      <c r="K201" s="97"/>
      <c r="L201" s="97"/>
      <c r="M201" s="97"/>
      <c r="N201" s="97"/>
      <c r="O201" s="97"/>
      <c r="P201" s="97"/>
      <c r="Q201" s="95"/>
      <c r="R201" s="97"/>
      <c r="S201" s="97"/>
      <c r="T201" s="97"/>
    </row>
    <row r="202" ht="15.75" customHeight="1">
      <c r="A202" s="94"/>
      <c r="B202" s="95"/>
      <c r="C202" s="95"/>
      <c r="D202" s="96"/>
      <c r="E202" s="97"/>
      <c r="F202" s="97"/>
      <c r="G202" s="97"/>
      <c r="H202" s="97"/>
      <c r="I202" s="97"/>
      <c r="J202" s="97"/>
      <c r="K202" s="97"/>
      <c r="L202" s="97"/>
      <c r="M202" s="97"/>
      <c r="N202" s="97"/>
      <c r="O202" s="97"/>
      <c r="P202" s="97"/>
      <c r="Q202" s="95"/>
      <c r="R202" s="97"/>
      <c r="S202" s="97"/>
      <c r="T202" s="97"/>
    </row>
    <row r="203" ht="15.75" customHeight="1">
      <c r="A203" s="94"/>
      <c r="B203" s="95"/>
      <c r="C203" s="95"/>
      <c r="D203" s="96"/>
      <c r="E203" s="97"/>
      <c r="F203" s="97"/>
      <c r="G203" s="97"/>
      <c r="H203" s="97"/>
      <c r="I203" s="97"/>
      <c r="J203" s="97"/>
      <c r="K203" s="97"/>
      <c r="L203" s="97"/>
      <c r="M203" s="97"/>
      <c r="N203" s="97"/>
      <c r="O203" s="97"/>
      <c r="P203" s="97"/>
      <c r="Q203" s="95"/>
      <c r="R203" s="97"/>
      <c r="S203" s="97"/>
      <c r="T203" s="97"/>
    </row>
    <row r="204" ht="15.75" customHeight="1">
      <c r="A204" s="94"/>
      <c r="B204" s="95"/>
      <c r="C204" s="95"/>
      <c r="D204" s="96"/>
      <c r="E204" s="97"/>
      <c r="F204" s="97"/>
      <c r="G204" s="97"/>
      <c r="H204" s="97"/>
      <c r="I204" s="97"/>
      <c r="J204" s="97"/>
      <c r="K204" s="97"/>
      <c r="L204" s="97"/>
      <c r="M204" s="97"/>
      <c r="N204" s="97"/>
      <c r="O204" s="97"/>
      <c r="P204" s="97"/>
      <c r="Q204" s="95"/>
      <c r="R204" s="97"/>
      <c r="S204" s="97"/>
      <c r="T204" s="97"/>
    </row>
    <row r="205" ht="15.75" customHeight="1">
      <c r="A205" s="94"/>
      <c r="B205" s="95"/>
      <c r="C205" s="95"/>
      <c r="D205" s="96"/>
      <c r="E205" s="97"/>
      <c r="F205" s="97"/>
      <c r="G205" s="97"/>
      <c r="H205" s="97"/>
      <c r="I205" s="97"/>
      <c r="J205" s="97"/>
      <c r="K205" s="97"/>
      <c r="L205" s="97"/>
      <c r="M205" s="97"/>
      <c r="N205" s="97"/>
      <c r="O205" s="97"/>
      <c r="P205" s="97"/>
      <c r="Q205" s="95"/>
      <c r="R205" s="97"/>
      <c r="S205" s="97"/>
      <c r="T205" s="97"/>
    </row>
    <row r="206" ht="15.75" customHeight="1">
      <c r="A206" s="94"/>
      <c r="B206" s="95"/>
      <c r="C206" s="95"/>
      <c r="D206" s="96"/>
      <c r="E206" s="97"/>
      <c r="F206" s="97"/>
      <c r="G206" s="97"/>
      <c r="H206" s="97"/>
      <c r="I206" s="97"/>
      <c r="J206" s="97"/>
      <c r="K206" s="97"/>
      <c r="L206" s="97"/>
      <c r="M206" s="97"/>
      <c r="N206" s="97"/>
      <c r="O206" s="97"/>
      <c r="P206" s="97"/>
      <c r="Q206" s="95"/>
      <c r="R206" s="97"/>
      <c r="S206" s="97"/>
      <c r="T206" s="97"/>
    </row>
    <row r="207" ht="15.75" customHeight="1">
      <c r="A207" s="94"/>
      <c r="B207" s="95"/>
      <c r="C207" s="95"/>
      <c r="D207" s="96"/>
      <c r="E207" s="97"/>
      <c r="F207" s="97"/>
      <c r="G207" s="97"/>
      <c r="H207" s="97"/>
      <c r="I207" s="97"/>
      <c r="J207" s="97"/>
      <c r="K207" s="97"/>
      <c r="L207" s="97"/>
      <c r="M207" s="97"/>
      <c r="N207" s="97"/>
      <c r="O207" s="97"/>
      <c r="P207" s="97"/>
      <c r="Q207" s="95"/>
      <c r="R207" s="97"/>
      <c r="S207" s="97"/>
      <c r="T207" s="97"/>
    </row>
    <row r="208" ht="15.75" customHeight="1">
      <c r="A208" s="94"/>
      <c r="B208" s="95"/>
      <c r="C208" s="95"/>
      <c r="D208" s="96"/>
      <c r="E208" s="97"/>
      <c r="F208" s="97"/>
      <c r="G208" s="97"/>
      <c r="H208" s="97"/>
      <c r="I208" s="97"/>
      <c r="J208" s="97"/>
      <c r="K208" s="97"/>
      <c r="L208" s="97"/>
      <c r="M208" s="97"/>
      <c r="N208" s="97"/>
      <c r="O208" s="97"/>
      <c r="P208" s="97"/>
      <c r="Q208" s="95"/>
      <c r="R208" s="97"/>
      <c r="S208" s="97"/>
      <c r="T208" s="97"/>
    </row>
    <row r="209" ht="15.75" customHeight="1">
      <c r="A209" s="94"/>
      <c r="B209" s="95"/>
      <c r="C209" s="95"/>
      <c r="D209" s="96"/>
      <c r="E209" s="97"/>
      <c r="F209" s="97"/>
      <c r="G209" s="97"/>
      <c r="H209" s="97"/>
      <c r="I209" s="97"/>
      <c r="J209" s="97"/>
      <c r="K209" s="97"/>
      <c r="L209" s="97"/>
      <c r="M209" s="97"/>
      <c r="N209" s="97"/>
      <c r="O209" s="97"/>
      <c r="P209" s="97"/>
      <c r="Q209" s="95"/>
      <c r="R209" s="97"/>
      <c r="S209" s="97"/>
      <c r="T209" s="97"/>
    </row>
    <row r="210" ht="15.75" customHeight="1">
      <c r="A210" s="94"/>
      <c r="B210" s="95"/>
      <c r="C210" s="95"/>
      <c r="D210" s="96"/>
      <c r="E210" s="97"/>
      <c r="F210" s="97"/>
      <c r="G210" s="97"/>
      <c r="H210" s="97"/>
      <c r="I210" s="97"/>
      <c r="J210" s="97"/>
      <c r="K210" s="97"/>
      <c r="L210" s="97"/>
      <c r="M210" s="97"/>
      <c r="N210" s="97"/>
      <c r="O210" s="97"/>
      <c r="P210" s="97"/>
      <c r="Q210" s="95"/>
      <c r="R210" s="97"/>
      <c r="S210" s="97"/>
      <c r="T210" s="97"/>
    </row>
    <row r="211" ht="15.75" customHeight="1">
      <c r="A211" s="94"/>
      <c r="B211" s="95"/>
      <c r="C211" s="95"/>
      <c r="D211" s="96"/>
      <c r="E211" s="97"/>
      <c r="F211" s="97"/>
      <c r="G211" s="97"/>
      <c r="H211" s="97"/>
      <c r="I211" s="97"/>
      <c r="J211" s="97"/>
      <c r="K211" s="97"/>
      <c r="L211" s="97"/>
      <c r="M211" s="97"/>
      <c r="N211" s="97"/>
      <c r="O211" s="97"/>
      <c r="P211" s="97"/>
      <c r="Q211" s="95"/>
      <c r="R211" s="97"/>
      <c r="S211" s="97"/>
      <c r="T211" s="97"/>
    </row>
    <row r="212" ht="15.75" customHeight="1">
      <c r="A212" s="94"/>
      <c r="B212" s="95"/>
      <c r="C212" s="95"/>
      <c r="D212" s="96"/>
      <c r="E212" s="97"/>
      <c r="F212" s="97"/>
      <c r="G212" s="97"/>
      <c r="H212" s="97"/>
      <c r="I212" s="97"/>
      <c r="J212" s="97"/>
      <c r="K212" s="97"/>
      <c r="L212" s="97"/>
      <c r="M212" s="97"/>
      <c r="N212" s="97"/>
      <c r="O212" s="97"/>
      <c r="P212" s="97"/>
      <c r="Q212" s="95"/>
      <c r="R212" s="97"/>
      <c r="S212" s="97"/>
      <c r="T212" s="97"/>
    </row>
    <row r="213" ht="15.75" customHeight="1">
      <c r="A213" s="94"/>
      <c r="B213" s="95"/>
      <c r="C213" s="95"/>
      <c r="D213" s="96"/>
      <c r="E213" s="97"/>
      <c r="F213" s="97"/>
      <c r="G213" s="97"/>
      <c r="H213" s="97"/>
      <c r="I213" s="97"/>
      <c r="J213" s="97"/>
      <c r="K213" s="97"/>
      <c r="L213" s="97"/>
      <c r="M213" s="97"/>
      <c r="N213" s="97"/>
      <c r="O213" s="97"/>
      <c r="P213" s="97"/>
      <c r="Q213" s="95"/>
      <c r="R213" s="97"/>
      <c r="S213" s="97"/>
      <c r="T213" s="97"/>
    </row>
    <row r="214" ht="15.75" customHeight="1">
      <c r="A214" s="94"/>
      <c r="B214" s="95"/>
      <c r="C214" s="95"/>
      <c r="D214" s="96"/>
      <c r="E214" s="97"/>
      <c r="F214" s="97"/>
      <c r="G214" s="97"/>
      <c r="H214" s="97"/>
      <c r="I214" s="97"/>
      <c r="J214" s="97"/>
      <c r="K214" s="97"/>
      <c r="L214" s="97"/>
      <c r="M214" s="97"/>
      <c r="N214" s="97"/>
      <c r="O214" s="97"/>
      <c r="P214" s="97"/>
      <c r="Q214" s="95"/>
      <c r="R214" s="97"/>
      <c r="S214" s="97"/>
      <c r="T214" s="97"/>
    </row>
    <row r="215" ht="15.75" customHeight="1">
      <c r="A215" s="94"/>
      <c r="B215" s="95"/>
      <c r="C215" s="95"/>
      <c r="D215" s="96"/>
      <c r="E215" s="97"/>
      <c r="F215" s="97"/>
      <c r="G215" s="97"/>
      <c r="H215" s="97"/>
      <c r="I215" s="97"/>
      <c r="J215" s="97"/>
      <c r="K215" s="97"/>
      <c r="L215" s="97"/>
      <c r="M215" s="97"/>
      <c r="N215" s="97"/>
      <c r="O215" s="97"/>
      <c r="P215" s="97"/>
      <c r="Q215" s="95"/>
      <c r="R215" s="97"/>
      <c r="S215" s="97"/>
      <c r="T215" s="97"/>
    </row>
    <row r="216" ht="15.75" customHeight="1">
      <c r="A216" s="94"/>
      <c r="B216" s="95"/>
      <c r="C216" s="95"/>
      <c r="D216" s="96"/>
      <c r="E216" s="97"/>
      <c r="F216" s="97"/>
      <c r="G216" s="97"/>
      <c r="H216" s="97"/>
      <c r="I216" s="97"/>
      <c r="J216" s="97"/>
      <c r="K216" s="97"/>
      <c r="L216" s="97"/>
      <c r="M216" s="97"/>
      <c r="N216" s="97"/>
      <c r="O216" s="97"/>
      <c r="P216" s="97"/>
      <c r="Q216" s="95"/>
      <c r="R216" s="97"/>
      <c r="S216" s="97"/>
      <c r="T216" s="97"/>
    </row>
    <row r="217" ht="15.75" customHeight="1">
      <c r="A217" s="94"/>
      <c r="B217" s="95"/>
      <c r="C217" s="95"/>
      <c r="D217" s="96"/>
      <c r="E217" s="97"/>
      <c r="F217" s="97"/>
      <c r="G217" s="97"/>
      <c r="H217" s="97"/>
      <c r="I217" s="97"/>
      <c r="J217" s="97"/>
      <c r="K217" s="97"/>
      <c r="L217" s="97"/>
      <c r="M217" s="97"/>
      <c r="N217" s="97"/>
      <c r="O217" s="97"/>
      <c r="P217" s="97"/>
      <c r="Q217" s="95"/>
      <c r="R217" s="97"/>
      <c r="S217" s="97"/>
      <c r="T217" s="97"/>
    </row>
    <row r="218" ht="15.75" customHeight="1">
      <c r="A218" s="94"/>
      <c r="B218" s="95"/>
      <c r="C218" s="95"/>
      <c r="D218" s="96"/>
      <c r="E218" s="97"/>
      <c r="F218" s="97"/>
      <c r="G218" s="97"/>
      <c r="H218" s="97"/>
      <c r="I218" s="97"/>
      <c r="J218" s="97"/>
      <c r="K218" s="97"/>
      <c r="L218" s="97"/>
      <c r="M218" s="97"/>
      <c r="N218" s="97"/>
      <c r="O218" s="97"/>
      <c r="P218" s="97"/>
      <c r="Q218" s="95"/>
      <c r="R218" s="97"/>
      <c r="S218" s="97"/>
      <c r="T218" s="97"/>
    </row>
    <row r="219" ht="15.75" customHeight="1">
      <c r="A219" s="94"/>
      <c r="B219" s="95"/>
      <c r="C219" s="95"/>
      <c r="D219" s="96"/>
      <c r="E219" s="97"/>
      <c r="F219" s="97"/>
      <c r="G219" s="97"/>
      <c r="H219" s="97"/>
      <c r="I219" s="97"/>
      <c r="J219" s="97"/>
      <c r="K219" s="97"/>
      <c r="L219" s="97"/>
      <c r="M219" s="97"/>
      <c r="N219" s="97"/>
      <c r="O219" s="97"/>
      <c r="P219" s="97"/>
      <c r="Q219" s="95"/>
      <c r="R219" s="97"/>
      <c r="S219" s="97"/>
      <c r="T219" s="97"/>
    </row>
    <row r="220" ht="15.75" customHeight="1">
      <c r="A220" s="94"/>
      <c r="B220" s="95"/>
      <c r="C220" s="95"/>
      <c r="D220" s="96"/>
      <c r="E220" s="97"/>
      <c r="F220" s="97"/>
      <c r="G220" s="97"/>
      <c r="H220" s="97"/>
      <c r="I220" s="97"/>
      <c r="J220" s="97"/>
      <c r="K220" s="97"/>
      <c r="L220" s="97"/>
      <c r="M220" s="97"/>
      <c r="N220" s="97"/>
      <c r="O220" s="97"/>
      <c r="P220" s="97"/>
      <c r="Q220" s="95"/>
      <c r="R220" s="97"/>
      <c r="S220" s="97"/>
      <c r="T220" s="97"/>
    </row>
    <row r="221" ht="15.75" customHeight="1">
      <c r="A221" s="94"/>
      <c r="B221" s="95"/>
      <c r="C221" s="95"/>
      <c r="D221" s="96"/>
      <c r="E221" s="97"/>
      <c r="F221" s="97"/>
      <c r="G221" s="97"/>
      <c r="H221" s="97"/>
      <c r="I221" s="97"/>
      <c r="J221" s="97"/>
      <c r="K221" s="97"/>
      <c r="L221" s="97"/>
      <c r="M221" s="97"/>
      <c r="N221" s="97"/>
      <c r="O221" s="97"/>
      <c r="P221" s="97"/>
      <c r="Q221" s="95"/>
      <c r="R221" s="97"/>
      <c r="S221" s="97"/>
      <c r="T221" s="97"/>
    </row>
    <row r="222" ht="15.75" customHeight="1">
      <c r="A222" s="94"/>
      <c r="B222" s="95"/>
      <c r="C222" s="95"/>
      <c r="D222" s="96"/>
      <c r="E222" s="97"/>
      <c r="F222" s="97"/>
      <c r="G222" s="97"/>
      <c r="H222" s="97"/>
      <c r="I222" s="97"/>
      <c r="J222" s="97"/>
      <c r="K222" s="97"/>
      <c r="L222" s="97"/>
      <c r="M222" s="97"/>
      <c r="N222" s="97"/>
      <c r="O222" s="97"/>
      <c r="P222" s="97"/>
      <c r="Q222" s="95"/>
      <c r="R222" s="97"/>
      <c r="S222" s="97"/>
      <c r="T222" s="97"/>
    </row>
    <row r="223" ht="15.75" customHeight="1">
      <c r="A223" s="94"/>
      <c r="B223" s="95"/>
      <c r="C223" s="95"/>
      <c r="D223" s="96"/>
      <c r="E223" s="97"/>
      <c r="F223" s="97"/>
      <c r="G223" s="97"/>
      <c r="H223" s="97"/>
      <c r="I223" s="97"/>
      <c r="J223" s="97"/>
      <c r="K223" s="97"/>
      <c r="L223" s="97"/>
      <c r="M223" s="97"/>
      <c r="N223" s="97"/>
      <c r="O223" s="97"/>
      <c r="P223" s="97"/>
      <c r="Q223" s="95"/>
      <c r="R223" s="97"/>
      <c r="S223" s="97"/>
      <c r="T223" s="97"/>
    </row>
    <row r="224" ht="15.75" customHeight="1">
      <c r="A224" s="94"/>
      <c r="B224" s="95"/>
      <c r="C224" s="95"/>
      <c r="D224" s="96"/>
      <c r="E224" s="97"/>
      <c r="F224" s="97"/>
      <c r="G224" s="97"/>
      <c r="H224" s="97"/>
      <c r="I224" s="97"/>
      <c r="J224" s="97"/>
      <c r="K224" s="97"/>
      <c r="L224" s="97"/>
      <c r="M224" s="97"/>
      <c r="N224" s="97"/>
      <c r="O224" s="97"/>
      <c r="P224" s="97"/>
      <c r="Q224" s="95"/>
      <c r="R224" s="97"/>
      <c r="S224" s="97"/>
      <c r="T224" s="97"/>
    </row>
    <row r="225" ht="15.75" customHeight="1">
      <c r="A225" s="94"/>
      <c r="B225" s="95"/>
      <c r="C225" s="95"/>
      <c r="D225" s="96"/>
      <c r="E225" s="97"/>
      <c r="F225" s="97"/>
      <c r="G225" s="97"/>
      <c r="H225" s="97"/>
      <c r="I225" s="97"/>
      <c r="J225" s="97"/>
      <c r="K225" s="97"/>
      <c r="L225" s="97"/>
      <c r="M225" s="97"/>
      <c r="N225" s="97"/>
      <c r="O225" s="97"/>
      <c r="P225" s="97"/>
      <c r="Q225" s="95"/>
      <c r="R225" s="97"/>
      <c r="S225" s="97"/>
      <c r="T225" s="97"/>
    </row>
    <row r="226" ht="15.75" customHeight="1">
      <c r="A226" s="94"/>
      <c r="B226" s="95"/>
      <c r="C226" s="95"/>
      <c r="D226" s="96"/>
      <c r="E226" s="97"/>
      <c r="F226" s="97"/>
      <c r="G226" s="97"/>
      <c r="H226" s="97"/>
      <c r="I226" s="97"/>
      <c r="J226" s="97"/>
      <c r="K226" s="97"/>
      <c r="L226" s="97"/>
      <c r="M226" s="97"/>
      <c r="N226" s="97"/>
      <c r="O226" s="97"/>
      <c r="P226" s="97"/>
      <c r="Q226" s="95"/>
      <c r="R226" s="97"/>
      <c r="S226" s="97"/>
      <c r="T226" s="97"/>
    </row>
    <row r="227" ht="15.75" customHeight="1">
      <c r="A227" s="94"/>
      <c r="B227" s="95"/>
      <c r="C227" s="95"/>
      <c r="D227" s="96"/>
      <c r="E227" s="97"/>
      <c r="F227" s="97"/>
      <c r="G227" s="97"/>
      <c r="H227" s="97"/>
      <c r="I227" s="97"/>
      <c r="J227" s="97"/>
      <c r="K227" s="97"/>
      <c r="L227" s="97"/>
      <c r="M227" s="97"/>
      <c r="N227" s="97"/>
      <c r="O227" s="97"/>
      <c r="P227" s="97"/>
      <c r="Q227" s="95"/>
      <c r="R227" s="97"/>
      <c r="S227" s="97"/>
      <c r="T227" s="97"/>
    </row>
    <row r="228" ht="15.75" customHeight="1">
      <c r="A228" s="94"/>
      <c r="B228" s="95"/>
      <c r="C228" s="95"/>
      <c r="D228" s="96"/>
      <c r="E228" s="97"/>
      <c r="F228" s="97"/>
      <c r="G228" s="97"/>
      <c r="H228" s="97"/>
      <c r="I228" s="97"/>
      <c r="J228" s="97"/>
      <c r="K228" s="97"/>
      <c r="L228" s="97"/>
      <c r="M228" s="97"/>
      <c r="N228" s="97"/>
      <c r="O228" s="97"/>
      <c r="P228" s="97"/>
      <c r="Q228" s="95"/>
      <c r="R228" s="97"/>
      <c r="S228" s="97"/>
      <c r="T228" s="97"/>
    </row>
    <row r="229" ht="15.75" customHeight="1">
      <c r="A229" s="94"/>
      <c r="B229" s="95"/>
      <c r="C229" s="95"/>
      <c r="D229" s="96"/>
      <c r="E229" s="97"/>
      <c r="F229" s="97"/>
      <c r="G229" s="97"/>
      <c r="H229" s="97"/>
      <c r="I229" s="97"/>
      <c r="J229" s="97"/>
      <c r="K229" s="97"/>
      <c r="L229" s="97"/>
      <c r="M229" s="97"/>
      <c r="N229" s="97"/>
      <c r="O229" s="97"/>
      <c r="P229" s="97"/>
      <c r="Q229" s="95"/>
      <c r="R229" s="97"/>
      <c r="S229" s="97"/>
      <c r="T229" s="97"/>
    </row>
    <row r="230" ht="15.75" customHeight="1">
      <c r="A230" s="94"/>
      <c r="B230" s="95"/>
      <c r="C230" s="95"/>
      <c r="D230" s="96"/>
      <c r="E230" s="97"/>
      <c r="F230" s="97"/>
      <c r="G230" s="97"/>
      <c r="H230" s="97"/>
      <c r="I230" s="97"/>
      <c r="J230" s="97"/>
      <c r="K230" s="97"/>
      <c r="L230" s="97"/>
      <c r="M230" s="97"/>
      <c r="N230" s="97"/>
      <c r="O230" s="97"/>
      <c r="P230" s="97"/>
      <c r="Q230" s="95"/>
      <c r="R230" s="97"/>
      <c r="S230" s="97"/>
      <c r="T230" s="97"/>
    </row>
    <row r="231" ht="15.75" customHeight="1">
      <c r="A231" s="94"/>
      <c r="B231" s="95"/>
      <c r="C231" s="95"/>
      <c r="D231" s="96"/>
      <c r="E231" s="97"/>
      <c r="F231" s="97"/>
      <c r="G231" s="97"/>
      <c r="H231" s="97"/>
      <c r="I231" s="97"/>
      <c r="J231" s="97"/>
      <c r="K231" s="97"/>
      <c r="L231" s="97"/>
      <c r="M231" s="97"/>
      <c r="N231" s="97"/>
      <c r="O231" s="97"/>
      <c r="P231" s="97"/>
      <c r="Q231" s="95"/>
      <c r="R231" s="97"/>
      <c r="S231" s="97"/>
      <c r="T231" s="97"/>
    </row>
    <row r="232" ht="15.75" customHeight="1">
      <c r="A232" s="94"/>
      <c r="B232" s="95"/>
      <c r="C232" s="95"/>
      <c r="D232" s="96"/>
      <c r="E232" s="97"/>
      <c r="F232" s="97"/>
      <c r="G232" s="97"/>
      <c r="H232" s="97"/>
      <c r="I232" s="97"/>
      <c r="J232" s="97"/>
      <c r="K232" s="97"/>
      <c r="L232" s="97"/>
      <c r="M232" s="97"/>
      <c r="N232" s="97"/>
      <c r="O232" s="97"/>
      <c r="P232" s="97"/>
      <c r="Q232" s="95"/>
      <c r="R232" s="97"/>
      <c r="S232" s="97"/>
      <c r="T232" s="97"/>
    </row>
    <row r="233" ht="15.75" customHeight="1">
      <c r="A233" s="94"/>
      <c r="B233" s="95"/>
      <c r="C233" s="95"/>
      <c r="D233" s="96"/>
      <c r="E233" s="97"/>
      <c r="F233" s="97"/>
      <c r="G233" s="97"/>
      <c r="H233" s="97"/>
      <c r="I233" s="97"/>
      <c r="J233" s="97"/>
      <c r="K233" s="97"/>
      <c r="L233" s="97"/>
      <c r="M233" s="97"/>
      <c r="N233" s="97"/>
      <c r="O233" s="97"/>
      <c r="P233" s="97"/>
      <c r="Q233" s="95"/>
      <c r="R233" s="97"/>
      <c r="S233" s="97"/>
      <c r="T233" s="97"/>
    </row>
    <row r="234" ht="15.75" customHeight="1">
      <c r="A234" s="94"/>
      <c r="B234" s="95"/>
      <c r="C234" s="95"/>
      <c r="D234" s="96"/>
      <c r="E234" s="97"/>
      <c r="F234" s="97"/>
      <c r="G234" s="97"/>
      <c r="H234" s="97"/>
      <c r="I234" s="97"/>
      <c r="J234" s="97"/>
      <c r="K234" s="97"/>
      <c r="L234" s="97"/>
      <c r="M234" s="97"/>
      <c r="N234" s="97"/>
      <c r="O234" s="97"/>
      <c r="P234" s="97"/>
      <c r="Q234" s="95"/>
      <c r="R234" s="97"/>
      <c r="S234" s="97"/>
      <c r="T234" s="97"/>
    </row>
    <row r="235" ht="15.75" customHeight="1">
      <c r="A235" s="94"/>
      <c r="B235" s="95"/>
      <c r="C235" s="95"/>
      <c r="D235" s="96"/>
      <c r="E235" s="97"/>
      <c r="F235" s="97"/>
      <c r="G235" s="97"/>
      <c r="H235" s="97"/>
      <c r="I235" s="97"/>
      <c r="J235" s="97"/>
      <c r="K235" s="97"/>
      <c r="L235" s="97"/>
      <c r="M235" s="97"/>
      <c r="N235" s="97"/>
      <c r="O235" s="97"/>
      <c r="P235" s="97"/>
      <c r="Q235" s="95"/>
      <c r="R235" s="97"/>
      <c r="S235" s="97"/>
      <c r="T235" s="97"/>
    </row>
    <row r="236" ht="15.75" customHeight="1">
      <c r="A236" s="94"/>
      <c r="B236" s="95"/>
      <c r="C236" s="95"/>
      <c r="D236" s="96"/>
      <c r="E236" s="97"/>
      <c r="F236" s="97"/>
      <c r="G236" s="97"/>
      <c r="H236" s="97"/>
      <c r="I236" s="97"/>
      <c r="J236" s="97"/>
      <c r="K236" s="97"/>
      <c r="L236" s="97"/>
      <c r="M236" s="97"/>
      <c r="N236" s="97"/>
      <c r="O236" s="97"/>
      <c r="P236" s="97"/>
      <c r="Q236" s="95"/>
      <c r="R236" s="97"/>
      <c r="S236" s="97"/>
      <c r="T236" s="97"/>
    </row>
    <row r="237" ht="15.75" customHeight="1">
      <c r="A237" s="94"/>
      <c r="B237" s="95"/>
      <c r="C237" s="95"/>
      <c r="D237" s="96"/>
      <c r="E237" s="97"/>
      <c r="F237" s="97"/>
      <c r="G237" s="97"/>
      <c r="H237" s="97"/>
      <c r="I237" s="97"/>
      <c r="J237" s="97"/>
      <c r="K237" s="97"/>
      <c r="L237" s="97"/>
      <c r="M237" s="97"/>
      <c r="N237" s="97"/>
      <c r="O237" s="97"/>
      <c r="P237" s="97"/>
      <c r="Q237" s="95"/>
      <c r="R237" s="97"/>
      <c r="S237" s="97"/>
      <c r="T237" s="97"/>
    </row>
    <row r="238" ht="15.75" customHeight="1">
      <c r="A238" s="94"/>
      <c r="B238" s="95"/>
      <c r="C238" s="95"/>
      <c r="D238" s="96"/>
      <c r="E238" s="97"/>
      <c r="F238" s="97"/>
      <c r="G238" s="97"/>
      <c r="H238" s="97"/>
      <c r="I238" s="97"/>
      <c r="J238" s="97"/>
      <c r="K238" s="97"/>
      <c r="L238" s="97"/>
      <c r="M238" s="97"/>
      <c r="N238" s="97"/>
      <c r="O238" s="97"/>
      <c r="P238" s="97"/>
      <c r="Q238" s="95"/>
      <c r="R238" s="97"/>
      <c r="S238" s="97"/>
      <c r="T238" s="97"/>
    </row>
    <row r="239" ht="15.75" customHeight="1">
      <c r="A239" s="94"/>
      <c r="B239" s="95"/>
      <c r="C239" s="95"/>
      <c r="D239" s="96"/>
      <c r="E239" s="97"/>
      <c r="F239" s="97"/>
      <c r="G239" s="97"/>
      <c r="H239" s="97"/>
      <c r="I239" s="97"/>
      <c r="J239" s="97"/>
      <c r="K239" s="97"/>
      <c r="L239" s="97"/>
      <c r="M239" s="97"/>
      <c r="N239" s="97"/>
      <c r="O239" s="97"/>
      <c r="P239" s="97"/>
      <c r="Q239" s="95"/>
      <c r="R239" s="97"/>
      <c r="S239" s="97"/>
      <c r="T239" s="97"/>
    </row>
    <row r="240" ht="15.75" customHeight="1">
      <c r="A240" s="94"/>
      <c r="B240" s="95"/>
      <c r="C240" s="95"/>
      <c r="D240" s="96"/>
      <c r="E240" s="97"/>
      <c r="F240" s="97"/>
      <c r="G240" s="97"/>
      <c r="H240" s="97"/>
      <c r="I240" s="97"/>
      <c r="J240" s="97"/>
      <c r="K240" s="97"/>
      <c r="L240" s="97"/>
      <c r="M240" s="97"/>
      <c r="N240" s="97"/>
      <c r="O240" s="97"/>
      <c r="P240" s="97"/>
      <c r="Q240" s="95"/>
      <c r="R240" s="97"/>
      <c r="S240" s="97"/>
      <c r="T240" s="97"/>
    </row>
    <row r="241" ht="15.75" customHeight="1">
      <c r="A241" s="94"/>
      <c r="B241" s="95"/>
      <c r="C241" s="95"/>
      <c r="D241" s="96"/>
      <c r="E241" s="97"/>
      <c r="F241" s="97"/>
      <c r="G241" s="97"/>
      <c r="H241" s="97"/>
      <c r="I241" s="97"/>
      <c r="J241" s="97"/>
      <c r="K241" s="97"/>
      <c r="L241" s="97"/>
      <c r="M241" s="97"/>
      <c r="N241" s="97"/>
      <c r="O241" s="97"/>
      <c r="P241" s="97"/>
      <c r="Q241" s="95"/>
      <c r="R241" s="97"/>
      <c r="S241" s="97"/>
      <c r="T241" s="97"/>
    </row>
    <row r="242" ht="15.75" customHeight="1">
      <c r="A242" s="94"/>
      <c r="B242" s="95"/>
      <c r="C242" s="95"/>
      <c r="D242" s="96"/>
      <c r="E242" s="97"/>
      <c r="F242" s="97"/>
      <c r="G242" s="97"/>
      <c r="H242" s="97"/>
      <c r="I242" s="97"/>
      <c r="J242" s="97"/>
      <c r="K242" s="97"/>
      <c r="L242" s="97"/>
      <c r="M242" s="97"/>
      <c r="N242" s="97"/>
      <c r="O242" s="97"/>
      <c r="P242" s="97"/>
      <c r="Q242" s="95"/>
      <c r="R242" s="97"/>
      <c r="S242" s="97"/>
      <c r="T242" s="97"/>
    </row>
    <row r="243" ht="15.75" customHeight="1">
      <c r="A243" s="94"/>
      <c r="B243" s="95"/>
      <c r="C243" s="95"/>
      <c r="D243" s="96"/>
      <c r="E243" s="97"/>
      <c r="F243" s="97"/>
      <c r="G243" s="97"/>
      <c r="H243" s="97"/>
      <c r="I243" s="97"/>
      <c r="J243" s="97"/>
      <c r="K243" s="97"/>
      <c r="L243" s="97"/>
      <c r="M243" s="97"/>
      <c r="N243" s="97"/>
      <c r="O243" s="97"/>
      <c r="P243" s="97"/>
      <c r="Q243" s="95"/>
      <c r="R243" s="97"/>
      <c r="S243" s="97"/>
      <c r="T243" s="97"/>
    </row>
    <row r="244" ht="15.75" customHeight="1">
      <c r="A244" s="94"/>
      <c r="B244" s="95"/>
      <c r="C244" s="95"/>
      <c r="D244" s="96"/>
      <c r="E244" s="97"/>
      <c r="F244" s="97"/>
      <c r="G244" s="97"/>
      <c r="H244" s="97"/>
      <c r="I244" s="97"/>
      <c r="J244" s="97"/>
      <c r="K244" s="97"/>
      <c r="L244" s="97"/>
      <c r="M244" s="97"/>
      <c r="N244" s="97"/>
      <c r="O244" s="97"/>
      <c r="P244" s="97"/>
      <c r="Q244" s="95"/>
      <c r="R244" s="97"/>
      <c r="S244" s="97"/>
      <c r="T244" s="97"/>
    </row>
    <row r="245" ht="15.75" customHeight="1">
      <c r="A245" s="94"/>
      <c r="B245" s="95"/>
      <c r="C245" s="95"/>
      <c r="D245" s="96"/>
      <c r="E245" s="97"/>
      <c r="F245" s="97"/>
      <c r="G245" s="97"/>
      <c r="H245" s="97"/>
      <c r="I245" s="97"/>
      <c r="J245" s="97"/>
      <c r="K245" s="97"/>
      <c r="L245" s="97"/>
      <c r="M245" s="97"/>
      <c r="N245" s="97"/>
      <c r="O245" s="97"/>
      <c r="P245" s="97"/>
      <c r="Q245" s="95"/>
      <c r="R245" s="97"/>
      <c r="S245" s="97"/>
      <c r="T245" s="97"/>
    </row>
    <row r="246" ht="15.75" customHeight="1">
      <c r="A246" s="94"/>
      <c r="B246" s="95"/>
      <c r="C246" s="95"/>
      <c r="D246" s="96"/>
      <c r="E246" s="97"/>
      <c r="F246" s="97"/>
      <c r="G246" s="97"/>
      <c r="H246" s="97"/>
      <c r="I246" s="97"/>
      <c r="J246" s="97"/>
      <c r="K246" s="97"/>
      <c r="L246" s="97"/>
      <c r="M246" s="97"/>
      <c r="N246" s="97"/>
      <c r="O246" s="97"/>
      <c r="P246" s="97"/>
      <c r="Q246" s="95"/>
      <c r="R246" s="97"/>
      <c r="S246" s="97"/>
      <c r="T246" s="97"/>
    </row>
    <row r="247" ht="15.75" customHeight="1">
      <c r="A247" s="94"/>
      <c r="B247" s="95"/>
      <c r="C247" s="95"/>
      <c r="D247" s="96"/>
      <c r="E247" s="97"/>
      <c r="F247" s="97"/>
      <c r="G247" s="97"/>
      <c r="H247" s="97"/>
      <c r="I247" s="97"/>
      <c r="J247" s="97"/>
      <c r="K247" s="97"/>
      <c r="L247" s="97"/>
      <c r="M247" s="97"/>
      <c r="N247" s="97"/>
      <c r="O247" s="97"/>
      <c r="P247" s="97"/>
      <c r="Q247" s="95"/>
      <c r="R247" s="97"/>
      <c r="S247" s="97"/>
      <c r="T247" s="97"/>
    </row>
    <row r="248" ht="15.75" customHeight="1">
      <c r="A248" s="94"/>
      <c r="B248" s="95"/>
      <c r="C248" s="95"/>
      <c r="D248" s="96"/>
      <c r="E248" s="97"/>
      <c r="F248" s="97"/>
      <c r="G248" s="97"/>
      <c r="H248" s="97"/>
      <c r="I248" s="97"/>
      <c r="J248" s="97"/>
      <c r="K248" s="97"/>
      <c r="L248" s="97"/>
      <c r="M248" s="97"/>
      <c r="N248" s="97"/>
      <c r="O248" s="97"/>
      <c r="P248" s="97"/>
      <c r="Q248" s="95"/>
      <c r="R248" s="97"/>
      <c r="S248" s="97"/>
      <c r="T248" s="97"/>
    </row>
    <row r="249" ht="15.75" customHeight="1">
      <c r="A249" s="94"/>
      <c r="B249" s="95"/>
      <c r="C249" s="95"/>
      <c r="D249" s="96"/>
      <c r="E249" s="97"/>
      <c r="F249" s="97"/>
      <c r="G249" s="97"/>
      <c r="H249" s="97"/>
      <c r="I249" s="97"/>
      <c r="J249" s="97"/>
      <c r="K249" s="97"/>
      <c r="L249" s="97"/>
      <c r="M249" s="97"/>
      <c r="N249" s="97"/>
      <c r="O249" s="97"/>
      <c r="P249" s="97"/>
      <c r="Q249" s="95"/>
      <c r="R249" s="97"/>
      <c r="S249" s="97"/>
      <c r="T249" s="97"/>
    </row>
    <row r="250" ht="15.75" customHeight="1">
      <c r="A250" s="94"/>
      <c r="B250" s="95"/>
      <c r="C250" s="95"/>
      <c r="D250" s="96"/>
      <c r="E250" s="97"/>
      <c r="F250" s="97"/>
      <c r="G250" s="97"/>
      <c r="H250" s="97"/>
      <c r="I250" s="97"/>
      <c r="J250" s="97"/>
      <c r="K250" s="97"/>
      <c r="L250" s="97"/>
      <c r="M250" s="97"/>
      <c r="N250" s="97"/>
      <c r="O250" s="97"/>
      <c r="P250" s="97"/>
      <c r="Q250" s="95"/>
      <c r="R250" s="97"/>
      <c r="S250" s="97"/>
      <c r="T250" s="97"/>
    </row>
    <row r="251" ht="15.75" customHeight="1">
      <c r="A251" s="94"/>
      <c r="B251" s="95"/>
      <c r="C251" s="95"/>
      <c r="D251" s="96"/>
      <c r="E251" s="97"/>
      <c r="F251" s="97"/>
      <c r="G251" s="97"/>
      <c r="H251" s="97"/>
      <c r="I251" s="97"/>
      <c r="J251" s="97"/>
      <c r="K251" s="97"/>
      <c r="L251" s="97"/>
      <c r="M251" s="97"/>
      <c r="N251" s="97"/>
      <c r="O251" s="97"/>
      <c r="P251" s="97"/>
      <c r="Q251" s="95"/>
      <c r="R251" s="97"/>
      <c r="S251" s="97"/>
      <c r="T251" s="97"/>
    </row>
    <row r="252" ht="15.75" customHeight="1">
      <c r="A252" s="94"/>
      <c r="B252" s="95"/>
      <c r="C252" s="95"/>
      <c r="D252" s="96"/>
      <c r="E252" s="97"/>
      <c r="F252" s="97"/>
      <c r="G252" s="97"/>
      <c r="H252" s="97"/>
      <c r="I252" s="97"/>
      <c r="J252" s="97"/>
      <c r="K252" s="97"/>
      <c r="L252" s="97"/>
      <c r="M252" s="97"/>
      <c r="N252" s="97"/>
      <c r="O252" s="97"/>
      <c r="P252" s="97"/>
      <c r="Q252" s="95"/>
      <c r="R252" s="97"/>
      <c r="S252" s="97"/>
      <c r="T252" s="97"/>
    </row>
    <row r="253" ht="15.75" customHeight="1">
      <c r="A253" s="94"/>
      <c r="B253" s="95"/>
      <c r="C253" s="95"/>
      <c r="D253" s="96"/>
      <c r="E253" s="97"/>
      <c r="F253" s="97"/>
      <c r="G253" s="97"/>
      <c r="H253" s="97"/>
      <c r="I253" s="97"/>
      <c r="J253" s="97"/>
      <c r="K253" s="97"/>
      <c r="L253" s="97"/>
      <c r="M253" s="97"/>
      <c r="N253" s="97"/>
      <c r="O253" s="97"/>
      <c r="P253" s="97"/>
      <c r="Q253" s="95"/>
      <c r="R253" s="97"/>
      <c r="S253" s="97"/>
      <c r="T253" s="97"/>
    </row>
    <row r="254" ht="15.75" customHeight="1">
      <c r="A254" s="94"/>
      <c r="B254" s="95"/>
      <c r="C254" s="95"/>
      <c r="D254" s="96"/>
      <c r="E254" s="97"/>
      <c r="F254" s="97"/>
      <c r="G254" s="97"/>
      <c r="H254" s="97"/>
      <c r="I254" s="97"/>
      <c r="J254" s="97"/>
      <c r="K254" s="97"/>
      <c r="L254" s="97"/>
      <c r="M254" s="97"/>
      <c r="N254" s="97"/>
      <c r="O254" s="97"/>
      <c r="P254" s="97"/>
      <c r="Q254" s="95"/>
      <c r="R254" s="97"/>
      <c r="S254" s="97"/>
      <c r="T254" s="97"/>
    </row>
    <row r="255" ht="15.75" customHeight="1">
      <c r="A255" s="94"/>
      <c r="B255" s="95"/>
      <c r="C255" s="95"/>
      <c r="D255" s="96"/>
      <c r="E255" s="97"/>
      <c r="F255" s="97"/>
      <c r="G255" s="97"/>
      <c r="H255" s="97"/>
      <c r="I255" s="97"/>
      <c r="J255" s="97"/>
      <c r="K255" s="97"/>
      <c r="L255" s="97"/>
      <c r="M255" s="97"/>
      <c r="N255" s="97"/>
      <c r="O255" s="97"/>
      <c r="P255" s="97"/>
      <c r="Q255" s="95"/>
      <c r="R255" s="97"/>
      <c r="S255" s="97"/>
      <c r="T255" s="97"/>
    </row>
    <row r="256" ht="15.75" customHeight="1">
      <c r="A256" s="94"/>
      <c r="B256" s="95"/>
      <c r="C256" s="95"/>
      <c r="D256" s="96"/>
      <c r="E256" s="97"/>
      <c r="F256" s="97"/>
      <c r="G256" s="97"/>
      <c r="H256" s="97"/>
      <c r="I256" s="97"/>
      <c r="J256" s="97"/>
      <c r="K256" s="97"/>
      <c r="L256" s="97"/>
      <c r="M256" s="97"/>
      <c r="N256" s="97"/>
      <c r="O256" s="97"/>
      <c r="P256" s="97"/>
      <c r="Q256" s="95"/>
      <c r="R256" s="97"/>
      <c r="S256" s="97"/>
      <c r="T256" s="97"/>
    </row>
    <row r="257" ht="15.75" customHeight="1">
      <c r="A257" s="94"/>
      <c r="B257" s="95"/>
      <c r="C257" s="95"/>
      <c r="D257" s="96"/>
      <c r="E257" s="97"/>
      <c r="F257" s="97"/>
      <c r="G257" s="97"/>
      <c r="H257" s="97"/>
      <c r="I257" s="97"/>
      <c r="J257" s="97"/>
      <c r="K257" s="97"/>
      <c r="L257" s="97"/>
      <c r="M257" s="97"/>
      <c r="N257" s="97"/>
      <c r="O257" s="97"/>
      <c r="P257" s="97"/>
      <c r="Q257" s="95"/>
      <c r="R257" s="97"/>
      <c r="S257" s="97"/>
      <c r="T257" s="97"/>
    </row>
    <row r="258" ht="15.75" customHeight="1">
      <c r="A258" s="94"/>
      <c r="B258" s="95"/>
      <c r="C258" s="95"/>
      <c r="D258" s="96"/>
      <c r="E258" s="97"/>
      <c r="F258" s="97"/>
      <c r="G258" s="97"/>
      <c r="H258" s="97"/>
      <c r="I258" s="97"/>
      <c r="J258" s="97"/>
      <c r="K258" s="97"/>
      <c r="L258" s="97"/>
      <c r="M258" s="97"/>
      <c r="N258" s="97"/>
      <c r="O258" s="97"/>
      <c r="P258" s="97"/>
      <c r="Q258" s="95"/>
      <c r="R258" s="97"/>
      <c r="S258" s="97"/>
      <c r="T258" s="97"/>
    </row>
    <row r="259" ht="15.75" customHeight="1">
      <c r="A259" s="94"/>
      <c r="B259" s="95"/>
      <c r="C259" s="95"/>
      <c r="D259" s="96"/>
      <c r="E259" s="97"/>
      <c r="F259" s="97"/>
      <c r="G259" s="97"/>
      <c r="H259" s="97"/>
      <c r="I259" s="97"/>
      <c r="J259" s="97"/>
      <c r="K259" s="97"/>
      <c r="L259" s="97"/>
      <c r="M259" s="97"/>
      <c r="N259" s="97"/>
      <c r="O259" s="97"/>
      <c r="P259" s="97"/>
      <c r="Q259" s="95"/>
      <c r="R259" s="97"/>
      <c r="S259" s="97"/>
      <c r="T259" s="97"/>
    </row>
    <row r="260" ht="15.75" customHeight="1">
      <c r="A260" s="94"/>
      <c r="B260" s="95"/>
      <c r="C260" s="95"/>
      <c r="D260" s="96"/>
      <c r="E260" s="97"/>
      <c r="F260" s="97"/>
      <c r="G260" s="97"/>
      <c r="H260" s="97"/>
      <c r="I260" s="97"/>
      <c r="J260" s="97"/>
      <c r="K260" s="97"/>
      <c r="L260" s="97"/>
      <c r="M260" s="97"/>
      <c r="N260" s="97"/>
      <c r="O260" s="97"/>
      <c r="P260" s="97"/>
      <c r="Q260" s="95"/>
      <c r="R260" s="97"/>
      <c r="S260" s="97"/>
      <c r="T260" s="97"/>
    </row>
    <row r="261" ht="15.75" customHeight="1">
      <c r="A261" s="94"/>
      <c r="B261" s="95"/>
      <c r="C261" s="95"/>
      <c r="D261" s="96"/>
      <c r="E261" s="97"/>
      <c r="F261" s="97"/>
      <c r="G261" s="97"/>
      <c r="H261" s="97"/>
      <c r="I261" s="97"/>
      <c r="J261" s="97"/>
      <c r="K261" s="97"/>
      <c r="L261" s="97"/>
      <c r="M261" s="97"/>
      <c r="N261" s="97"/>
      <c r="O261" s="97"/>
      <c r="P261" s="97"/>
      <c r="Q261" s="95"/>
      <c r="R261" s="97"/>
      <c r="S261" s="97"/>
      <c r="T261" s="97"/>
    </row>
    <row r="262" ht="15.75" customHeight="1">
      <c r="A262" s="94"/>
      <c r="B262" s="95"/>
      <c r="C262" s="95"/>
      <c r="D262" s="96"/>
      <c r="E262" s="97"/>
      <c r="F262" s="97"/>
      <c r="G262" s="97"/>
      <c r="H262" s="97"/>
      <c r="I262" s="97"/>
      <c r="J262" s="97"/>
      <c r="K262" s="97"/>
      <c r="L262" s="97"/>
      <c r="M262" s="97"/>
      <c r="N262" s="97"/>
      <c r="O262" s="97"/>
      <c r="P262" s="97"/>
      <c r="Q262" s="95"/>
      <c r="R262" s="97"/>
      <c r="S262" s="97"/>
      <c r="T262" s="97"/>
    </row>
    <row r="263" ht="15.75" customHeight="1">
      <c r="A263" s="94"/>
      <c r="B263" s="95"/>
      <c r="C263" s="95"/>
      <c r="D263" s="96"/>
      <c r="E263" s="97"/>
      <c r="F263" s="97"/>
      <c r="G263" s="97"/>
      <c r="H263" s="97"/>
      <c r="I263" s="97"/>
      <c r="J263" s="97"/>
      <c r="K263" s="97"/>
      <c r="L263" s="97"/>
      <c r="M263" s="97"/>
      <c r="N263" s="97"/>
      <c r="O263" s="97"/>
      <c r="P263" s="97"/>
      <c r="Q263" s="95"/>
      <c r="R263" s="97"/>
      <c r="S263" s="97"/>
      <c r="T263" s="97"/>
    </row>
    <row r="264" ht="15.75" customHeight="1">
      <c r="A264" s="94"/>
      <c r="B264" s="95"/>
      <c r="C264" s="95"/>
      <c r="D264" s="96"/>
      <c r="E264" s="97"/>
      <c r="F264" s="97"/>
      <c r="G264" s="97"/>
      <c r="H264" s="97"/>
      <c r="I264" s="97"/>
      <c r="J264" s="97"/>
      <c r="K264" s="97"/>
      <c r="L264" s="97"/>
      <c r="M264" s="97"/>
      <c r="N264" s="97"/>
      <c r="O264" s="97"/>
      <c r="P264" s="97"/>
      <c r="Q264" s="95"/>
      <c r="R264" s="97"/>
      <c r="S264" s="97"/>
      <c r="T264" s="97"/>
    </row>
    <row r="265" ht="15.75" customHeight="1">
      <c r="A265" s="94"/>
      <c r="B265" s="95"/>
      <c r="C265" s="95"/>
      <c r="D265" s="96"/>
      <c r="E265" s="97"/>
      <c r="F265" s="97"/>
      <c r="G265" s="97"/>
      <c r="H265" s="97"/>
      <c r="I265" s="97"/>
      <c r="J265" s="97"/>
      <c r="K265" s="97"/>
      <c r="L265" s="97"/>
      <c r="M265" s="97"/>
      <c r="N265" s="97"/>
      <c r="O265" s="97"/>
      <c r="P265" s="97"/>
      <c r="Q265" s="95"/>
      <c r="R265" s="97"/>
      <c r="S265" s="97"/>
      <c r="T265" s="97"/>
    </row>
    <row r="266" ht="15.75" customHeight="1">
      <c r="A266" s="94"/>
      <c r="B266" s="95"/>
      <c r="C266" s="95"/>
      <c r="D266" s="96"/>
      <c r="E266" s="97"/>
      <c r="F266" s="97"/>
      <c r="G266" s="97"/>
      <c r="H266" s="97"/>
      <c r="I266" s="97"/>
      <c r="J266" s="97"/>
      <c r="K266" s="97"/>
      <c r="L266" s="97"/>
      <c r="M266" s="97"/>
      <c r="N266" s="97"/>
      <c r="O266" s="97"/>
      <c r="P266" s="97"/>
      <c r="Q266" s="95"/>
      <c r="R266" s="97"/>
      <c r="S266" s="97"/>
      <c r="T266" s="97"/>
    </row>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Einkaufspreis netto - Einkaufs- oder Materialkosten je Stück, ohne Umsatzsteuer. Bei reinen Dienstleistungen 0. Vorschlag aus dem Vorjahr, überschreibbar." sqref="C9:C66">
      <formula1>1</formula1>
    </dataValidation>
    <dataValidation type="custom" allowBlank="1" showInputMessage="1" prompt="Verkaufspreis - Verkaufspreis je Stück OHNE Umsatzsteuer (netto). Vorschlag aus dem Vorjahr, überschreibbar." sqref="D9:D66">
      <formula1>1</formula1>
    </dataValidation>
    <dataValidation type="custom" allowBlank="1" showInputMessage="1" prompt="Mengenwachstum - Um wie viel Prozent steigen die Mengen gegenüber dem Vorjahr? z. B. 10 %." sqref="A7">
      <formula1>1</formula1>
    </dataValidation>
  </dataValidations>
  <printOptions/>
  <pageMargins bottom="0.7875" footer="0.0" header="0.0" left="0.7" right="0.7" top="0.7875"/>
  <pageSetup fitToHeight="0" paperSize="9" orientation="landscape"/>
  <headerFooter>
    <oddHeader>&amp;L Firmenkompass GmbH&amp;R Finanzplan – &amp;A</oddHeader>
    <oddFooter>&amp;L Planungsrechnung, ohne Gewähr&amp;R Seite &amp;P von </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5.0"/>
    <col customWidth="1" min="2" max="2" width="1.0"/>
    <col customWidth="1" min="3" max="3" width="34.0"/>
    <col customWidth="1" min="4" max="4" width="12.0"/>
    <col customWidth="1" min="5" max="5" width="13.0"/>
    <col customWidth="1" min="6" max="6" width="8.0"/>
    <col customWidth="1" min="7" max="7" width="13.0"/>
    <col customWidth="1" min="8" max="8" width="10.0"/>
    <col customWidth="1" min="9" max="17" width="11.0"/>
    <col customWidth="1" min="18" max="65" width="9.0"/>
  </cols>
  <sheetData>
    <row r="1" ht="35.25" customHeight="1">
      <c r="A1" s="101"/>
      <c r="B1" s="102"/>
      <c r="C1" s="101"/>
      <c r="D1" s="101"/>
      <c r="E1" s="101"/>
      <c r="F1" s="101"/>
      <c r="G1" s="103"/>
      <c r="H1" s="104"/>
      <c r="I1" s="105"/>
      <c r="J1" s="101"/>
      <c r="K1" s="101"/>
      <c r="L1" s="101"/>
      <c r="M1" s="101"/>
      <c r="N1" s="101"/>
      <c r="O1" s="101"/>
      <c r="P1" s="101"/>
      <c r="Q1" s="101"/>
      <c r="R1" s="106"/>
      <c r="S1" s="107"/>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9"/>
      <c r="BO1" s="109"/>
    </row>
    <row r="2" ht="22.5" customHeight="1">
      <c r="A2" s="110" t="s">
        <v>206</v>
      </c>
      <c r="B2" s="102"/>
      <c r="C2" s="101"/>
      <c r="D2" s="101"/>
      <c r="E2" s="101"/>
      <c r="F2" s="101"/>
      <c r="G2" s="103"/>
      <c r="H2" s="104"/>
      <c r="I2" s="105"/>
      <c r="J2" s="101"/>
      <c r="K2" s="101"/>
      <c r="L2" s="101"/>
      <c r="M2" s="101"/>
      <c r="N2" s="101"/>
      <c r="O2" s="101"/>
      <c r="P2" s="101"/>
      <c r="Q2" s="101"/>
      <c r="R2" s="106"/>
      <c r="S2" s="107"/>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9"/>
      <c r="BO2" s="109"/>
    </row>
    <row r="3" ht="13.5" customHeight="1">
      <c r="A3" s="104" t="s">
        <v>207</v>
      </c>
      <c r="B3" s="102"/>
      <c r="C3" s="101"/>
      <c r="D3" s="101"/>
      <c r="E3" s="101"/>
      <c r="F3" s="101"/>
      <c r="G3" s="103"/>
      <c r="H3" s="104"/>
      <c r="I3" s="105"/>
      <c r="J3" s="101"/>
      <c r="K3" s="101"/>
      <c r="L3" s="101"/>
      <c r="M3" s="101"/>
      <c r="N3" s="101"/>
      <c r="O3" s="101"/>
      <c r="P3" s="101"/>
      <c r="Q3" s="101"/>
      <c r="R3" s="106"/>
      <c r="S3" s="107"/>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9"/>
      <c r="BO3" s="109"/>
    </row>
    <row r="4" ht="15.75" customHeight="1">
      <c r="A4" s="111" t="s">
        <v>208</v>
      </c>
      <c r="B4" s="112"/>
      <c r="C4" s="113"/>
      <c r="D4" s="113"/>
      <c r="E4" s="113"/>
      <c r="F4" s="113"/>
      <c r="G4" s="114"/>
      <c r="H4" s="111"/>
      <c r="I4" s="115"/>
      <c r="J4" s="113"/>
      <c r="K4" s="113"/>
      <c r="L4" s="113"/>
      <c r="M4" s="113"/>
      <c r="N4" s="113"/>
      <c r="O4" s="113"/>
      <c r="P4" s="113"/>
      <c r="Q4" s="113"/>
      <c r="R4" s="106"/>
      <c r="S4" s="107"/>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9"/>
      <c r="BO4" s="109"/>
    </row>
    <row r="5" ht="15.75" customHeight="1">
      <c r="A5" s="108"/>
      <c r="B5" s="116"/>
      <c r="C5" s="108"/>
      <c r="D5" s="108"/>
      <c r="E5" s="108"/>
      <c r="F5" s="108"/>
      <c r="G5" s="117"/>
      <c r="H5" s="107" t="s">
        <v>209</v>
      </c>
      <c r="I5" s="118">
        <f>DATE(YEAR(iDat),12,31)</f>
        <v>46752</v>
      </c>
      <c r="J5" s="108"/>
      <c r="K5" s="108"/>
      <c r="L5" s="108"/>
      <c r="M5" s="108"/>
      <c r="N5" s="108"/>
      <c r="O5" s="108"/>
      <c r="P5" s="108"/>
      <c r="Q5" s="108"/>
      <c r="R5" s="106">
        <f>+iDat</f>
        <v>46388</v>
      </c>
      <c r="S5" s="107" t="s">
        <v>210</v>
      </c>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9"/>
      <c r="BO5" s="109"/>
    </row>
    <row r="6" ht="27.75" customHeight="1">
      <c r="A6" s="119" t="s">
        <v>211</v>
      </c>
      <c r="B6" s="120" t="s">
        <v>212</v>
      </c>
      <c r="C6" s="121" t="s">
        <v>213</v>
      </c>
      <c r="D6" s="119" t="s">
        <v>214</v>
      </c>
      <c r="E6" s="119" t="s">
        <v>215</v>
      </c>
      <c r="F6" s="119" t="s">
        <v>216</v>
      </c>
      <c r="G6" s="119" t="s">
        <v>217</v>
      </c>
      <c r="H6" s="122" t="s">
        <v>218</v>
      </c>
      <c r="I6" s="123">
        <f>+I5</f>
        <v>46752</v>
      </c>
      <c r="J6" s="123">
        <f t="shared" ref="J6:P6" si="1">+EDATE(I6,12)</f>
        <v>47118</v>
      </c>
      <c r="K6" s="123">
        <f t="shared" si="1"/>
        <v>47483</v>
      </c>
      <c r="L6" s="123">
        <f t="shared" si="1"/>
        <v>47848</v>
      </c>
      <c r="M6" s="123">
        <f t="shared" si="1"/>
        <v>48213</v>
      </c>
      <c r="N6" s="123">
        <f t="shared" si="1"/>
        <v>48579</v>
      </c>
      <c r="O6" s="123">
        <f t="shared" si="1"/>
        <v>48944</v>
      </c>
      <c r="P6" s="123">
        <f t="shared" si="1"/>
        <v>49309</v>
      </c>
      <c r="Q6" s="119" t="s">
        <v>219</v>
      </c>
      <c r="R6" s="124">
        <f>DATE(YEAR(R5),1,1)</f>
        <v>46388</v>
      </c>
      <c r="S6" s="125">
        <f t="shared" ref="S6:BM6" si="2">+EDATE(R6,1)</f>
        <v>46419</v>
      </c>
      <c r="T6" s="125">
        <f t="shared" si="2"/>
        <v>46447</v>
      </c>
      <c r="U6" s="125">
        <f t="shared" si="2"/>
        <v>46478</v>
      </c>
      <c r="V6" s="125">
        <f t="shared" si="2"/>
        <v>46508</v>
      </c>
      <c r="W6" s="125">
        <f t="shared" si="2"/>
        <v>46539</v>
      </c>
      <c r="X6" s="125">
        <f t="shared" si="2"/>
        <v>46569</v>
      </c>
      <c r="Y6" s="125">
        <f t="shared" si="2"/>
        <v>46600</v>
      </c>
      <c r="Z6" s="125">
        <f t="shared" si="2"/>
        <v>46631</v>
      </c>
      <c r="AA6" s="125">
        <f t="shared" si="2"/>
        <v>46661</v>
      </c>
      <c r="AB6" s="125">
        <f t="shared" si="2"/>
        <v>46692</v>
      </c>
      <c r="AC6" s="125">
        <f t="shared" si="2"/>
        <v>46722</v>
      </c>
      <c r="AD6" s="125">
        <f t="shared" si="2"/>
        <v>46753</v>
      </c>
      <c r="AE6" s="125">
        <f t="shared" si="2"/>
        <v>46784</v>
      </c>
      <c r="AF6" s="125">
        <f t="shared" si="2"/>
        <v>46813</v>
      </c>
      <c r="AG6" s="125">
        <f t="shared" si="2"/>
        <v>46844</v>
      </c>
      <c r="AH6" s="125">
        <f t="shared" si="2"/>
        <v>46874</v>
      </c>
      <c r="AI6" s="125">
        <f t="shared" si="2"/>
        <v>46905</v>
      </c>
      <c r="AJ6" s="125">
        <f t="shared" si="2"/>
        <v>46935</v>
      </c>
      <c r="AK6" s="125">
        <f t="shared" si="2"/>
        <v>46966</v>
      </c>
      <c r="AL6" s="125">
        <f t="shared" si="2"/>
        <v>46997</v>
      </c>
      <c r="AM6" s="125">
        <f t="shared" si="2"/>
        <v>47027</v>
      </c>
      <c r="AN6" s="125">
        <f t="shared" si="2"/>
        <v>47058</v>
      </c>
      <c r="AO6" s="125">
        <f t="shared" si="2"/>
        <v>47088</v>
      </c>
      <c r="AP6" s="125">
        <f t="shared" si="2"/>
        <v>47119</v>
      </c>
      <c r="AQ6" s="125">
        <f t="shared" si="2"/>
        <v>47150</v>
      </c>
      <c r="AR6" s="125">
        <f t="shared" si="2"/>
        <v>47178</v>
      </c>
      <c r="AS6" s="125">
        <f t="shared" si="2"/>
        <v>47209</v>
      </c>
      <c r="AT6" s="125">
        <f t="shared" si="2"/>
        <v>47239</v>
      </c>
      <c r="AU6" s="125">
        <f t="shared" si="2"/>
        <v>47270</v>
      </c>
      <c r="AV6" s="125">
        <f t="shared" si="2"/>
        <v>47300</v>
      </c>
      <c r="AW6" s="125">
        <f t="shared" si="2"/>
        <v>47331</v>
      </c>
      <c r="AX6" s="125">
        <f t="shared" si="2"/>
        <v>47362</v>
      </c>
      <c r="AY6" s="125">
        <f t="shared" si="2"/>
        <v>47392</v>
      </c>
      <c r="AZ6" s="125">
        <f t="shared" si="2"/>
        <v>47423</v>
      </c>
      <c r="BA6" s="125">
        <f t="shared" si="2"/>
        <v>47453</v>
      </c>
      <c r="BB6" s="125">
        <f t="shared" si="2"/>
        <v>47484</v>
      </c>
      <c r="BC6" s="125">
        <f t="shared" si="2"/>
        <v>47515</v>
      </c>
      <c r="BD6" s="125">
        <f t="shared" si="2"/>
        <v>47543</v>
      </c>
      <c r="BE6" s="125">
        <f t="shared" si="2"/>
        <v>47574</v>
      </c>
      <c r="BF6" s="125">
        <f t="shared" si="2"/>
        <v>47604</v>
      </c>
      <c r="BG6" s="125">
        <f t="shared" si="2"/>
        <v>47635</v>
      </c>
      <c r="BH6" s="125">
        <f t="shared" si="2"/>
        <v>47665</v>
      </c>
      <c r="BI6" s="125">
        <f t="shared" si="2"/>
        <v>47696</v>
      </c>
      <c r="BJ6" s="125">
        <f t="shared" si="2"/>
        <v>47727</v>
      </c>
      <c r="BK6" s="125">
        <f t="shared" si="2"/>
        <v>47757</v>
      </c>
      <c r="BL6" s="125">
        <f t="shared" si="2"/>
        <v>47788</v>
      </c>
      <c r="BM6" s="125">
        <f t="shared" si="2"/>
        <v>47818</v>
      </c>
      <c r="BN6" s="109"/>
      <c r="BO6" s="109"/>
    </row>
    <row r="7" ht="15.75" customHeight="1">
      <c r="A7" s="126">
        <v>1.0</v>
      </c>
      <c r="B7" s="127">
        <f t="shared" ref="B7:B22" si="5">+DATE(YEAR(D7),MONTH(D7),1)</f>
        <v>693932</v>
      </c>
      <c r="C7" s="128"/>
      <c r="D7" s="129"/>
      <c r="E7" s="130">
        <v>0.0</v>
      </c>
      <c r="F7" s="131">
        <v>0.19</v>
      </c>
      <c r="G7" s="132">
        <f t="shared" ref="G7:G22" si="6">E7/(1+F7)</f>
        <v>0</v>
      </c>
      <c r="H7" s="133"/>
      <c r="I7" s="134">
        <f t="shared" ref="I7:P7" si="3">(
IF(
AND(YEAR($D7)&lt;=YEAR(I$6),
YEAR($D7)+$H7&gt;=YEAR(I$6)),
$G7/$H7,
0)
)
 +
 (
IF(
YEAR($D7)=YEAR(I$6),
((MONTH($D7)-1)/12)*-($G7/$H7),
IF(
YEAR($D7)+$H7=YEAR(I$6),
((12-MONTH($D7)+1)/12)*-($G7/$H7),
 0)
)
)</f>
        <v>0</v>
      </c>
      <c r="J7" s="134">
        <f t="shared" si="3"/>
        <v>0</v>
      </c>
      <c r="K7" s="134">
        <f t="shared" si="3"/>
        <v>0</v>
      </c>
      <c r="L7" s="134">
        <f t="shared" si="3"/>
        <v>0</v>
      </c>
      <c r="M7" s="134">
        <f t="shared" si="3"/>
        <v>0</v>
      </c>
      <c r="N7" s="134">
        <f t="shared" si="3"/>
        <v>0</v>
      </c>
      <c r="O7" s="134">
        <f t="shared" si="3"/>
        <v>0</v>
      </c>
      <c r="P7" s="134">
        <f t="shared" si="3"/>
        <v>0</v>
      </c>
      <c r="Q7" s="134">
        <f t="shared" ref="Q7:Q23" si="8">SUM(I7:P7)</f>
        <v>0</v>
      </c>
      <c r="R7" s="59">
        <f t="shared" ref="R7:BM7" si="4">IF(
AND(YEAR($D7)&lt;YEAR(R$6), YEAR($D7)+$H7&gt;YEAR(R$6)),
$G7/$H7/12,
IF(
OR(
AND(YEAR($D7)=YEAR(R$6),MONTH($D7)&lt;=MONTH(R$6)),
AND(YEAR($D7)+$H7=YEAR(R$6),MONTH($D7)&gt;MONTH(R$6))),
$G7/$H7/12,
0))</f>
        <v>0</v>
      </c>
      <c r="S7" s="59">
        <f t="shared" si="4"/>
        <v>0</v>
      </c>
      <c r="T7" s="59">
        <f t="shared" si="4"/>
        <v>0</v>
      </c>
      <c r="U7" s="59">
        <f t="shared" si="4"/>
        <v>0</v>
      </c>
      <c r="V7" s="59">
        <f t="shared" si="4"/>
        <v>0</v>
      </c>
      <c r="W7" s="59">
        <f t="shared" si="4"/>
        <v>0</v>
      </c>
      <c r="X7" s="59">
        <f t="shared" si="4"/>
        <v>0</v>
      </c>
      <c r="Y7" s="59">
        <f t="shared" si="4"/>
        <v>0</v>
      </c>
      <c r="Z7" s="59">
        <f t="shared" si="4"/>
        <v>0</v>
      </c>
      <c r="AA7" s="59">
        <f t="shared" si="4"/>
        <v>0</v>
      </c>
      <c r="AB7" s="59">
        <f t="shared" si="4"/>
        <v>0</v>
      </c>
      <c r="AC7" s="59">
        <f t="shared" si="4"/>
        <v>0</v>
      </c>
      <c r="AD7" s="59">
        <f t="shared" si="4"/>
        <v>0</v>
      </c>
      <c r="AE7" s="59">
        <f t="shared" si="4"/>
        <v>0</v>
      </c>
      <c r="AF7" s="59">
        <f t="shared" si="4"/>
        <v>0</v>
      </c>
      <c r="AG7" s="59">
        <f t="shared" si="4"/>
        <v>0</v>
      </c>
      <c r="AH7" s="59">
        <f t="shared" si="4"/>
        <v>0</v>
      </c>
      <c r="AI7" s="59">
        <f t="shared" si="4"/>
        <v>0</v>
      </c>
      <c r="AJ7" s="59">
        <f t="shared" si="4"/>
        <v>0</v>
      </c>
      <c r="AK7" s="59">
        <f t="shared" si="4"/>
        <v>0</v>
      </c>
      <c r="AL7" s="59">
        <f t="shared" si="4"/>
        <v>0</v>
      </c>
      <c r="AM7" s="59">
        <f t="shared" si="4"/>
        <v>0</v>
      </c>
      <c r="AN7" s="59">
        <f t="shared" si="4"/>
        <v>0</v>
      </c>
      <c r="AO7" s="59">
        <f t="shared" si="4"/>
        <v>0</v>
      </c>
      <c r="AP7" s="59">
        <f t="shared" si="4"/>
        <v>0</v>
      </c>
      <c r="AQ7" s="59">
        <f t="shared" si="4"/>
        <v>0</v>
      </c>
      <c r="AR7" s="59">
        <f t="shared" si="4"/>
        <v>0</v>
      </c>
      <c r="AS7" s="59">
        <f t="shared" si="4"/>
        <v>0</v>
      </c>
      <c r="AT7" s="59">
        <f t="shared" si="4"/>
        <v>0</v>
      </c>
      <c r="AU7" s="59">
        <f t="shared" si="4"/>
        <v>0</v>
      </c>
      <c r="AV7" s="59">
        <f t="shared" si="4"/>
        <v>0</v>
      </c>
      <c r="AW7" s="59">
        <f t="shared" si="4"/>
        <v>0</v>
      </c>
      <c r="AX7" s="59">
        <f t="shared" si="4"/>
        <v>0</v>
      </c>
      <c r="AY7" s="59">
        <f t="shared" si="4"/>
        <v>0</v>
      </c>
      <c r="AZ7" s="59">
        <f t="shared" si="4"/>
        <v>0</v>
      </c>
      <c r="BA7" s="59">
        <f t="shared" si="4"/>
        <v>0</v>
      </c>
      <c r="BB7" s="59">
        <f t="shared" si="4"/>
        <v>0</v>
      </c>
      <c r="BC7" s="59">
        <f t="shared" si="4"/>
        <v>0</v>
      </c>
      <c r="BD7" s="59">
        <f t="shared" si="4"/>
        <v>0</v>
      </c>
      <c r="BE7" s="59">
        <f t="shared" si="4"/>
        <v>0</v>
      </c>
      <c r="BF7" s="59">
        <f t="shared" si="4"/>
        <v>0</v>
      </c>
      <c r="BG7" s="59">
        <f t="shared" si="4"/>
        <v>0</v>
      </c>
      <c r="BH7" s="59">
        <f t="shared" si="4"/>
        <v>0</v>
      </c>
      <c r="BI7" s="59">
        <f t="shared" si="4"/>
        <v>0</v>
      </c>
      <c r="BJ7" s="59">
        <f t="shared" si="4"/>
        <v>0</v>
      </c>
      <c r="BK7" s="59">
        <f t="shared" si="4"/>
        <v>0</v>
      </c>
      <c r="BL7" s="59">
        <f t="shared" si="4"/>
        <v>0</v>
      </c>
      <c r="BM7" s="59">
        <f t="shared" si="4"/>
        <v>0</v>
      </c>
      <c r="BN7" s="109"/>
      <c r="BO7" s="109"/>
    </row>
    <row r="8" ht="15.75" customHeight="1">
      <c r="A8" s="126">
        <f t="shared" ref="A8:A22" si="10">A7+1</f>
        <v>2</v>
      </c>
      <c r="B8" s="127">
        <f t="shared" si="5"/>
        <v>693932</v>
      </c>
      <c r="C8" s="128"/>
      <c r="D8" s="129"/>
      <c r="E8" s="130">
        <v>0.0</v>
      </c>
      <c r="F8" s="131">
        <v>0.19</v>
      </c>
      <c r="G8" s="132">
        <f t="shared" si="6"/>
        <v>0</v>
      </c>
      <c r="H8" s="133"/>
      <c r="I8" s="134">
        <f t="shared" ref="I8:P8" si="7">(
IF(
AND(YEAR($D8)&lt;=YEAR(I$6),
YEAR($D8)+$H8&gt;=YEAR(I$6)),
$G8/$H8,
0)
)
 +
 (
IF(
YEAR($D8)=YEAR(I$6),
((MONTH($D8)-1)/12)*-($G8/$H8),
IF(
YEAR($D8)+$H8=YEAR(I$6),
((12-MONTH($D8)+1)/12)*-($G8/$H8),
 0)
)
)</f>
        <v>0</v>
      </c>
      <c r="J8" s="134">
        <f t="shared" si="7"/>
        <v>0</v>
      </c>
      <c r="K8" s="134">
        <f t="shared" si="7"/>
        <v>0</v>
      </c>
      <c r="L8" s="134">
        <f t="shared" si="7"/>
        <v>0</v>
      </c>
      <c r="M8" s="134">
        <f t="shared" si="7"/>
        <v>0</v>
      </c>
      <c r="N8" s="134">
        <f t="shared" si="7"/>
        <v>0</v>
      </c>
      <c r="O8" s="134">
        <f t="shared" si="7"/>
        <v>0</v>
      </c>
      <c r="P8" s="134">
        <f t="shared" si="7"/>
        <v>0</v>
      </c>
      <c r="Q8" s="134">
        <f t="shared" si="8"/>
        <v>0</v>
      </c>
      <c r="R8" s="59">
        <f t="shared" ref="R8:BM8" si="9">IF(
AND(YEAR($D8)&lt;YEAR(R$6), YEAR($D8)+$H8&gt;YEAR(R$6)),
$G8/$H8/12,
IF(
OR(
AND(YEAR($D8)=YEAR(R$6),MONTH($D8)&lt;=MONTH(R$6)),
AND(YEAR($D8)+$H8=YEAR(R$6),MONTH($D8)&gt;MONTH(R$6))),
$G8/$H8/12,
0))</f>
        <v>0</v>
      </c>
      <c r="S8" s="59">
        <f t="shared" si="9"/>
        <v>0</v>
      </c>
      <c r="T8" s="59">
        <f t="shared" si="9"/>
        <v>0</v>
      </c>
      <c r="U8" s="59">
        <f t="shared" si="9"/>
        <v>0</v>
      </c>
      <c r="V8" s="59">
        <f t="shared" si="9"/>
        <v>0</v>
      </c>
      <c r="W8" s="59">
        <f t="shared" si="9"/>
        <v>0</v>
      </c>
      <c r="X8" s="59">
        <f t="shared" si="9"/>
        <v>0</v>
      </c>
      <c r="Y8" s="59">
        <f t="shared" si="9"/>
        <v>0</v>
      </c>
      <c r="Z8" s="59">
        <f t="shared" si="9"/>
        <v>0</v>
      </c>
      <c r="AA8" s="59">
        <f t="shared" si="9"/>
        <v>0</v>
      </c>
      <c r="AB8" s="59">
        <f t="shared" si="9"/>
        <v>0</v>
      </c>
      <c r="AC8" s="59">
        <f t="shared" si="9"/>
        <v>0</v>
      </c>
      <c r="AD8" s="59">
        <f t="shared" si="9"/>
        <v>0</v>
      </c>
      <c r="AE8" s="59">
        <f t="shared" si="9"/>
        <v>0</v>
      </c>
      <c r="AF8" s="59">
        <f t="shared" si="9"/>
        <v>0</v>
      </c>
      <c r="AG8" s="59">
        <f t="shared" si="9"/>
        <v>0</v>
      </c>
      <c r="AH8" s="59">
        <f t="shared" si="9"/>
        <v>0</v>
      </c>
      <c r="AI8" s="59">
        <f t="shared" si="9"/>
        <v>0</v>
      </c>
      <c r="AJ8" s="59">
        <f t="shared" si="9"/>
        <v>0</v>
      </c>
      <c r="AK8" s="59">
        <f t="shared" si="9"/>
        <v>0</v>
      </c>
      <c r="AL8" s="59">
        <f t="shared" si="9"/>
        <v>0</v>
      </c>
      <c r="AM8" s="59">
        <f t="shared" si="9"/>
        <v>0</v>
      </c>
      <c r="AN8" s="59">
        <f t="shared" si="9"/>
        <v>0</v>
      </c>
      <c r="AO8" s="59">
        <f t="shared" si="9"/>
        <v>0</v>
      </c>
      <c r="AP8" s="59">
        <f t="shared" si="9"/>
        <v>0</v>
      </c>
      <c r="AQ8" s="59">
        <f t="shared" si="9"/>
        <v>0</v>
      </c>
      <c r="AR8" s="59">
        <f t="shared" si="9"/>
        <v>0</v>
      </c>
      <c r="AS8" s="59">
        <f t="shared" si="9"/>
        <v>0</v>
      </c>
      <c r="AT8" s="59">
        <f t="shared" si="9"/>
        <v>0</v>
      </c>
      <c r="AU8" s="59">
        <f t="shared" si="9"/>
        <v>0</v>
      </c>
      <c r="AV8" s="59">
        <f t="shared" si="9"/>
        <v>0</v>
      </c>
      <c r="AW8" s="59">
        <f t="shared" si="9"/>
        <v>0</v>
      </c>
      <c r="AX8" s="59">
        <f t="shared" si="9"/>
        <v>0</v>
      </c>
      <c r="AY8" s="59">
        <f t="shared" si="9"/>
        <v>0</v>
      </c>
      <c r="AZ8" s="59">
        <f t="shared" si="9"/>
        <v>0</v>
      </c>
      <c r="BA8" s="59">
        <f t="shared" si="9"/>
        <v>0</v>
      </c>
      <c r="BB8" s="59">
        <f t="shared" si="9"/>
        <v>0</v>
      </c>
      <c r="BC8" s="59">
        <f t="shared" si="9"/>
        <v>0</v>
      </c>
      <c r="BD8" s="59">
        <f t="shared" si="9"/>
        <v>0</v>
      </c>
      <c r="BE8" s="59">
        <f t="shared" si="9"/>
        <v>0</v>
      </c>
      <c r="BF8" s="59">
        <f t="shared" si="9"/>
        <v>0</v>
      </c>
      <c r="BG8" s="59">
        <f t="shared" si="9"/>
        <v>0</v>
      </c>
      <c r="BH8" s="59">
        <f t="shared" si="9"/>
        <v>0</v>
      </c>
      <c r="BI8" s="59">
        <f t="shared" si="9"/>
        <v>0</v>
      </c>
      <c r="BJ8" s="59">
        <f t="shared" si="9"/>
        <v>0</v>
      </c>
      <c r="BK8" s="59">
        <f t="shared" si="9"/>
        <v>0</v>
      </c>
      <c r="BL8" s="59">
        <f t="shared" si="9"/>
        <v>0</v>
      </c>
      <c r="BM8" s="59">
        <f t="shared" si="9"/>
        <v>0</v>
      </c>
      <c r="BN8" s="109"/>
      <c r="BO8" s="109"/>
    </row>
    <row r="9" ht="15.75" customHeight="1">
      <c r="A9" s="126">
        <f t="shared" si="10"/>
        <v>3</v>
      </c>
      <c r="B9" s="127">
        <f t="shared" si="5"/>
        <v>693932</v>
      </c>
      <c r="C9" s="128"/>
      <c r="D9" s="129"/>
      <c r="E9" s="130">
        <v>0.0</v>
      </c>
      <c r="F9" s="131">
        <v>0.19</v>
      </c>
      <c r="G9" s="132">
        <f t="shared" si="6"/>
        <v>0</v>
      </c>
      <c r="H9" s="133"/>
      <c r="I9" s="134">
        <f t="shared" ref="I9:P9" si="11">(
IF(
AND(YEAR($D9)&lt;=YEAR(I$6),
YEAR($D9)+$H9&gt;=YEAR(I$6)),
$G9/$H9,
0)
)
 +
 (
IF(
YEAR($D9)=YEAR(I$6),
((MONTH($D9)-1)/12)*-($G9/$H9),
IF(
YEAR($D9)+$H9=YEAR(I$6),
((12-MONTH($D9)+1)/12)*-($G9/$H9),
 0)
)
)</f>
        <v>0</v>
      </c>
      <c r="J9" s="134">
        <f t="shared" si="11"/>
        <v>0</v>
      </c>
      <c r="K9" s="134">
        <f t="shared" si="11"/>
        <v>0</v>
      </c>
      <c r="L9" s="134">
        <f t="shared" si="11"/>
        <v>0</v>
      </c>
      <c r="M9" s="134">
        <f t="shared" si="11"/>
        <v>0</v>
      </c>
      <c r="N9" s="134">
        <f t="shared" si="11"/>
        <v>0</v>
      </c>
      <c r="O9" s="134">
        <f t="shared" si="11"/>
        <v>0</v>
      </c>
      <c r="P9" s="134">
        <f t="shared" si="11"/>
        <v>0</v>
      </c>
      <c r="Q9" s="134">
        <f t="shared" si="8"/>
        <v>0</v>
      </c>
      <c r="R9" s="59">
        <f t="shared" ref="R9:BM9" si="12">IF(
AND(YEAR($D9)&lt;YEAR(R$6), YEAR($D9)+$H9&gt;YEAR(R$6)),
$G9/$H9/12,
IF(
OR(
AND(YEAR($D9)=YEAR(R$6),MONTH($D9)&lt;=MONTH(R$6)),
AND(YEAR($D9)+$H9=YEAR(R$6),MONTH($D9)&gt;MONTH(R$6))),
$G9/$H9/12,
0))</f>
        <v>0</v>
      </c>
      <c r="S9" s="59">
        <f t="shared" si="12"/>
        <v>0</v>
      </c>
      <c r="T9" s="59">
        <f t="shared" si="12"/>
        <v>0</v>
      </c>
      <c r="U9" s="59">
        <f t="shared" si="12"/>
        <v>0</v>
      </c>
      <c r="V9" s="59">
        <f t="shared" si="12"/>
        <v>0</v>
      </c>
      <c r="W9" s="59">
        <f t="shared" si="12"/>
        <v>0</v>
      </c>
      <c r="X9" s="59">
        <f t="shared" si="12"/>
        <v>0</v>
      </c>
      <c r="Y9" s="59">
        <f t="shared" si="12"/>
        <v>0</v>
      </c>
      <c r="Z9" s="59">
        <f t="shared" si="12"/>
        <v>0</v>
      </c>
      <c r="AA9" s="59">
        <f t="shared" si="12"/>
        <v>0</v>
      </c>
      <c r="AB9" s="59">
        <f t="shared" si="12"/>
        <v>0</v>
      </c>
      <c r="AC9" s="59">
        <f t="shared" si="12"/>
        <v>0</v>
      </c>
      <c r="AD9" s="59">
        <f t="shared" si="12"/>
        <v>0</v>
      </c>
      <c r="AE9" s="59">
        <f t="shared" si="12"/>
        <v>0</v>
      </c>
      <c r="AF9" s="59">
        <f t="shared" si="12"/>
        <v>0</v>
      </c>
      <c r="AG9" s="59">
        <f t="shared" si="12"/>
        <v>0</v>
      </c>
      <c r="AH9" s="59">
        <f t="shared" si="12"/>
        <v>0</v>
      </c>
      <c r="AI9" s="59">
        <f t="shared" si="12"/>
        <v>0</v>
      </c>
      <c r="AJ9" s="59">
        <f t="shared" si="12"/>
        <v>0</v>
      </c>
      <c r="AK9" s="59">
        <f t="shared" si="12"/>
        <v>0</v>
      </c>
      <c r="AL9" s="59">
        <f t="shared" si="12"/>
        <v>0</v>
      </c>
      <c r="AM9" s="59">
        <f t="shared" si="12"/>
        <v>0</v>
      </c>
      <c r="AN9" s="59">
        <f t="shared" si="12"/>
        <v>0</v>
      </c>
      <c r="AO9" s="59">
        <f t="shared" si="12"/>
        <v>0</v>
      </c>
      <c r="AP9" s="59">
        <f t="shared" si="12"/>
        <v>0</v>
      </c>
      <c r="AQ9" s="59">
        <f t="shared" si="12"/>
        <v>0</v>
      </c>
      <c r="AR9" s="59">
        <f t="shared" si="12"/>
        <v>0</v>
      </c>
      <c r="AS9" s="59">
        <f t="shared" si="12"/>
        <v>0</v>
      </c>
      <c r="AT9" s="59">
        <f t="shared" si="12"/>
        <v>0</v>
      </c>
      <c r="AU9" s="59">
        <f t="shared" si="12"/>
        <v>0</v>
      </c>
      <c r="AV9" s="59">
        <f t="shared" si="12"/>
        <v>0</v>
      </c>
      <c r="AW9" s="59">
        <f t="shared" si="12"/>
        <v>0</v>
      </c>
      <c r="AX9" s="59">
        <f t="shared" si="12"/>
        <v>0</v>
      </c>
      <c r="AY9" s="59">
        <f t="shared" si="12"/>
        <v>0</v>
      </c>
      <c r="AZ9" s="59">
        <f t="shared" si="12"/>
        <v>0</v>
      </c>
      <c r="BA9" s="59">
        <f t="shared" si="12"/>
        <v>0</v>
      </c>
      <c r="BB9" s="59">
        <f t="shared" si="12"/>
        <v>0</v>
      </c>
      <c r="BC9" s="59">
        <f t="shared" si="12"/>
        <v>0</v>
      </c>
      <c r="BD9" s="59">
        <f t="shared" si="12"/>
        <v>0</v>
      </c>
      <c r="BE9" s="59">
        <f t="shared" si="12"/>
        <v>0</v>
      </c>
      <c r="BF9" s="59">
        <f t="shared" si="12"/>
        <v>0</v>
      </c>
      <c r="BG9" s="59">
        <f t="shared" si="12"/>
        <v>0</v>
      </c>
      <c r="BH9" s="59">
        <f t="shared" si="12"/>
        <v>0</v>
      </c>
      <c r="BI9" s="59">
        <f t="shared" si="12"/>
        <v>0</v>
      </c>
      <c r="BJ9" s="59">
        <f t="shared" si="12"/>
        <v>0</v>
      </c>
      <c r="BK9" s="59">
        <f t="shared" si="12"/>
        <v>0</v>
      </c>
      <c r="BL9" s="59">
        <f t="shared" si="12"/>
        <v>0</v>
      </c>
      <c r="BM9" s="59">
        <f t="shared" si="12"/>
        <v>0</v>
      </c>
      <c r="BN9" s="109"/>
      <c r="BO9" s="109"/>
    </row>
    <row r="10" ht="15.75" customHeight="1">
      <c r="A10" s="126">
        <f t="shared" si="10"/>
        <v>4</v>
      </c>
      <c r="B10" s="127">
        <f t="shared" si="5"/>
        <v>693932</v>
      </c>
      <c r="C10" s="128"/>
      <c r="D10" s="129"/>
      <c r="E10" s="130">
        <v>0.0</v>
      </c>
      <c r="F10" s="131">
        <v>0.19</v>
      </c>
      <c r="G10" s="132">
        <f t="shared" si="6"/>
        <v>0</v>
      </c>
      <c r="H10" s="133"/>
      <c r="I10" s="134">
        <f t="shared" ref="I10:P10" si="13">(
IF(
AND(YEAR($D10)&lt;=YEAR(I$6),
YEAR($D10)+$H10&gt;=YEAR(I$6)),
$G10/$H10,
0)
)
 +
 (
IF(
YEAR($D10)=YEAR(I$6),
((MONTH($D10)-1)/12)*-($G10/$H10),
IF(
YEAR($D10)+$H10=YEAR(I$6),
((12-MONTH($D10)+1)/12)*-($G10/$H10),
 0)
)
)</f>
        <v>0</v>
      </c>
      <c r="J10" s="134">
        <f t="shared" si="13"/>
        <v>0</v>
      </c>
      <c r="K10" s="134">
        <f t="shared" si="13"/>
        <v>0</v>
      </c>
      <c r="L10" s="134">
        <f t="shared" si="13"/>
        <v>0</v>
      </c>
      <c r="M10" s="134">
        <f t="shared" si="13"/>
        <v>0</v>
      </c>
      <c r="N10" s="134">
        <f t="shared" si="13"/>
        <v>0</v>
      </c>
      <c r="O10" s="134">
        <f t="shared" si="13"/>
        <v>0</v>
      </c>
      <c r="P10" s="134">
        <f t="shared" si="13"/>
        <v>0</v>
      </c>
      <c r="Q10" s="134">
        <f t="shared" si="8"/>
        <v>0</v>
      </c>
      <c r="R10" s="59">
        <f t="shared" ref="R10:BM10" si="14">IF(
AND(YEAR($D10)&lt;YEAR(R$6), YEAR($D10)+$H10&gt;YEAR(R$6)),
$G10/$H10/12,
IF(
OR(
AND(YEAR($D10)=YEAR(R$6),MONTH($D10)&lt;=MONTH(R$6)),
AND(YEAR($D10)+$H10=YEAR(R$6),MONTH($D10)&gt;MONTH(R$6))),
$G10/$H10/12,
0))</f>
        <v>0</v>
      </c>
      <c r="S10" s="59">
        <f t="shared" si="14"/>
        <v>0</v>
      </c>
      <c r="T10" s="59">
        <f t="shared" si="14"/>
        <v>0</v>
      </c>
      <c r="U10" s="59">
        <f t="shared" si="14"/>
        <v>0</v>
      </c>
      <c r="V10" s="59">
        <f t="shared" si="14"/>
        <v>0</v>
      </c>
      <c r="W10" s="59">
        <f t="shared" si="14"/>
        <v>0</v>
      </c>
      <c r="X10" s="59">
        <f t="shared" si="14"/>
        <v>0</v>
      </c>
      <c r="Y10" s="59">
        <f t="shared" si="14"/>
        <v>0</v>
      </c>
      <c r="Z10" s="59">
        <f t="shared" si="14"/>
        <v>0</v>
      </c>
      <c r="AA10" s="59">
        <f t="shared" si="14"/>
        <v>0</v>
      </c>
      <c r="AB10" s="59">
        <f t="shared" si="14"/>
        <v>0</v>
      </c>
      <c r="AC10" s="59">
        <f t="shared" si="14"/>
        <v>0</v>
      </c>
      <c r="AD10" s="59">
        <f t="shared" si="14"/>
        <v>0</v>
      </c>
      <c r="AE10" s="59">
        <f t="shared" si="14"/>
        <v>0</v>
      </c>
      <c r="AF10" s="59">
        <f t="shared" si="14"/>
        <v>0</v>
      </c>
      <c r="AG10" s="59">
        <f t="shared" si="14"/>
        <v>0</v>
      </c>
      <c r="AH10" s="59">
        <f t="shared" si="14"/>
        <v>0</v>
      </c>
      <c r="AI10" s="59">
        <f t="shared" si="14"/>
        <v>0</v>
      </c>
      <c r="AJ10" s="59">
        <f t="shared" si="14"/>
        <v>0</v>
      </c>
      <c r="AK10" s="59">
        <f t="shared" si="14"/>
        <v>0</v>
      </c>
      <c r="AL10" s="59">
        <f t="shared" si="14"/>
        <v>0</v>
      </c>
      <c r="AM10" s="59">
        <f t="shared" si="14"/>
        <v>0</v>
      </c>
      <c r="AN10" s="59">
        <f t="shared" si="14"/>
        <v>0</v>
      </c>
      <c r="AO10" s="59">
        <f t="shared" si="14"/>
        <v>0</v>
      </c>
      <c r="AP10" s="59">
        <f t="shared" si="14"/>
        <v>0</v>
      </c>
      <c r="AQ10" s="59">
        <f t="shared" si="14"/>
        <v>0</v>
      </c>
      <c r="AR10" s="59">
        <f t="shared" si="14"/>
        <v>0</v>
      </c>
      <c r="AS10" s="59">
        <f t="shared" si="14"/>
        <v>0</v>
      </c>
      <c r="AT10" s="59">
        <f t="shared" si="14"/>
        <v>0</v>
      </c>
      <c r="AU10" s="59">
        <f t="shared" si="14"/>
        <v>0</v>
      </c>
      <c r="AV10" s="59">
        <f t="shared" si="14"/>
        <v>0</v>
      </c>
      <c r="AW10" s="59">
        <f t="shared" si="14"/>
        <v>0</v>
      </c>
      <c r="AX10" s="59">
        <f t="shared" si="14"/>
        <v>0</v>
      </c>
      <c r="AY10" s="59">
        <f t="shared" si="14"/>
        <v>0</v>
      </c>
      <c r="AZ10" s="59">
        <f t="shared" si="14"/>
        <v>0</v>
      </c>
      <c r="BA10" s="59">
        <f t="shared" si="14"/>
        <v>0</v>
      </c>
      <c r="BB10" s="59">
        <f t="shared" si="14"/>
        <v>0</v>
      </c>
      <c r="BC10" s="59">
        <f t="shared" si="14"/>
        <v>0</v>
      </c>
      <c r="BD10" s="59">
        <f t="shared" si="14"/>
        <v>0</v>
      </c>
      <c r="BE10" s="59">
        <f t="shared" si="14"/>
        <v>0</v>
      </c>
      <c r="BF10" s="59">
        <f t="shared" si="14"/>
        <v>0</v>
      </c>
      <c r="BG10" s="59">
        <f t="shared" si="14"/>
        <v>0</v>
      </c>
      <c r="BH10" s="59">
        <f t="shared" si="14"/>
        <v>0</v>
      </c>
      <c r="BI10" s="59">
        <f t="shared" si="14"/>
        <v>0</v>
      </c>
      <c r="BJ10" s="59">
        <f t="shared" si="14"/>
        <v>0</v>
      </c>
      <c r="BK10" s="59">
        <f t="shared" si="14"/>
        <v>0</v>
      </c>
      <c r="BL10" s="59">
        <f t="shared" si="14"/>
        <v>0</v>
      </c>
      <c r="BM10" s="59">
        <f t="shared" si="14"/>
        <v>0</v>
      </c>
      <c r="BN10" s="109"/>
      <c r="BO10" s="109"/>
    </row>
    <row r="11" ht="15.75" customHeight="1">
      <c r="A11" s="126">
        <f t="shared" si="10"/>
        <v>5</v>
      </c>
      <c r="B11" s="127">
        <f t="shared" si="5"/>
        <v>693932</v>
      </c>
      <c r="C11" s="128"/>
      <c r="D11" s="129"/>
      <c r="E11" s="130">
        <v>0.0</v>
      </c>
      <c r="F11" s="131">
        <v>0.19</v>
      </c>
      <c r="G11" s="132">
        <f t="shared" si="6"/>
        <v>0</v>
      </c>
      <c r="H11" s="133"/>
      <c r="I11" s="134">
        <f t="shared" ref="I11:P11" si="15">(
IF(
AND(YEAR($D11)&lt;=YEAR(I$6),
YEAR($D11)+$H11&gt;=YEAR(I$6)),
$G11/$H11,
0)
)
 +
 (
IF(
YEAR($D11)=YEAR(I$6),
((MONTH($D11)-1)/12)*-($G11/$H11),
IF(
YEAR($D11)+$H11=YEAR(I$6),
((12-MONTH($D11)+1)/12)*-($G11/$H11),
 0)
)
)</f>
        <v>0</v>
      </c>
      <c r="J11" s="134">
        <f t="shared" si="15"/>
        <v>0</v>
      </c>
      <c r="K11" s="134">
        <f t="shared" si="15"/>
        <v>0</v>
      </c>
      <c r="L11" s="134">
        <f t="shared" si="15"/>
        <v>0</v>
      </c>
      <c r="M11" s="134">
        <f t="shared" si="15"/>
        <v>0</v>
      </c>
      <c r="N11" s="134">
        <f t="shared" si="15"/>
        <v>0</v>
      </c>
      <c r="O11" s="134">
        <f t="shared" si="15"/>
        <v>0</v>
      </c>
      <c r="P11" s="134">
        <f t="shared" si="15"/>
        <v>0</v>
      </c>
      <c r="Q11" s="134">
        <f t="shared" si="8"/>
        <v>0</v>
      </c>
      <c r="R11" s="59">
        <f t="shared" ref="R11:BM11" si="16">IF(
AND(YEAR($D11)&lt;YEAR(R$6), YEAR($D11)+$H11&gt;YEAR(R$6)),
$G11/$H11/12,
IF(
OR(
AND(YEAR($D11)=YEAR(R$6),MONTH($D11)&lt;=MONTH(R$6)),
AND(YEAR($D11)+$H11=YEAR(R$6),MONTH($D11)&gt;MONTH(R$6))),
$G11/$H11/12,
0))</f>
        <v>0</v>
      </c>
      <c r="S11" s="59">
        <f t="shared" si="16"/>
        <v>0</v>
      </c>
      <c r="T11" s="59">
        <f t="shared" si="16"/>
        <v>0</v>
      </c>
      <c r="U11" s="59">
        <f t="shared" si="16"/>
        <v>0</v>
      </c>
      <c r="V11" s="59">
        <f t="shared" si="16"/>
        <v>0</v>
      </c>
      <c r="W11" s="59">
        <f t="shared" si="16"/>
        <v>0</v>
      </c>
      <c r="X11" s="59">
        <f t="shared" si="16"/>
        <v>0</v>
      </c>
      <c r="Y11" s="59">
        <f t="shared" si="16"/>
        <v>0</v>
      </c>
      <c r="Z11" s="59">
        <f t="shared" si="16"/>
        <v>0</v>
      </c>
      <c r="AA11" s="59">
        <f t="shared" si="16"/>
        <v>0</v>
      </c>
      <c r="AB11" s="59">
        <f t="shared" si="16"/>
        <v>0</v>
      </c>
      <c r="AC11" s="59">
        <f t="shared" si="16"/>
        <v>0</v>
      </c>
      <c r="AD11" s="59">
        <f t="shared" si="16"/>
        <v>0</v>
      </c>
      <c r="AE11" s="59">
        <f t="shared" si="16"/>
        <v>0</v>
      </c>
      <c r="AF11" s="59">
        <f t="shared" si="16"/>
        <v>0</v>
      </c>
      <c r="AG11" s="59">
        <f t="shared" si="16"/>
        <v>0</v>
      </c>
      <c r="AH11" s="59">
        <f t="shared" si="16"/>
        <v>0</v>
      </c>
      <c r="AI11" s="59">
        <f t="shared" si="16"/>
        <v>0</v>
      </c>
      <c r="AJ11" s="59">
        <f t="shared" si="16"/>
        <v>0</v>
      </c>
      <c r="AK11" s="59">
        <f t="shared" si="16"/>
        <v>0</v>
      </c>
      <c r="AL11" s="59">
        <f t="shared" si="16"/>
        <v>0</v>
      </c>
      <c r="AM11" s="59">
        <f t="shared" si="16"/>
        <v>0</v>
      </c>
      <c r="AN11" s="59">
        <f t="shared" si="16"/>
        <v>0</v>
      </c>
      <c r="AO11" s="59">
        <f t="shared" si="16"/>
        <v>0</v>
      </c>
      <c r="AP11" s="59">
        <f t="shared" si="16"/>
        <v>0</v>
      </c>
      <c r="AQ11" s="59">
        <f t="shared" si="16"/>
        <v>0</v>
      </c>
      <c r="AR11" s="59">
        <f t="shared" si="16"/>
        <v>0</v>
      </c>
      <c r="AS11" s="59">
        <f t="shared" si="16"/>
        <v>0</v>
      </c>
      <c r="AT11" s="59">
        <f t="shared" si="16"/>
        <v>0</v>
      </c>
      <c r="AU11" s="59">
        <f t="shared" si="16"/>
        <v>0</v>
      </c>
      <c r="AV11" s="59">
        <f t="shared" si="16"/>
        <v>0</v>
      </c>
      <c r="AW11" s="59">
        <f t="shared" si="16"/>
        <v>0</v>
      </c>
      <c r="AX11" s="59">
        <f t="shared" si="16"/>
        <v>0</v>
      </c>
      <c r="AY11" s="59">
        <f t="shared" si="16"/>
        <v>0</v>
      </c>
      <c r="AZ11" s="59">
        <f t="shared" si="16"/>
        <v>0</v>
      </c>
      <c r="BA11" s="59">
        <f t="shared" si="16"/>
        <v>0</v>
      </c>
      <c r="BB11" s="59">
        <f t="shared" si="16"/>
        <v>0</v>
      </c>
      <c r="BC11" s="59">
        <f t="shared" si="16"/>
        <v>0</v>
      </c>
      <c r="BD11" s="59">
        <f t="shared" si="16"/>
        <v>0</v>
      </c>
      <c r="BE11" s="59">
        <f t="shared" si="16"/>
        <v>0</v>
      </c>
      <c r="BF11" s="59">
        <f t="shared" si="16"/>
        <v>0</v>
      </c>
      <c r="BG11" s="59">
        <f t="shared" si="16"/>
        <v>0</v>
      </c>
      <c r="BH11" s="59">
        <f t="shared" si="16"/>
        <v>0</v>
      </c>
      <c r="BI11" s="59">
        <f t="shared" si="16"/>
        <v>0</v>
      </c>
      <c r="BJ11" s="59">
        <f t="shared" si="16"/>
        <v>0</v>
      </c>
      <c r="BK11" s="59">
        <f t="shared" si="16"/>
        <v>0</v>
      </c>
      <c r="BL11" s="59">
        <f t="shared" si="16"/>
        <v>0</v>
      </c>
      <c r="BM11" s="59">
        <f t="shared" si="16"/>
        <v>0</v>
      </c>
      <c r="BN11" s="109"/>
      <c r="BO11" s="109"/>
    </row>
    <row r="12" ht="15.75" customHeight="1">
      <c r="A12" s="126">
        <f t="shared" si="10"/>
        <v>6</v>
      </c>
      <c r="B12" s="127">
        <f t="shared" si="5"/>
        <v>693932</v>
      </c>
      <c r="C12" s="128"/>
      <c r="D12" s="129"/>
      <c r="E12" s="130">
        <v>0.0</v>
      </c>
      <c r="F12" s="131">
        <v>0.19</v>
      </c>
      <c r="G12" s="132">
        <f t="shared" si="6"/>
        <v>0</v>
      </c>
      <c r="H12" s="133"/>
      <c r="I12" s="134">
        <f t="shared" ref="I12:P12" si="17">(
IF(
AND(YEAR($D12)&lt;=YEAR(I$6),
YEAR($D12)+$H12&gt;=YEAR(I$6)),
$G12/$H12,
0)
)
 +
 (
IF(
YEAR($D12)=YEAR(I$6),
((MONTH($D12)-1)/12)*-($G12/$H12),
IF(
YEAR($D12)+$H12=YEAR(I$6),
((12-MONTH($D12)+1)/12)*-($G12/$H12),
 0)
)
)</f>
        <v>0</v>
      </c>
      <c r="J12" s="134">
        <f t="shared" si="17"/>
        <v>0</v>
      </c>
      <c r="K12" s="134">
        <f t="shared" si="17"/>
        <v>0</v>
      </c>
      <c r="L12" s="134">
        <f t="shared" si="17"/>
        <v>0</v>
      </c>
      <c r="M12" s="134">
        <f t="shared" si="17"/>
        <v>0</v>
      </c>
      <c r="N12" s="134">
        <f t="shared" si="17"/>
        <v>0</v>
      </c>
      <c r="O12" s="134">
        <f t="shared" si="17"/>
        <v>0</v>
      </c>
      <c r="P12" s="134">
        <f t="shared" si="17"/>
        <v>0</v>
      </c>
      <c r="Q12" s="134">
        <f t="shared" si="8"/>
        <v>0</v>
      </c>
      <c r="R12" s="59">
        <f t="shared" ref="R12:BM12" si="18">IF(
AND(YEAR($D12)&lt;YEAR(R$6), YEAR($D12)+$H12&gt;YEAR(R$6)),
$G12/$H12/12,
IF(
OR(
AND(YEAR($D12)=YEAR(R$6),MONTH($D12)&lt;=MONTH(R$6)),
AND(YEAR($D12)+$H12=YEAR(R$6),MONTH($D12)&gt;MONTH(R$6))),
$G12/$H12/12,
0))</f>
        <v>0</v>
      </c>
      <c r="S12" s="59">
        <f t="shared" si="18"/>
        <v>0</v>
      </c>
      <c r="T12" s="59">
        <f t="shared" si="18"/>
        <v>0</v>
      </c>
      <c r="U12" s="59">
        <f t="shared" si="18"/>
        <v>0</v>
      </c>
      <c r="V12" s="59">
        <f t="shared" si="18"/>
        <v>0</v>
      </c>
      <c r="W12" s="59">
        <f t="shared" si="18"/>
        <v>0</v>
      </c>
      <c r="X12" s="59">
        <f t="shared" si="18"/>
        <v>0</v>
      </c>
      <c r="Y12" s="59">
        <f t="shared" si="18"/>
        <v>0</v>
      </c>
      <c r="Z12" s="59">
        <f t="shared" si="18"/>
        <v>0</v>
      </c>
      <c r="AA12" s="59">
        <f t="shared" si="18"/>
        <v>0</v>
      </c>
      <c r="AB12" s="59">
        <f t="shared" si="18"/>
        <v>0</v>
      </c>
      <c r="AC12" s="59">
        <f t="shared" si="18"/>
        <v>0</v>
      </c>
      <c r="AD12" s="59">
        <f t="shared" si="18"/>
        <v>0</v>
      </c>
      <c r="AE12" s="59">
        <f t="shared" si="18"/>
        <v>0</v>
      </c>
      <c r="AF12" s="59">
        <f t="shared" si="18"/>
        <v>0</v>
      </c>
      <c r="AG12" s="59">
        <f t="shared" si="18"/>
        <v>0</v>
      </c>
      <c r="AH12" s="59">
        <f t="shared" si="18"/>
        <v>0</v>
      </c>
      <c r="AI12" s="59">
        <f t="shared" si="18"/>
        <v>0</v>
      </c>
      <c r="AJ12" s="59">
        <f t="shared" si="18"/>
        <v>0</v>
      </c>
      <c r="AK12" s="59">
        <f t="shared" si="18"/>
        <v>0</v>
      </c>
      <c r="AL12" s="59">
        <f t="shared" si="18"/>
        <v>0</v>
      </c>
      <c r="AM12" s="59">
        <f t="shared" si="18"/>
        <v>0</v>
      </c>
      <c r="AN12" s="59">
        <f t="shared" si="18"/>
        <v>0</v>
      </c>
      <c r="AO12" s="59">
        <f t="shared" si="18"/>
        <v>0</v>
      </c>
      <c r="AP12" s="59">
        <f t="shared" si="18"/>
        <v>0</v>
      </c>
      <c r="AQ12" s="59">
        <f t="shared" si="18"/>
        <v>0</v>
      </c>
      <c r="AR12" s="59">
        <f t="shared" si="18"/>
        <v>0</v>
      </c>
      <c r="AS12" s="59">
        <f t="shared" si="18"/>
        <v>0</v>
      </c>
      <c r="AT12" s="59">
        <f t="shared" si="18"/>
        <v>0</v>
      </c>
      <c r="AU12" s="59">
        <f t="shared" si="18"/>
        <v>0</v>
      </c>
      <c r="AV12" s="59">
        <f t="shared" si="18"/>
        <v>0</v>
      </c>
      <c r="AW12" s="59">
        <f t="shared" si="18"/>
        <v>0</v>
      </c>
      <c r="AX12" s="59">
        <f t="shared" si="18"/>
        <v>0</v>
      </c>
      <c r="AY12" s="59">
        <f t="shared" si="18"/>
        <v>0</v>
      </c>
      <c r="AZ12" s="59">
        <f t="shared" si="18"/>
        <v>0</v>
      </c>
      <c r="BA12" s="59">
        <f t="shared" si="18"/>
        <v>0</v>
      </c>
      <c r="BB12" s="59">
        <f t="shared" si="18"/>
        <v>0</v>
      </c>
      <c r="BC12" s="59">
        <f t="shared" si="18"/>
        <v>0</v>
      </c>
      <c r="BD12" s="59">
        <f t="shared" si="18"/>
        <v>0</v>
      </c>
      <c r="BE12" s="59">
        <f t="shared" si="18"/>
        <v>0</v>
      </c>
      <c r="BF12" s="59">
        <f t="shared" si="18"/>
        <v>0</v>
      </c>
      <c r="BG12" s="59">
        <f t="shared" si="18"/>
        <v>0</v>
      </c>
      <c r="BH12" s="59">
        <f t="shared" si="18"/>
        <v>0</v>
      </c>
      <c r="BI12" s="59">
        <f t="shared" si="18"/>
        <v>0</v>
      </c>
      <c r="BJ12" s="59">
        <f t="shared" si="18"/>
        <v>0</v>
      </c>
      <c r="BK12" s="59">
        <f t="shared" si="18"/>
        <v>0</v>
      </c>
      <c r="BL12" s="59">
        <f t="shared" si="18"/>
        <v>0</v>
      </c>
      <c r="BM12" s="59">
        <f t="shared" si="18"/>
        <v>0</v>
      </c>
      <c r="BN12" s="109"/>
      <c r="BO12" s="109"/>
    </row>
    <row r="13" ht="15.75" customHeight="1">
      <c r="A13" s="126">
        <f t="shared" si="10"/>
        <v>7</v>
      </c>
      <c r="B13" s="127">
        <f t="shared" si="5"/>
        <v>693932</v>
      </c>
      <c r="C13" s="150"/>
      <c r="D13" s="129"/>
      <c r="E13" s="130">
        <v>0.0</v>
      </c>
      <c r="F13" s="131">
        <v>0.19</v>
      </c>
      <c r="G13" s="132">
        <f t="shared" si="6"/>
        <v>0</v>
      </c>
      <c r="H13" s="133"/>
      <c r="I13" s="134">
        <f t="shared" ref="I13:P13" si="19">(
IF(
AND(YEAR($D13)&lt;=YEAR(I$6),
YEAR($D13)+$H13&gt;=YEAR(I$6)),
$G13/$H13,
0)
)
 +
 (
IF(
YEAR($D13)=YEAR(I$6),
((MONTH($D13)-1)/12)*-($G13/$H13),
IF(
YEAR($D13)+$H13=YEAR(I$6),
((12-MONTH($D13)+1)/12)*-($G13/$H13),
 0)
)
)</f>
        <v>0</v>
      </c>
      <c r="J13" s="134">
        <f t="shared" si="19"/>
        <v>0</v>
      </c>
      <c r="K13" s="134">
        <f t="shared" si="19"/>
        <v>0</v>
      </c>
      <c r="L13" s="134">
        <f t="shared" si="19"/>
        <v>0</v>
      </c>
      <c r="M13" s="134">
        <f t="shared" si="19"/>
        <v>0</v>
      </c>
      <c r="N13" s="134">
        <f t="shared" si="19"/>
        <v>0</v>
      </c>
      <c r="O13" s="134">
        <f t="shared" si="19"/>
        <v>0</v>
      </c>
      <c r="P13" s="134">
        <f t="shared" si="19"/>
        <v>0</v>
      </c>
      <c r="Q13" s="134">
        <f t="shared" si="8"/>
        <v>0</v>
      </c>
      <c r="R13" s="59">
        <f t="shared" ref="R13:BM13" si="20">IF(
AND(YEAR($D13)&lt;YEAR(R$6), YEAR($D13)+$H13&gt;YEAR(R$6)),
$G13/$H13/12,
IF(
OR(
AND(YEAR($D13)=YEAR(R$6),MONTH($D13)&lt;=MONTH(R$6)),
AND(YEAR($D13)+$H13=YEAR(R$6),MONTH($D13)&gt;MONTH(R$6))),
$G13/$H13/12,
0))</f>
        <v>0</v>
      </c>
      <c r="S13" s="59">
        <f t="shared" si="20"/>
        <v>0</v>
      </c>
      <c r="T13" s="59">
        <f t="shared" si="20"/>
        <v>0</v>
      </c>
      <c r="U13" s="59">
        <f t="shared" si="20"/>
        <v>0</v>
      </c>
      <c r="V13" s="59">
        <f t="shared" si="20"/>
        <v>0</v>
      </c>
      <c r="W13" s="59">
        <f t="shared" si="20"/>
        <v>0</v>
      </c>
      <c r="X13" s="59">
        <f t="shared" si="20"/>
        <v>0</v>
      </c>
      <c r="Y13" s="59">
        <f t="shared" si="20"/>
        <v>0</v>
      </c>
      <c r="Z13" s="59">
        <f t="shared" si="20"/>
        <v>0</v>
      </c>
      <c r="AA13" s="59">
        <f t="shared" si="20"/>
        <v>0</v>
      </c>
      <c r="AB13" s="59">
        <f t="shared" si="20"/>
        <v>0</v>
      </c>
      <c r="AC13" s="59">
        <f t="shared" si="20"/>
        <v>0</v>
      </c>
      <c r="AD13" s="59">
        <f t="shared" si="20"/>
        <v>0</v>
      </c>
      <c r="AE13" s="59">
        <f t="shared" si="20"/>
        <v>0</v>
      </c>
      <c r="AF13" s="59">
        <f t="shared" si="20"/>
        <v>0</v>
      </c>
      <c r="AG13" s="59">
        <f t="shared" si="20"/>
        <v>0</v>
      </c>
      <c r="AH13" s="59">
        <f t="shared" si="20"/>
        <v>0</v>
      </c>
      <c r="AI13" s="59">
        <f t="shared" si="20"/>
        <v>0</v>
      </c>
      <c r="AJ13" s="59">
        <f t="shared" si="20"/>
        <v>0</v>
      </c>
      <c r="AK13" s="59">
        <f t="shared" si="20"/>
        <v>0</v>
      </c>
      <c r="AL13" s="59">
        <f t="shared" si="20"/>
        <v>0</v>
      </c>
      <c r="AM13" s="59">
        <f t="shared" si="20"/>
        <v>0</v>
      </c>
      <c r="AN13" s="59">
        <f t="shared" si="20"/>
        <v>0</v>
      </c>
      <c r="AO13" s="59">
        <f t="shared" si="20"/>
        <v>0</v>
      </c>
      <c r="AP13" s="59">
        <f t="shared" si="20"/>
        <v>0</v>
      </c>
      <c r="AQ13" s="59">
        <f t="shared" si="20"/>
        <v>0</v>
      </c>
      <c r="AR13" s="59">
        <f t="shared" si="20"/>
        <v>0</v>
      </c>
      <c r="AS13" s="59">
        <f t="shared" si="20"/>
        <v>0</v>
      </c>
      <c r="AT13" s="59">
        <f t="shared" si="20"/>
        <v>0</v>
      </c>
      <c r="AU13" s="59">
        <f t="shared" si="20"/>
        <v>0</v>
      </c>
      <c r="AV13" s="59">
        <f t="shared" si="20"/>
        <v>0</v>
      </c>
      <c r="AW13" s="59">
        <f t="shared" si="20"/>
        <v>0</v>
      </c>
      <c r="AX13" s="59">
        <f t="shared" si="20"/>
        <v>0</v>
      </c>
      <c r="AY13" s="59">
        <f t="shared" si="20"/>
        <v>0</v>
      </c>
      <c r="AZ13" s="59">
        <f t="shared" si="20"/>
        <v>0</v>
      </c>
      <c r="BA13" s="59">
        <f t="shared" si="20"/>
        <v>0</v>
      </c>
      <c r="BB13" s="59">
        <f t="shared" si="20"/>
        <v>0</v>
      </c>
      <c r="BC13" s="59">
        <f t="shared" si="20"/>
        <v>0</v>
      </c>
      <c r="BD13" s="59">
        <f t="shared" si="20"/>
        <v>0</v>
      </c>
      <c r="BE13" s="59">
        <f t="shared" si="20"/>
        <v>0</v>
      </c>
      <c r="BF13" s="59">
        <f t="shared" si="20"/>
        <v>0</v>
      </c>
      <c r="BG13" s="59">
        <f t="shared" si="20"/>
        <v>0</v>
      </c>
      <c r="BH13" s="59">
        <f t="shared" si="20"/>
        <v>0</v>
      </c>
      <c r="BI13" s="59">
        <f t="shared" si="20"/>
        <v>0</v>
      </c>
      <c r="BJ13" s="59">
        <f t="shared" si="20"/>
        <v>0</v>
      </c>
      <c r="BK13" s="59">
        <f t="shared" si="20"/>
        <v>0</v>
      </c>
      <c r="BL13" s="59">
        <f t="shared" si="20"/>
        <v>0</v>
      </c>
      <c r="BM13" s="59">
        <f t="shared" si="20"/>
        <v>0</v>
      </c>
      <c r="BN13" s="109"/>
      <c r="BO13" s="109"/>
    </row>
    <row r="14" ht="15.75" customHeight="1">
      <c r="A14" s="126">
        <f t="shared" si="10"/>
        <v>8</v>
      </c>
      <c r="B14" s="127">
        <f t="shared" si="5"/>
        <v>693932</v>
      </c>
      <c r="C14" s="150"/>
      <c r="D14" s="129"/>
      <c r="E14" s="130">
        <v>0.0</v>
      </c>
      <c r="F14" s="131">
        <v>0.19</v>
      </c>
      <c r="G14" s="132">
        <f t="shared" si="6"/>
        <v>0</v>
      </c>
      <c r="H14" s="133"/>
      <c r="I14" s="134">
        <f t="shared" ref="I14:P14" si="21">(
IF(
AND(YEAR($D14)&lt;=YEAR(I$6),
YEAR($D14)+$H14&gt;=YEAR(I$6)),
$G14/$H14,
0)
)
 +
 (
IF(
YEAR($D14)=YEAR(I$6),
((MONTH($D14)-1)/12)*-($G14/$H14),
IF(
YEAR($D14)+$H14=YEAR(I$6),
((12-MONTH($D14)+1)/12)*-($G14/$H14),
 0)
)
)</f>
        <v>0</v>
      </c>
      <c r="J14" s="134">
        <f t="shared" si="21"/>
        <v>0</v>
      </c>
      <c r="K14" s="134">
        <f t="shared" si="21"/>
        <v>0</v>
      </c>
      <c r="L14" s="134">
        <f t="shared" si="21"/>
        <v>0</v>
      </c>
      <c r="M14" s="134">
        <f t="shared" si="21"/>
        <v>0</v>
      </c>
      <c r="N14" s="134">
        <f t="shared" si="21"/>
        <v>0</v>
      </c>
      <c r="O14" s="134">
        <f t="shared" si="21"/>
        <v>0</v>
      </c>
      <c r="P14" s="134">
        <f t="shared" si="21"/>
        <v>0</v>
      </c>
      <c r="Q14" s="134">
        <f t="shared" si="8"/>
        <v>0</v>
      </c>
      <c r="R14" s="59">
        <f t="shared" ref="R14:BM14" si="22">IF(
AND(YEAR($D14)&lt;YEAR(R$6), YEAR($D14)+$H14&gt;YEAR(R$6)),
$G14/$H14/12,
IF(
OR(
AND(YEAR($D14)=YEAR(R$6),MONTH($D14)&lt;=MONTH(R$6)),
AND(YEAR($D14)+$H14=YEAR(R$6),MONTH($D14)&gt;MONTH(R$6))),
$G14/$H14/12,
0))</f>
        <v>0</v>
      </c>
      <c r="S14" s="59">
        <f t="shared" si="22"/>
        <v>0</v>
      </c>
      <c r="T14" s="59">
        <f t="shared" si="22"/>
        <v>0</v>
      </c>
      <c r="U14" s="59">
        <f t="shared" si="22"/>
        <v>0</v>
      </c>
      <c r="V14" s="59">
        <f t="shared" si="22"/>
        <v>0</v>
      </c>
      <c r="W14" s="59">
        <f t="shared" si="22"/>
        <v>0</v>
      </c>
      <c r="X14" s="59">
        <f t="shared" si="22"/>
        <v>0</v>
      </c>
      <c r="Y14" s="59">
        <f t="shared" si="22"/>
        <v>0</v>
      </c>
      <c r="Z14" s="59">
        <f t="shared" si="22"/>
        <v>0</v>
      </c>
      <c r="AA14" s="59">
        <f t="shared" si="22"/>
        <v>0</v>
      </c>
      <c r="AB14" s="59">
        <f t="shared" si="22"/>
        <v>0</v>
      </c>
      <c r="AC14" s="59">
        <f t="shared" si="22"/>
        <v>0</v>
      </c>
      <c r="AD14" s="59">
        <f t="shared" si="22"/>
        <v>0</v>
      </c>
      <c r="AE14" s="59">
        <f t="shared" si="22"/>
        <v>0</v>
      </c>
      <c r="AF14" s="59">
        <f t="shared" si="22"/>
        <v>0</v>
      </c>
      <c r="AG14" s="59">
        <f t="shared" si="22"/>
        <v>0</v>
      </c>
      <c r="AH14" s="59">
        <f t="shared" si="22"/>
        <v>0</v>
      </c>
      <c r="AI14" s="59">
        <f t="shared" si="22"/>
        <v>0</v>
      </c>
      <c r="AJ14" s="59">
        <f t="shared" si="22"/>
        <v>0</v>
      </c>
      <c r="AK14" s="59">
        <f t="shared" si="22"/>
        <v>0</v>
      </c>
      <c r="AL14" s="59">
        <f t="shared" si="22"/>
        <v>0</v>
      </c>
      <c r="AM14" s="59">
        <f t="shared" si="22"/>
        <v>0</v>
      </c>
      <c r="AN14" s="59">
        <f t="shared" si="22"/>
        <v>0</v>
      </c>
      <c r="AO14" s="59">
        <f t="shared" si="22"/>
        <v>0</v>
      </c>
      <c r="AP14" s="59">
        <f t="shared" si="22"/>
        <v>0</v>
      </c>
      <c r="AQ14" s="59">
        <f t="shared" si="22"/>
        <v>0</v>
      </c>
      <c r="AR14" s="59">
        <f t="shared" si="22"/>
        <v>0</v>
      </c>
      <c r="AS14" s="59">
        <f t="shared" si="22"/>
        <v>0</v>
      </c>
      <c r="AT14" s="59">
        <f t="shared" si="22"/>
        <v>0</v>
      </c>
      <c r="AU14" s="59">
        <f t="shared" si="22"/>
        <v>0</v>
      </c>
      <c r="AV14" s="59">
        <f t="shared" si="22"/>
        <v>0</v>
      </c>
      <c r="AW14" s="59">
        <f t="shared" si="22"/>
        <v>0</v>
      </c>
      <c r="AX14" s="59">
        <f t="shared" si="22"/>
        <v>0</v>
      </c>
      <c r="AY14" s="59">
        <f t="shared" si="22"/>
        <v>0</v>
      </c>
      <c r="AZ14" s="59">
        <f t="shared" si="22"/>
        <v>0</v>
      </c>
      <c r="BA14" s="59">
        <f t="shared" si="22"/>
        <v>0</v>
      </c>
      <c r="BB14" s="59">
        <f t="shared" si="22"/>
        <v>0</v>
      </c>
      <c r="BC14" s="59">
        <f t="shared" si="22"/>
        <v>0</v>
      </c>
      <c r="BD14" s="59">
        <f t="shared" si="22"/>
        <v>0</v>
      </c>
      <c r="BE14" s="59">
        <f t="shared" si="22"/>
        <v>0</v>
      </c>
      <c r="BF14" s="59">
        <f t="shared" si="22"/>
        <v>0</v>
      </c>
      <c r="BG14" s="59">
        <f t="shared" si="22"/>
        <v>0</v>
      </c>
      <c r="BH14" s="59">
        <f t="shared" si="22"/>
        <v>0</v>
      </c>
      <c r="BI14" s="59">
        <f t="shared" si="22"/>
        <v>0</v>
      </c>
      <c r="BJ14" s="59">
        <f t="shared" si="22"/>
        <v>0</v>
      </c>
      <c r="BK14" s="59">
        <f t="shared" si="22"/>
        <v>0</v>
      </c>
      <c r="BL14" s="59">
        <f t="shared" si="22"/>
        <v>0</v>
      </c>
      <c r="BM14" s="59">
        <f t="shared" si="22"/>
        <v>0</v>
      </c>
      <c r="BN14" s="109"/>
      <c r="BO14" s="109"/>
    </row>
    <row r="15" ht="15.75" customHeight="1">
      <c r="A15" s="126">
        <f t="shared" si="10"/>
        <v>9</v>
      </c>
      <c r="B15" s="127">
        <f t="shared" si="5"/>
        <v>693932</v>
      </c>
      <c r="C15" s="128"/>
      <c r="D15" s="129"/>
      <c r="E15" s="130">
        <v>0.0</v>
      </c>
      <c r="F15" s="131">
        <v>0.19</v>
      </c>
      <c r="G15" s="132">
        <f t="shared" si="6"/>
        <v>0</v>
      </c>
      <c r="H15" s="133"/>
      <c r="I15" s="134">
        <f t="shared" ref="I15:P15" si="23">(
IF(
AND(YEAR($D15)&lt;=YEAR(I$6),
YEAR($D15)+$H15&gt;=YEAR(I$6)),
$G15/$H15,
0)
)
 +
 (
IF(
YEAR($D15)=YEAR(I$6),
((MONTH($D15)-1)/12)*-($G15/$H15),
IF(
YEAR($D15)+$H15=YEAR(I$6),
((12-MONTH($D15)+1)/12)*-($G15/$H15),
 0)
)
)</f>
        <v>0</v>
      </c>
      <c r="J15" s="134">
        <f t="shared" si="23"/>
        <v>0</v>
      </c>
      <c r="K15" s="134">
        <f t="shared" si="23"/>
        <v>0</v>
      </c>
      <c r="L15" s="134">
        <f t="shared" si="23"/>
        <v>0</v>
      </c>
      <c r="M15" s="134">
        <f t="shared" si="23"/>
        <v>0</v>
      </c>
      <c r="N15" s="134">
        <f t="shared" si="23"/>
        <v>0</v>
      </c>
      <c r="O15" s="134">
        <f t="shared" si="23"/>
        <v>0</v>
      </c>
      <c r="P15" s="134">
        <f t="shared" si="23"/>
        <v>0</v>
      </c>
      <c r="Q15" s="134">
        <f t="shared" si="8"/>
        <v>0</v>
      </c>
      <c r="R15" s="59">
        <f t="shared" ref="R15:BM15" si="24">IF(
AND(YEAR($D15)&lt;YEAR(R$6), YEAR($D15)+$H15&gt;YEAR(R$6)),
$G15/$H15/12,
IF(
OR(
AND(YEAR($D15)=YEAR(R$6),MONTH($D15)&lt;=MONTH(R$6)),
AND(YEAR($D15)+$H15=YEAR(R$6),MONTH($D15)&gt;MONTH(R$6))),
$G15/$H15/12,
0))</f>
        <v>0</v>
      </c>
      <c r="S15" s="59">
        <f t="shared" si="24"/>
        <v>0</v>
      </c>
      <c r="T15" s="59">
        <f t="shared" si="24"/>
        <v>0</v>
      </c>
      <c r="U15" s="59">
        <f t="shared" si="24"/>
        <v>0</v>
      </c>
      <c r="V15" s="59">
        <f t="shared" si="24"/>
        <v>0</v>
      </c>
      <c r="W15" s="59">
        <f t="shared" si="24"/>
        <v>0</v>
      </c>
      <c r="X15" s="59">
        <f t="shared" si="24"/>
        <v>0</v>
      </c>
      <c r="Y15" s="59">
        <f t="shared" si="24"/>
        <v>0</v>
      </c>
      <c r="Z15" s="59">
        <f t="shared" si="24"/>
        <v>0</v>
      </c>
      <c r="AA15" s="59">
        <f t="shared" si="24"/>
        <v>0</v>
      </c>
      <c r="AB15" s="59">
        <f t="shared" si="24"/>
        <v>0</v>
      </c>
      <c r="AC15" s="59">
        <f t="shared" si="24"/>
        <v>0</v>
      </c>
      <c r="AD15" s="59">
        <f t="shared" si="24"/>
        <v>0</v>
      </c>
      <c r="AE15" s="59">
        <f t="shared" si="24"/>
        <v>0</v>
      </c>
      <c r="AF15" s="59">
        <f t="shared" si="24"/>
        <v>0</v>
      </c>
      <c r="AG15" s="59">
        <f t="shared" si="24"/>
        <v>0</v>
      </c>
      <c r="AH15" s="59">
        <f t="shared" si="24"/>
        <v>0</v>
      </c>
      <c r="AI15" s="59">
        <f t="shared" si="24"/>
        <v>0</v>
      </c>
      <c r="AJ15" s="59">
        <f t="shared" si="24"/>
        <v>0</v>
      </c>
      <c r="AK15" s="59">
        <f t="shared" si="24"/>
        <v>0</v>
      </c>
      <c r="AL15" s="59">
        <f t="shared" si="24"/>
        <v>0</v>
      </c>
      <c r="AM15" s="59">
        <f t="shared" si="24"/>
        <v>0</v>
      </c>
      <c r="AN15" s="59">
        <f t="shared" si="24"/>
        <v>0</v>
      </c>
      <c r="AO15" s="59">
        <f t="shared" si="24"/>
        <v>0</v>
      </c>
      <c r="AP15" s="59">
        <f t="shared" si="24"/>
        <v>0</v>
      </c>
      <c r="AQ15" s="59">
        <f t="shared" si="24"/>
        <v>0</v>
      </c>
      <c r="AR15" s="59">
        <f t="shared" si="24"/>
        <v>0</v>
      </c>
      <c r="AS15" s="59">
        <f t="shared" si="24"/>
        <v>0</v>
      </c>
      <c r="AT15" s="59">
        <f t="shared" si="24"/>
        <v>0</v>
      </c>
      <c r="AU15" s="59">
        <f t="shared" si="24"/>
        <v>0</v>
      </c>
      <c r="AV15" s="59">
        <f t="shared" si="24"/>
        <v>0</v>
      </c>
      <c r="AW15" s="59">
        <f t="shared" si="24"/>
        <v>0</v>
      </c>
      <c r="AX15" s="59">
        <f t="shared" si="24"/>
        <v>0</v>
      </c>
      <c r="AY15" s="59">
        <f t="shared" si="24"/>
        <v>0</v>
      </c>
      <c r="AZ15" s="59">
        <f t="shared" si="24"/>
        <v>0</v>
      </c>
      <c r="BA15" s="59">
        <f t="shared" si="24"/>
        <v>0</v>
      </c>
      <c r="BB15" s="59">
        <f t="shared" si="24"/>
        <v>0</v>
      </c>
      <c r="BC15" s="59">
        <f t="shared" si="24"/>
        <v>0</v>
      </c>
      <c r="BD15" s="59">
        <f t="shared" si="24"/>
        <v>0</v>
      </c>
      <c r="BE15" s="59">
        <f t="shared" si="24"/>
        <v>0</v>
      </c>
      <c r="BF15" s="59">
        <f t="shared" si="24"/>
        <v>0</v>
      </c>
      <c r="BG15" s="59">
        <f t="shared" si="24"/>
        <v>0</v>
      </c>
      <c r="BH15" s="59">
        <f t="shared" si="24"/>
        <v>0</v>
      </c>
      <c r="BI15" s="59">
        <f t="shared" si="24"/>
        <v>0</v>
      </c>
      <c r="BJ15" s="59">
        <f t="shared" si="24"/>
        <v>0</v>
      </c>
      <c r="BK15" s="59">
        <f t="shared" si="24"/>
        <v>0</v>
      </c>
      <c r="BL15" s="59">
        <f t="shared" si="24"/>
        <v>0</v>
      </c>
      <c r="BM15" s="59">
        <f t="shared" si="24"/>
        <v>0</v>
      </c>
      <c r="BN15" s="109"/>
      <c r="BO15" s="109"/>
    </row>
    <row r="16" ht="15.75" customHeight="1">
      <c r="A16" s="126">
        <f t="shared" si="10"/>
        <v>10</v>
      </c>
      <c r="B16" s="127">
        <f t="shared" si="5"/>
        <v>693932</v>
      </c>
      <c r="C16" s="128"/>
      <c r="D16" s="129"/>
      <c r="E16" s="130">
        <v>0.0</v>
      </c>
      <c r="F16" s="131">
        <v>0.19</v>
      </c>
      <c r="G16" s="132">
        <f t="shared" si="6"/>
        <v>0</v>
      </c>
      <c r="H16" s="133"/>
      <c r="I16" s="134">
        <f t="shared" ref="I16:P16" si="25">(
IF(
AND(YEAR($D16)&lt;=YEAR(I$6),
YEAR($D16)+$H16&gt;=YEAR(I$6)),
$G16/$H16,
0)
)
 +
 (
IF(
YEAR($D16)=YEAR(I$6),
((MONTH($D16)-1)/12)*-($G16/$H16),
IF(
YEAR($D16)+$H16=YEAR(I$6),
((12-MONTH($D16)+1)/12)*-($G16/$H16),
 0)
)
)</f>
        <v>0</v>
      </c>
      <c r="J16" s="134">
        <f t="shared" si="25"/>
        <v>0</v>
      </c>
      <c r="K16" s="134">
        <f t="shared" si="25"/>
        <v>0</v>
      </c>
      <c r="L16" s="134">
        <f t="shared" si="25"/>
        <v>0</v>
      </c>
      <c r="M16" s="134">
        <f t="shared" si="25"/>
        <v>0</v>
      </c>
      <c r="N16" s="134">
        <f t="shared" si="25"/>
        <v>0</v>
      </c>
      <c r="O16" s="134">
        <f t="shared" si="25"/>
        <v>0</v>
      </c>
      <c r="P16" s="134">
        <f t="shared" si="25"/>
        <v>0</v>
      </c>
      <c r="Q16" s="134">
        <f t="shared" si="8"/>
        <v>0</v>
      </c>
      <c r="R16" s="59">
        <f t="shared" ref="R16:BM16" si="26">IF(
AND(YEAR($D16)&lt;YEAR(R$6), YEAR($D16)+$H16&gt;YEAR(R$6)),
$G16/$H16/12,
IF(
OR(
AND(YEAR($D16)=YEAR(R$6),MONTH($D16)&lt;=MONTH(R$6)),
AND(YEAR($D16)+$H16=YEAR(R$6),MONTH($D16)&gt;MONTH(R$6))),
$G16/$H16/12,
0))</f>
        <v>0</v>
      </c>
      <c r="S16" s="59">
        <f t="shared" si="26"/>
        <v>0</v>
      </c>
      <c r="T16" s="59">
        <f t="shared" si="26"/>
        <v>0</v>
      </c>
      <c r="U16" s="59">
        <f t="shared" si="26"/>
        <v>0</v>
      </c>
      <c r="V16" s="59">
        <f t="shared" si="26"/>
        <v>0</v>
      </c>
      <c r="W16" s="59">
        <f t="shared" si="26"/>
        <v>0</v>
      </c>
      <c r="X16" s="59">
        <f t="shared" si="26"/>
        <v>0</v>
      </c>
      <c r="Y16" s="59">
        <f t="shared" si="26"/>
        <v>0</v>
      </c>
      <c r="Z16" s="59">
        <f t="shared" si="26"/>
        <v>0</v>
      </c>
      <c r="AA16" s="59">
        <f t="shared" si="26"/>
        <v>0</v>
      </c>
      <c r="AB16" s="59">
        <f t="shared" si="26"/>
        <v>0</v>
      </c>
      <c r="AC16" s="59">
        <f t="shared" si="26"/>
        <v>0</v>
      </c>
      <c r="AD16" s="59">
        <f t="shared" si="26"/>
        <v>0</v>
      </c>
      <c r="AE16" s="59">
        <f t="shared" si="26"/>
        <v>0</v>
      </c>
      <c r="AF16" s="59">
        <f t="shared" si="26"/>
        <v>0</v>
      </c>
      <c r="AG16" s="59">
        <f t="shared" si="26"/>
        <v>0</v>
      </c>
      <c r="AH16" s="59">
        <f t="shared" si="26"/>
        <v>0</v>
      </c>
      <c r="AI16" s="59">
        <f t="shared" si="26"/>
        <v>0</v>
      </c>
      <c r="AJ16" s="59">
        <f t="shared" si="26"/>
        <v>0</v>
      </c>
      <c r="AK16" s="59">
        <f t="shared" si="26"/>
        <v>0</v>
      </c>
      <c r="AL16" s="59">
        <f t="shared" si="26"/>
        <v>0</v>
      </c>
      <c r="AM16" s="59">
        <f t="shared" si="26"/>
        <v>0</v>
      </c>
      <c r="AN16" s="59">
        <f t="shared" si="26"/>
        <v>0</v>
      </c>
      <c r="AO16" s="59">
        <f t="shared" si="26"/>
        <v>0</v>
      </c>
      <c r="AP16" s="59">
        <f t="shared" si="26"/>
        <v>0</v>
      </c>
      <c r="AQ16" s="59">
        <f t="shared" si="26"/>
        <v>0</v>
      </c>
      <c r="AR16" s="59">
        <f t="shared" si="26"/>
        <v>0</v>
      </c>
      <c r="AS16" s="59">
        <f t="shared" si="26"/>
        <v>0</v>
      </c>
      <c r="AT16" s="59">
        <f t="shared" si="26"/>
        <v>0</v>
      </c>
      <c r="AU16" s="59">
        <f t="shared" si="26"/>
        <v>0</v>
      </c>
      <c r="AV16" s="59">
        <f t="shared" si="26"/>
        <v>0</v>
      </c>
      <c r="AW16" s="59">
        <f t="shared" si="26"/>
        <v>0</v>
      </c>
      <c r="AX16" s="59">
        <f t="shared" si="26"/>
        <v>0</v>
      </c>
      <c r="AY16" s="59">
        <f t="shared" si="26"/>
        <v>0</v>
      </c>
      <c r="AZ16" s="59">
        <f t="shared" si="26"/>
        <v>0</v>
      </c>
      <c r="BA16" s="59">
        <f t="shared" si="26"/>
        <v>0</v>
      </c>
      <c r="BB16" s="59">
        <f t="shared" si="26"/>
        <v>0</v>
      </c>
      <c r="BC16" s="59">
        <f t="shared" si="26"/>
        <v>0</v>
      </c>
      <c r="BD16" s="59">
        <f t="shared" si="26"/>
        <v>0</v>
      </c>
      <c r="BE16" s="59">
        <f t="shared" si="26"/>
        <v>0</v>
      </c>
      <c r="BF16" s="59">
        <f t="shared" si="26"/>
        <v>0</v>
      </c>
      <c r="BG16" s="59">
        <f t="shared" si="26"/>
        <v>0</v>
      </c>
      <c r="BH16" s="59">
        <f t="shared" si="26"/>
        <v>0</v>
      </c>
      <c r="BI16" s="59">
        <f t="shared" si="26"/>
        <v>0</v>
      </c>
      <c r="BJ16" s="59">
        <f t="shared" si="26"/>
        <v>0</v>
      </c>
      <c r="BK16" s="59">
        <f t="shared" si="26"/>
        <v>0</v>
      </c>
      <c r="BL16" s="59">
        <f t="shared" si="26"/>
        <v>0</v>
      </c>
      <c r="BM16" s="59">
        <f t="shared" si="26"/>
        <v>0</v>
      </c>
      <c r="BN16" s="109"/>
      <c r="BO16" s="109"/>
    </row>
    <row r="17" ht="15.75" customHeight="1">
      <c r="A17" s="126">
        <f t="shared" si="10"/>
        <v>11</v>
      </c>
      <c r="B17" s="127">
        <f t="shared" si="5"/>
        <v>693932</v>
      </c>
      <c r="C17" s="128"/>
      <c r="D17" s="129"/>
      <c r="E17" s="130">
        <v>0.0</v>
      </c>
      <c r="F17" s="131">
        <v>0.19</v>
      </c>
      <c r="G17" s="132">
        <f t="shared" si="6"/>
        <v>0</v>
      </c>
      <c r="H17" s="215"/>
      <c r="I17" s="134">
        <f t="shared" ref="I17:P17" si="27">(
IF(
AND(YEAR($D17)&lt;=YEAR(I$6),
YEAR($D17)+$H17&gt;=YEAR(I$6)),
$G17/$H17,
0)
)
 +
 (
IF(
YEAR($D17)=YEAR(I$6),
((MONTH($D17)-1)/12)*-($G17/$H17),
IF(
YEAR($D17)+$H17=YEAR(I$6),
((12-MONTH($D17)+1)/12)*-($G17/$H17),
 0)
)
)</f>
        <v>0</v>
      </c>
      <c r="J17" s="134">
        <f t="shared" si="27"/>
        <v>0</v>
      </c>
      <c r="K17" s="134">
        <f t="shared" si="27"/>
        <v>0</v>
      </c>
      <c r="L17" s="134">
        <f t="shared" si="27"/>
        <v>0</v>
      </c>
      <c r="M17" s="134">
        <f t="shared" si="27"/>
        <v>0</v>
      </c>
      <c r="N17" s="134">
        <f t="shared" si="27"/>
        <v>0</v>
      </c>
      <c r="O17" s="134">
        <f t="shared" si="27"/>
        <v>0</v>
      </c>
      <c r="P17" s="134">
        <f t="shared" si="27"/>
        <v>0</v>
      </c>
      <c r="Q17" s="134">
        <f t="shared" si="8"/>
        <v>0</v>
      </c>
      <c r="R17" s="59">
        <f t="shared" ref="R17:BM17" si="28">IF(
AND(YEAR($D17)&lt;YEAR(R$6), YEAR($D17)+$H17&gt;YEAR(R$6)),
$G17/$H17/12,
IF(
OR(
AND(YEAR($D17)=YEAR(R$6),MONTH($D17)&lt;=MONTH(R$6)),
AND(YEAR($D17)+$H17=YEAR(R$6),MONTH($D17)&gt;MONTH(R$6))),
$G17/$H17/12,
0))</f>
        <v>0</v>
      </c>
      <c r="S17" s="59">
        <f t="shared" si="28"/>
        <v>0</v>
      </c>
      <c r="T17" s="59">
        <f t="shared" si="28"/>
        <v>0</v>
      </c>
      <c r="U17" s="59">
        <f t="shared" si="28"/>
        <v>0</v>
      </c>
      <c r="V17" s="59">
        <f t="shared" si="28"/>
        <v>0</v>
      </c>
      <c r="W17" s="59">
        <f t="shared" si="28"/>
        <v>0</v>
      </c>
      <c r="X17" s="59">
        <f t="shared" si="28"/>
        <v>0</v>
      </c>
      <c r="Y17" s="59">
        <f t="shared" si="28"/>
        <v>0</v>
      </c>
      <c r="Z17" s="59">
        <f t="shared" si="28"/>
        <v>0</v>
      </c>
      <c r="AA17" s="59">
        <f t="shared" si="28"/>
        <v>0</v>
      </c>
      <c r="AB17" s="59">
        <f t="shared" si="28"/>
        <v>0</v>
      </c>
      <c r="AC17" s="59">
        <f t="shared" si="28"/>
        <v>0</v>
      </c>
      <c r="AD17" s="59">
        <f t="shared" si="28"/>
        <v>0</v>
      </c>
      <c r="AE17" s="59">
        <f t="shared" si="28"/>
        <v>0</v>
      </c>
      <c r="AF17" s="59">
        <f t="shared" si="28"/>
        <v>0</v>
      </c>
      <c r="AG17" s="59">
        <f t="shared" si="28"/>
        <v>0</v>
      </c>
      <c r="AH17" s="59">
        <f t="shared" si="28"/>
        <v>0</v>
      </c>
      <c r="AI17" s="59">
        <f t="shared" si="28"/>
        <v>0</v>
      </c>
      <c r="AJ17" s="59">
        <f t="shared" si="28"/>
        <v>0</v>
      </c>
      <c r="AK17" s="59">
        <f t="shared" si="28"/>
        <v>0</v>
      </c>
      <c r="AL17" s="59">
        <f t="shared" si="28"/>
        <v>0</v>
      </c>
      <c r="AM17" s="59">
        <f t="shared" si="28"/>
        <v>0</v>
      </c>
      <c r="AN17" s="59">
        <f t="shared" si="28"/>
        <v>0</v>
      </c>
      <c r="AO17" s="59">
        <f t="shared" si="28"/>
        <v>0</v>
      </c>
      <c r="AP17" s="59">
        <f t="shared" si="28"/>
        <v>0</v>
      </c>
      <c r="AQ17" s="59">
        <f t="shared" si="28"/>
        <v>0</v>
      </c>
      <c r="AR17" s="59">
        <f t="shared" si="28"/>
        <v>0</v>
      </c>
      <c r="AS17" s="59">
        <f t="shared" si="28"/>
        <v>0</v>
      </c>
      <c r="AT17" s="59">
        <f t="shared" si="28"/>
        <v>0</v>
      </c>
      <c r="AU17" s="59">
        <f t="shared" si="28"/>
        <v>0</v>
      </c>
      <c r="AV17" s="59">
        <f t="shared" si="28"/>
        <v>0</v>
      </c>
      <c r="AW17" s="59">
        <f t="shared" si="28"/>
        <v>0</v>
      </c>
      <c r="AX17" s="59">
        <f t="shared" si="28"/>
        <v>0</v>
      </c>
      <c r="AY17" s="59">
        <f t="shared" si="28"/>
        <v>0</v>
      </c>
      <c r="AZ17" s="59">
        <f t="shared" si="28"/>
        <v>0</v>
      </c>
      <c r="BA17" s="59">
        <f t="shared" si="28"/>
        <v>0</v>
      </c>
      <c r="BB17" s="59">
        <f t="shared" si="28"/>
        <v>0</v>
      </c>
      <c r="BC17" s="59">
        <f t="shared" si="28"/>
        <v>0</v>
      </c>
      <c r="BD17" s="59">
        <f t="shared" si="28"/>
        <v>0</v>
      </c>
      <c r="BE17" s="59">
        <f t="shared" si="28"/>
        <v>0</v>
      </c>
      <c r="BF17" s="59">
        <f t="shared" si="28"/>
        <v>0</v>
      </c>
      <c r="BG17" s="59">
        <f t="shared" si="28"/>
        <v>0</v>
      </c>
      <c r="BH17" s="59">
        <f t="shared" si="28"/>
        <v>0</v>
      </c>
      <c r="BI17" s="59">
        <f t="shared" si="28"/>
        <v>0</v>
      </c>
      <c r="BJ17" s="59">
        <f t="shared" si="28"/>
        <v>0</v>
      </c>
      <c r="BK17" s="59">
        <f t="shared" si="28"/>
        <v>0</v>
      </c>
      <c r="BL17" s="59">
        <f t="shared" si="28"/>
        <v>0</v>
      </c>
      <c r="BM17" s="59">
        <f t="shared" si="28"/>
        <v>0</v>
      </c>
      <c r="BN17" s="109"/>
      <c r="BO17" s="109"/>
    </row>
    <row r="18" ht="15.75" customHeight="1">
      <c r="A18" s="126">
        <f t="shared" si="10"/>
        <v>12</v>
      </c>
      <c r="B18" s="127">
        <f t="shared" si="5"/>
        <v>693932</v>
      </c>
      <c r="C18" s="216"/>
      <c r="D18" s="129"/>
      <c r="E18" s="130">
        <v>0.0</v>
      </c>
      <c r="F18" s="131">
        <v>0.19</v>
      </c>
      <c r="G18" s="132">
        <f t="shared" si="6"/>
        <v>0</v>
      </c>
      <c r="H18" s="215"/>
      <c r="I18" s="134">
        <f t="shared" ref="I18:P18" si="29">(
IF(
AND(YEAR($D18)&lt;=YEAR(I$6),
YEAR($D18)+$H18&gt;=YEAR(I$6)),
$G18/$H18,
0)
)
 +
 (
IF(
YEAR($D18)=YEAR(I$6),
((MONTH($D18)-1)/12)*-($G18/$H18),
IF(
YEAR($D18)+$H18=YEAR(I$6),
((12-MONTH($D18)+1)/12)*-($G18/$H18),
 0)
)
)</f>
        <v>0</v>
      </c>
      <c r="J18" s="134">
        <f t="shared" si="29"/>
        <v>0</v>
      </c>
      <c r="K18" s="134">
        <f t="shared" si="29"/>
        <v>0</v>
      </c>
      <c r="L18" s="134">
        <f t="shared" si="29"/>
        <v>0</v>
      </c>
      <c r="M18" s="134">
        <f t="shared" si="29"/>
        <v>0</v>
      </c>
      <c r="N18" s="134">
        <f t="shared" si="29"/>
        <v>0</v>
      </c>
      <c r="O18" s="134">
        <f t="shared" si="29"/>
        <v>0</v>
      </c>
      <c r="P18" s="134">
        <f t="shared" si="29"/>
        <v>0</v>
      </c>
      <c r="Q18" s="134">
        <f t="shared" si="8"/>
        <v>0</v>
      </c>
      <c r="R18" s="59">
        <f t="shared" ref="R18:BM18" si="30">IF(
AND(YEAR($D18)&lt;YEAR(R$6), YEAR($D18)+$H18&gt;YEAR(R$6)),
$G18/$H18/12,
IF(
OR(
AND(YEAR($D18)=YEAR(R$6),MONTH($D18)&lt;=MONTH(R$6)),
AND(YEAR($D18)+$H18=YEAR(R$6),MONTH($D18)&gt;MONTH(R$6))),
$G18/$H18/12,
0))</f>
        <v>0</v>
      </c>
      <c r="S18" s="59">
        <f t="shared" si="30"/>
        <v>0</v>
      </c>
      <c r="T18" s="59">
        <f t="shared" si="30"/>
        <v>0</v>
      </c>
      <c r="U18" s="59">
        <f t="shared" si="30"/>
        <v>0</v>
      </c>
      <c r="V18" s="59">
        <f t="shared" si="30"/>
        <v>0</v>
      </c>
      <c r="W18" s="59">
        <f t="shared" si="30"/>
        <v>0</v>
      </c>
      <c r="X18" s="59">
        <f t="shared" si="30"/>
        <v>0</v>
      </c>
      <c r="Y18" s="59">
        <f t="shared" si="30"/>
        <v>0</v>
      </c>
      <c r="Z18" s="59">
        <f t="shared" si="30"/>
        <v>0</v>
      </c>
      <c r="AA18" s="59">
        <f t="shared" si="30"/>
        <v>0</v>
      </c>
      <c r="AB18" s="59">
        <f t="shared" si="30"/>
        <v>0</v>
      </c>
      <c r="AC18" s="59">
        <f t="shared" si="30"/>
        <v>0</v>
      </c>
      <c r="AD18" s="59">
        <f t="shared" si="30"/>
        <v>0</v>
      </c>
      <c r="AE18" s="59">
        <f t="shared" si="30"/>
        <v>0</v>
      </c>
      <c r="AF18" s="59">
        <f t="shared" si="30"/>
        <v>0</v>
      </c>
      <c r="AG18" s="59">
        <f t="shared" si="30"/>
        <v>0</v>
      </c>
      <c r="AH18" s="59">
        <f t="shared" si="30"/>
        <v>0</v>
      </c>
      <c r="AI18" s="59">
        <f t="shared" si="30"/>
        <v>0</v>
      </c>
      <c r="AJ18" s="59">
        <f t="shared" si="30"/>
        <v>0</v>
      </c>
      <c r="AK18" s="59">
        <f t="shared" si="30"/>
        <v>0</v>
      </c>
      <c r="AL18" s="59">
        <f t="shared" si="30"/>
        <v>0</v>
      </c>
      <c r="AM18" s="59">
        <f t="shared" si="30"/>
        <v>0</v>
      </c>
      <c r="AN18" s="59">
        <f t="shared" si="30"/>
        <v>0</v>
      </c>
      <c r="AO18" s="59">
        <f t="shared" si="30"/>
        <v>0</v>
      </c>
      <c r="AP18" s="59">
        <f t="shared" si="30"/>
        <v>0</v>
      </c>
      <c r="AQ18" s="59">
        <f t="shared" si="30"/>
        <v>0</v>
      </c>
      <c r="AR18" s="59">
        <f t="shared" si="30"/>
        <v>0</v>
      </c>
      <c r="AS18" s="59">
        <f t="shared" si="30"/>
        <v>0</v>
      </c>
      <c r="AT18" s="59">
        <f t="shared" si="30"/>
        <v>0</v>
      </c>
      <c r="AU18" s="59">
        <f t="shared" si="30"/>
        <v>0</v>
      </c>
      <c r="AV18" s="59">
        <f t="shared" si="30"/>
        <v>0</v>
      </c>
      <c r="AW18" s="59">
        <f t="shared" si="30"/>
        <v>0</v>
      </c>
      <c r="AX18" s="59">
        <f t="shared" si="30"/>
        <v>0</v>
      </c>
      <c r="AY18" s="59">
        <f t="shared" si="30"/>
        <v>0</v>
      </c>
      <c r="AZ18" s="59">
        <f t="shared" si="30"/>
        <v>0</v>
      </c>
      <c r="BA18" s="59">
        <f t="shared" si="30"/>
        <v>0</v>
      </c>
      <c r="BB18" s="59">
        <f t="shared" si="30"/>
        <v>0</v>
      </c>
      <c r="BC18" s="59">
        <f t="shared" si="30"/>
        <v>0</v>
      </c>
      <c r="BD18" s="59">
        <f t="shared" si="30"/>
        <v>0</v>
      </c>
      <c r="BE18" s="59">
        <f t="shared" si="30"/>
        <v>0</v>
      </c>
      <c r="BF18" s="59">
        <f t="shared" si="30"/>
        <v>0</v>
      </c>
      <c r="BG18" s="59">
        <f t="shared" si="30"/>
        <v>0</v>
      </c>
      <c r="BH18" s="59">
        <f t="shared" si="30"/>
        <v>0</v>
      </c>
      <c r="BI18" s="59">
        <f t="shared" si="30"/>
        <v>0</v>
      </c>
      <c r="BJ18" s="59">
        <f t="shared" si="30"/>
        <v>0</v>
      </c>
      <c r="BK18" s="59">
        <f t="shared" si="30"/>
        <v>0</v>
      </c>
      <c r="BL18" s="59">
        <f t="shared" si="30"/>
        <v>0</v>
      </c>
      <c r="BM18" s="59">
        <f t="shared" si="30"/>
        <v>0</v>
      </c>
      <c r="BN18" s="109"/>
      <c r="BO18" s="109"/>
    </row>
    <row r="19" ht="15.75" customHeight="1">
      <c r="A19" s="126">
        <f t="shared" si="10"/>
        <v>13</v>
      </c>
      <c r="B19" s="127">
        <f t="shared" si="5"/>
        <v>693932</v>
      </c>
      <c r="C19" s="150"/>
      <c r="D19" s="129"/>
      <c r="E19" s="130">
        <v>0.0</v>
      </c>
      <c r="F19" s="131">
        <v>0.19</v>
      </c>
      <c r="G19" s="132">
        <f t="shared" si="6"/>
        <v>0</v>
      </c>
      <c r="H19" s="215"/>
      <c r="I19" s="134">
        <f t="shared" ref="I19:P19" si="31">(
IF(
AND(YEAR($D19)&lt;=YEAR(I$6),
YEAR($D19)+$H19&gt;=YEAR(I$6)),
$G19/$H19,
0)
)
 +
 (
IF(
YEAR($D19)=YEAR(I$6),
((MONTH($D19)-1)/12)*-($G19/$H19),
IF(
YEAR($D19)+$H19=YEAR(I$6),
((12-MONTH($D19)+1)/12)*-($G19/$H19),
 0)
)
)</f>
        <v>0</v>
      </c>
      <c r="J19" s="134">
        <f t="shared" si="31"/>
        <v>0</v>
      </c>
      <c r="K19" s="134">
        <f t="shared" si="31"/>
        <v>0</v>
      </c>
      <c r="L19" s="134">
        <f t="shared" si="31"/>
        <v>0</v>
      </c>
      <c r="M19" s="134">
        <f t="shared" si="31"/>
        <v>0</v>
      </c>
      <c r="N19" s="134">
        <f t="shared" si="31"/>
        <v>0</v>
      </c>
      <c r="O19" s="134">
        <f t="shared" si="31"/>
        <v>0</v>
      </c>
      <c r="P19" s="134">
        <f t="shared" si="31"/>
        <v>0</v>
      </c>
      <c r="Q19" s="134">
        <f t="shared" si="8"/>
        <v>0</v>
      </c>
      <c r="R19" s="59">
        <f t="shared" ref="R19:BM19" si="32">IF(
AND(YEAR($D19)&lt;YEAR(R$6), YEAR($D19)+$H19&gt;YEAR(R$6)),
$G19/$H19/12,
IF(
OR(
AND(YEAR($D19)=YEAR(R$6),MONTH($D19)&lt;=MONTH(R$6)),
AND(YEAR($D19)+$H19=YEAR(R$6),MONTH($D19)&gt;MONTH(R$6))),
$G19/$H19/12,
0))</f>
        <v>0</v>
      </c>
      <c r="S19" s="59">
        <f t="shared" si="32"/>
        <v>0</v>
      </c>
      <c r="T19" s="59">
        <f t="shared" si="32"/>
        <v>0</v>
      </c>
      <c r="U19" s="59">
        <f t="shared" si="32"/>
        <v>0</v>
      </c>
      <c r="V19" s="59">
        <f t="shared" si="32"/>
        <v>0</v>
      </c>
      <c r="W19" s="59">
        <f t="shared" si="32"/>
        <v>0</v>
      </c>
      <c r="X19" s="59">
        <f t="shared" si="32"/>
        <v>0</v>
      </c>
      <c r="Y19" s="59">
        <f t="shared" si="32"/>
        <v>0</v>
      </c>
      <c r="Z19" s="59">
        <f t="shared" si="32"/>
        <v>0</v>
      </c>
      <c r="AA19" s="59">
        <f t="shared" si="32"/>
        <v>0</v>
      </c>
      <c r="AB19" s="59">
        <f t="shared" si="32"/>
        <v>0</v>
      </c>
      <c r="AC19" s="59">
        <f t="shared" si="32"/>
        <v>0</v>
      </c>
      <c r="AD19" s="59">
        <f t="shared" si="32"/>
        <v>0</v>
      </c>
      <c r="AE19" s="59">
        <f t="shared" si="32"/>
        <v>0</v>
      </c>
      <c r="AF19" s="59">
        <f t="shared" si="32"/>
        <v>0</v>
      </c>
      <c r="AG19" s="59">
        <f t="shared" si="32"/>
        <v>0</v>
      </c>
      <c r="AH19" s="59">
        <f t="shared" si="32"/>
        <v>0</v>
      </c>
      <c r="AI19" s="59">
        <f t="shared" si="32"/>
        <v>0</v>
      </c>
      <c r="AJ19" s="59">
        <f t="shared" si="32"/>
        <v>0</v>
      </c>
      <c r="AK19" s="59">
        <f t="shared" si="32"/>
        <v>0</v>
      </c>
      <c r="AL19" s="59">
        <f t="shared" si="32"/>
        <v>0</v>
      </c>
      <c r="AM19" s="59">
        <f t="shared" si="32"/>
        <v>0</v>
      </c>
      <c r="AN19" s="59">
        <f t="shared" si="32"/>
        <v>0</v>
      </c>
      <c r="AO19" s="59">
        <f t="shared" si="32"/>
        <v>0</v>
      </c>
      <c r="AP19" s="59">
        <f t="shared" si="32"/>
        <v>0</v>
      </c>
      <c r="AQ19" s="59">
        <f t="shared" si="32"/>
        <v>0</v>
      </c>
      <c r="AR19" s="59">
        <f t="shared" si="32"/>
        <v>0</v>
      </c>
      <c r="AS19" s="59">
        <f t="shared" si="32"/>
        <v>0</v>
      </c>
      <c r="AT19" s="59">
        <f t="shared" si="32"/>
        <v>0</v>
      </c>
      <c r="AU19" s="59">
        <f t="shared" si="32"/>
        <v>0</v>
      </c>
      <c r="AV19" s="59">
        <f t="shared" si="32"/>
        <v>0</v>
      </c>
      <c r="AW19" s="59">
        <f t="shared" si="32"/>
        <v>0</v>
      </c>
      <c r="AX19" s="59">
        <f t="shared" si="32"/>
        <v>0</v>
      </c>
      <c r="AY19" s="59">
        <f t="shared" si="32"/>
        <v>0</v>
      </c>
      <c r="AZ19" s="59">
        <f t="shared" si="32"/>
        <v>0</v>
      </c>
      <c r="BA19" s="59">
        <f t="shared" si="32"/>
        <v>0</v>
      </c>
      <c r="BB19" s="59">
        <f t="shared" si="32"/>
        <v>0</v>
      </c>
      <c r="BC19" s="59">
        <f t="shared" si="32"/>
        <v>0</v>
      </c>
      <c r="BD19" s="59">
        <f t="shared" si="32"/>
        <v>0</v>
      </c>
      <c r="BE19" s="59">
        <f t="shared" si="32"/>
        <v>0</v>
      </c>
      <c r="BF19" s="59">
        <f t="shared" si="32"/>
        <v>0</v>
      </c>
      <c r="BG19" s="59">
        <f t="shared" si="32"/>
        <v>0</v>
      </c>
      <c r="BH19" s="59">
        <f t="shared" si="32"/>
        <v>0</v>
      </c>
      <c r="BI19" s="59">
        <f t="shared" si="32"/>
        <v>0</v>
      </c>
      <c r="BJ19" s="59">
        <f t="shared" si="32"/>
        <v>0</v>
      </c>
      <c r="BK19" s="59">
        <f t="shared" si="32"/>
        <v>0</v>
      </c>
      <c r="BL19" s="59">
        <f t="shared" si="32"/>
        <v>0</v>
      </c>
      <c r="BM19" s="59">
        <f t="shared" si="32"/>
        <v>0</v>
      </c>
      <c r="BN19" s="109"/>
      <c r="BO19" s="109"/>
    </row>
    <row r="20" ht="15.75" customHeight="1">
      <c r="A20" s="126">
        <f t="shared" si="10"/>
        <v>14</v>
      </c>
      <c r="B20" s="127">
        <f t="shared" si="5"/>
        <v>693932</v>
      </c>
      <c r="C20" s="150"/>
      <c r="D20" s="129"/>
      <c r="E20" s="130">
        <v>0.0</v>
      </c>
      <c r="F20" s="131">
        <v>0.19</v>
      </c>
      <c r="G20" s="132">
        <f t="shared" si="6"/>
        <v>0</v>
      </c>
      <c r="H20" s="215"/>
      <c r="I20" s="134">
        <f t="shared" ref="I20:P20" si="33">(
IF(
AND(YEAR($D20)&lt;=YEAR(I$6),
YEAR($D20)+$H20&gt;=YEAR(I$6)),
$G20/$H20,
0)
)
 +
 (
IF(
YEAR($D20)=YEAR(I$6),
((MONTH($D20)-1)/12)*-($G20/$H20),
IF(
YEAR($D20)+$H20=YEAR(I$6),
((12-MONTH($D20)+1)/12)*-($G20/$H20),
 0)
)
)</f>
        <v>0</v>
      </c>
      <c r="J20" s="134">
        <f t="shared" si="33"/>
        <v>0</v>
      </c>
      <c r="K20" s="134">
        <f t="shared" si="33"/>
        <v>0</v>
      </c>
      <c r="L20" s="134">
        <f t="shared" si="33"/>
        <v>0</v>
      </c>
      <c r="M20" s="134">
        <f t="shared" si="33"/>
        <v>0</v>
      </c>
      <c r="N20" s="134">
        <f t="shared" si="33"/>
        <v>0</v>
      </c>
      <c r="O20" s="134">
        <f t="shared" si="33"/>
        <v>0</v>
      </c>
      <c r="P20" s="134">
        <f t="shared" si="33"/>
        <v>0</v>
      </c>
      <c r="Q20" s="134">
        <f t="shared" si="8"/>
        <v>0</v>
      </c>
      <c r="R20" s="59">
        <f t="shared" ref="R20:BM20" si="34">IF(
AND(YEAR($D20)&lt;YEAR(R$6), YEAR($D20)+$H20&gt;YEAR(R$6)),
$G20/$H20/12,
IF(
OR(
AND(YEAR($D20)=YEAR(R$6),MONTH($D20)&lt;=MONTH(R$6)),
AND(YEAR($D20)+$H20=YEAR(R$6),MONTH($D20)&gt;MONTH(R$6))),
$G20/$H20/12,
0))</f>
        <v>0</v>
      </c>
      <c r="S20" s="59">
        <f t="shared" si="34"/>
        <v>0</v>
      </c>
      <c r="T20" s="59">
        <f t="shared" si="34"/>
        <v>0</v>
      </c>
      <c r="U20" s="59">
        <f t="shared" si="34"/>
        <v>0</v>
      </c>
      <c r="V20" s="59">
        <f t="shared" si="34"/>
        <v>0</v>
      </c>
      <c r="W20" s="59">
        <f t="shared" si="34"/>
        <v>0</v>
      </c>
      <c r="X20" s="59">
        <f t="shared" si="34"/>
        <v>0</v>
      </c>
      <c r="Y20" s="59">
        <f t="shared" si="34"/>
        <v>0</v>
      </c>
      <c r="Z20" s="59">
        <f t="shared" si="34"/>
        <v>0</v>
      </c>
      <c r="AA20" s="59">
        <f t="shared" si="34"/>
        <v>0</v>
      </c>
      <c r="AB20" s="59">
        <f t="shared" si="34"/>
        <v>0</v>
      </c>
      <c r="AC20" s="59">
        <f t="shared" si="34"/>
        <v>0</v>
      </c>
      <c r="AD20" s="59">
        <f t="shared" si="34"/>
        <v>0</v>
      </c>
      <c r="AE20" s="59">
        <f t="shared" si="34"/>
        <v>0</v>
      </c>
      <c r="AF20" s="59">
        <f t="shared" si="34"/>
        <v>0</v>
      </c>
      <c r="AG20" s="59">
        <f t="shared" si="34"/>
        <v>0</v>
      </c>
      <c r="AH20" s="59">
        <f t="shared" si="34"/>
        <v>0</v>
      </c>
      <c r="AI20" s="59">
        <f t="shared" si="34"/>
        <v>0</v>
      </c>
      <c r="AJ20" s="59">
        <f t="shared" si="34"/>
        <v>0</v>
      </c>
      <c r="AK20" s="59">
        <f t="shared" si="34"/>
        <v>0</v>
      </c>
      <c r="AL20" s="59">
        <f t="shared" si="34"/>
        <v>0</v>
      </c>
      <c r="AM20" s="59">
        <f t="shared" si="34"/>
        <v>0</v>
      </c>
      <c r="AN20" s="59">
        <f t="shared" si="34"/>
        <v>0</v>
      </c>
      <c r="AO20" s="59">
        <f t="shared" si="34"/>
        <v>0</v>
      </c>
      <c r="AP20" s="59">
        <f t="shared" si="34"/>
        <v>0</v>
      </c>
      <c r="AQ20" s="59">
        <f t="shared" si="34"/>
        <v>0</v>
      </c>
      <c r="AR20" s="59">
        <f t="shared" si="34"/>
        <v>0</v>
      </c>
      <c r="AS20" s="59">
        <f t="shared" si="34"/>
        <v>0</v>
      </c>
      <c r="AT20" s="59">
        <f t="shared" si="34"/>
        <v>0</v>
      </c>
      <c r="AU20" s="59">
        <f t="shared" si="34"/>
        <v>0</v>
      </c>
      <c r="AV20" s="59">
        <f t="shared" si="34"/>
        <v>0</v>
      </c>
      <c r="AW20" s="59">
        <f t="shared" si="34"/>
        <v>0</v>
      </c>
      <c r="AX20" s="59">
        <f t="shared" si="34"/>
        <v>0</v>
      </c>
      <c r="AY20" s="59">
        <f t="shared" si="34"/>
        <v>0</v>
      </c>
      <c r="AZ20" s="59">
        <f t="shared" si="34"/>
        <v>0</v>
      </c>
      <c r="BA20" s="59">
        <f t="shared" si="34"/>
        <v>0</v>
      </c>
      <c r="BB20" s="59">
        <f t="shared" si="34"/>
        <v>0</v>
      </c>
      <c r="BC20" s="59">
        <f t="shared" si="34"/>
        <v>0</v>
      </c>
      <c r="BD20" s="59">
        <f t="shared" si="34"/>
        <v>0</v>
      </c>
      <c r="BE20" s="59">
        <f t="shared" si="34"/>
        <v>0</v>
      </c>
      <c r="BF20" s="59">
        <f t="shared" si="34"/>
        <v>0</v>
      </c>
      <c r="BG20" s="59">
        <f t="shared" si="34"/>
        <v>0</v>
      </c>
      <c r="BH20" s="59">
        <f t="shared" si="34"/>
        <v>0</v>
      </c>
      <c r="BI20" s="59">
        <f t="shared" si="34"/>
        <v>0</v>
      </c>
      <c r="BJ20" s="59">
        <f t="shared" si="34"/>
        <v>0</v>
      </c>
      <c r="BK20" s="59">
        <f t="shared" si="34"/>
        <v>0</v>
      </c>
      <c r="BL20" s="59">
        <f t="shared" si="34"/>
        <v>0</v>
      </c>
      <c r="BM20" s="59">
        <f t="shared" si="34"/>
        <v>0</v>
      </c>
      <c r="BN20" s="109"/>
      <c r="BO20" s="109"/>
    </row>
    <row r="21" ht="15.75" customHeight="1">
      <c r="A21" s="126">
        <f t="shared" si="10"/>
        <v>15</v>
      </c>
      <c r="B21" s="127">
        <f t="shared" si="5"/>
        <v>693932</v>
      </c>
      <c r="C21" s="150"/>
      <c r="D21" s="129"/>
      <c r="E21" s="130">
        <v>0.0</v>
      </c>
      <c r="F21" s="131">
        <v>0.19</v>
      </c>
      <c r="G21" s="132">
        <f t="shared" si="6"/>
        <v>0</v>
      </c>
      <c r="H21" s="215"/>
      <c r="I21" s="134">
        <f t="shared" ref="I21:P21" si="35">(
IF(
AND(YEAR($D21)&lt;=YEAR(I$6),
YEAR($D21)+$H21&gt;=YEAR(I$6)),
$G21/$H21,
0)
)
 +
 (
IF(
YEAR($D21)=YEAR(I$6),
((MONTH($D21)-1)/12)*-($G21/$H21),
IF(
YEAR($D21)+$H21=YEAR(I$6),
((12-MONTH($D21)+1)/12)*-($G21/$H21),
 0)
)
)</f>
        <v>0</v>
      </c>
      <c r="J21" s="134">
        <f t="shared" si="35"/>
        <v>0</v>
      </c>
      <c r="K21" s="134">
        <f t="shared" si="35"/>
        <v>0</v>
      </c>
      <c r="L21" s="134">
        <f t="shared" si="35"/>
        <v>0</v>
      </c>
      <c r="M21" s="134">
        <f t="shared" si="35"/>
        <v>0</v>
      </c>
      <c r="N21" s="134">
        <f t="shared" si="35"/>
        <v>0</v>
      </c>
      <c r="O21" s="134">
        <f t="shared" si="35"/>
        <v>0</v>
      </c>
      <c r="P21" s="134">
        <f t="shared" si="35"/>
        <v>0</v>
      </c>
      <c r="Q21" s="134">
        <f t="shared" si="8"/>
        <v>0</v>
      </c>
      <c r="R21" s="59">
        <f t="shared" ref="R21:BM21" si="36">IF(
AND(YEAR($D21)&lt;YEAR(R$6), YEAR($D21)+$H21&gt;YEAR(R$6)),
$G21/$H21/12,
IF(
OR(
AND(YEAR($D21)=YEAR(R$6),MONTH($D21)&lt;=MONTH(R$6)),
AND(YEAR($D21)+$H21=YEAR(R$6),MONTH($D21)&gt;MONTH(R$6))),
$G21/$H21/12,
0))</f>
        <v>0</v>
      </c>
      <c r="S21" s="59">
        <f t="shared" si="36"/>
        <v>0</v>
      </c>
      <c r="T21" s="59">
        <f t="shared" si="36"/>
        <v>0</v>
      </c>
      <c r="U21" s="59">
        <f t="shared" si="36"/>
        <v>0</v>
      </c>
      <c r="V21" s="59">
        <f t="shared" si="36"/>
        <v>0</v>
      </c>
      <c r="W21" s="59">
        <f t="shared" si="36"/>
        <v>0</v>
      </c>
      <c r="X21" s="59">
        <f t="shared" si="36"/>
        <v>0</v>
      </c>
      <c r="Y21" s="59">
        <f t="shared" si="36"/>
        <v>0</v>
      </c>
      <c r="Z21" s="59">
        <f t="shared" si="36"/>
        <v>0</v>
      </c>
      <c r="AA21" s="59">
        <f t="shared" si="36"/>
        <v>0</v>
      </c>
      <c r="AB21" s="59">
        <f t="shared" si="36"/>
        <v>0</v>
      </c>
      <c r="AC21" s="59">
        <f t="shared" si="36"/>
        <v>0</v>
      </c>
      <c r="AD21" s="59">
        <f t="shared" si="36"/>
        <v>0</v>
      </c>
      <c r="AE21" s="59">
        <f t="shared" si="36"/>
        <v>0</v>
      </c>
      <c r="AF21" s="59">
        <f t="shared" si="36"/>
        <v>0</v>
      </c>
      <c r="AG21" s="59">
        <f t="shared" si="36"/>
        <v>0</v>
      </c>
      <c r="AH21" s="59">
        <f t="shared" si="36"/>
        <v>0</v>
      </c>
      <c r="AI21" s="59">
        <f t="shared" si="36"/>
        <v>0</v>
      </c>
      <c r="AJ21" s="59">
        <f t="shared" si="36"/>
        <v>0</v>
      </c>
      <c r="AK21" s="59">
        <f t="shared" si="36"/>
        <v>0</v>
      </c>
      <c r="AL21" s="59">
        <f t="shared" si="36"/>
        <v>0</v>
      </c>
      <c r="AM21" s="59">
        <f t="shared" si="36"/>
        <v>0</v>
      </c>
      <c r="AN21" s="59">
        <f t="shared" si="36"/>
        <v>0</v>
      </c>
      <c r="AO21" s="59">
        <f t="shared" si="36"/>
        <v>0</v>
      </c>
      <c r="AP21" s="59">
        <f t="shared" si="36"/>
        <v>0</v>
      </c>
      <c r="AQ21" s="59">
        <f t="shared" si="36"/>
        <v>0</v>
      </c>
      <c r="AR21" s="59">
        <f t="shared" si="36"/>
        <v>0</v>
      </c>
      <c r="AS21" s="59">
        <f t="shared" si="36"/>
        <v>0</v>
      </c>
      <c r="AT21" s="59">
        <f t="shared" si="36"/>
        <v>0</v>
      </c>
      <c r="AU21" s="59">
        <f t="shared" si="36"/>
        <v>0</v>
      </c>
      <c r="AV21" s="59">
        <f t="shared" si="36"/>
        <v>0</v>
      </c>
      <c r="AW21" s="59">
        <f t="shared" si="36"/>
        <v>0</v>
      </c>
      <c r="AX21" s="59">
        <f t="shared" si="36"/>
        <v>0</v>
      </c>
      <c r="AY21" s="59">
        <f t="shared" si="36"/>
        <v>0</v>
      </c>
      <c r="AZ21" s="59">
        <f t="shared" si="36"/>
        <v>0</v>
      </c>
      <c r="BA21" s="59">
        <f t="shared" si="36"/>
        <v>0</v>
      </c>
      <c r="BB21" s="59">
        <f t="shared" si="36"/>
        <v>0</v>
      </c>
      <c r="BC21" s="59">
        <f t="shared" si="36"/>
        <v>0</v>
      </c>
      <c r="BD21" s="59">
        <f t="shared" si="36"/>
        <v>0</v>
      </c>
      <c r="BE21" s="59">
        <f t="shared" si="36"/>
        <v>0</v>
      </c>
      <c r="BF21" s="59">
        <f t="shared" si="36"/>
        <v>0</v>
      </c>
      <c r="BG21" s="59">
        <f t="shared" si="36"/>
        <v>0</v>
      </c>
      <c r="BH21" s="59">
        <f t="shared" si="36"/>
        <v>0</v>
      </c>
      <c r="BI21" s="59">
        <f t="shared" si="36"/>
        <v>0</v>
      </c>
      <c r="BJ21" s="59">
        <f t="shared" si="36"/>
        <v>0</v>
      </c>
      <c r="BK21" s="59">
        <f t="shared" si="36"/>
        <v>0</v>
      </c>
      <c r="BL21" s="59">
        <f t="shared" si="36"/>
        <v>0</v>
      </c>
      <c r="BM21" s="59">
        <f t="shared" si="36"/>
        <v>0</v>
      </c>
      <c r="BN21" s="109"/>
      <c r="BO21" s="109"/>
    </row>
    <row r="22" ht="15.75" customHeight="1">
      <c r="A22" s="126">
        <f t="shared" si="10"/>
        <v>16</v>
      </c>
      <c r="B22" s="127">
        <f t="shared" si="5"/>
        <v>693932</v>
      </c>
      <c r="C22" s="150"/>
      <c r="D22" s="154"/>
      <c r="E22" s="130">
        <v>0.0</v>
      </c>
      <c r="F22" s="131">
        <v>0.19</v>
      </c>
      <c r="G22" s="132">
        <f t="shared" si="6"/>
        <v>0</v>
      </c>
      <c r="H22" s="215"/>
      <c r="I22" s="134">
        <f t="shared" ref="I22:P22" si="37">(
IF(
AND(YEAR($D22)&lt;=YEAR(I$6),
YEAR($D22)+$H22&gt;=YEAR(I$6)),
$G22/$H22,
0)
)
 +
 (
IF(
YEAR($D22)=YEAR(I$6),
((MONTH($D22)-1)/12)*-($G22/$H22),
IF(
YEAR($D22)+$H22=YEAR(I$6),
((12-MONTH($D22)+1)/12)*-($G22/$H22),
 0)
)
)</f>
        <v>0</v>
      </c>
      <c r="J22" s="134">
        <f t="shared" si="37"/>
        <v>0</v>
      </c>
      <c r="K22" s="134">
        <f t="shared" si="37"/>
        <v>0</v>
      </c>
      <c r="L22" s="134">
        <f t="shared" si="37"/>
        <v>0</v>
      </c>
      <c r="M22" s="134">
        <f t="shared" si="37"/>
        <v>0</v>
      </c>
      <c r="N22" s="134">
        <f t="shared" si="37"/>
        <v>0</v>
      </c>
      <c r="O22" s="134">
        <f t="shared" si="37"/>
        <v>0</v>
      </c>
      <c r="P22" s="134">
        <f t="shared" si="37"/>
        <v>0</v>
      </c>
      <c r="Q22" s="134">
        <f t="shared" si="8"/>
        <v>0</v>
      </c>
      <c r="R22" s="59">
        <f t="shared" ref="R22:BM22" si="38">IF(
AND(YEAR($D22)&lt;YEAR(R$6), YEAR($D22)+$H22&gt;YEAR(R$6)),
$G22/$H22/12,
IF(
OR(
AND(YEAR($D22)=YEAR(R$6),MONTH($D22)&lt;=MONTH(R$6)),
AND(YEAR($D22)+$H22=YEAR(R$6),MONTH($D22)&gt;MONTH(R$6))),
$G22/$H22/12,
0))</f>
        <v>0</v>
      </c>
      <c r="S22" s="59">
        <f t="shared" si="38"/>
        <v>0</v>
      </c>
      <c r="T22" s="59">
        <f t="shared" si="38"/>
        <v>0</v>
      </c>
      <c r="U22" s="59">
        <f t="shared" si="38"/>
        <v>0</v>
      </c>
      <c r="V22" s="59">
        <f t="shared" si="38"/>
        <v>0</v>
      </c>
      <c r="W22" s="59">
        <f t="shared" si="38"/>
        <v>0</v>
      </c>
      <c r="X22" s="59">
        <f t="shared" si="38"/>
        <v>0</v>
      </c>
      <c r="Y22" s="59">
        <f t="shared" si="38"/>
        <v>0</v>
      </c>
      <c r="Z22" s="59">
        <f t="shared" si="38"/>
        <v>0</v>
      </c>
      <c r="AA22" s="59">
        <f t="shared" si="38"/>
        <v>0</v>
      </c>
      <c r="AB22" s="59">
        <f t="shared" si="38"/>
        <v>0</v>
      </c>
      <c r="AC22" s="59">
        <f t="shared" si="38"/>
        <v>0</v>
      </c>
      <c r="AD22" s="59">
        <f t="shared" si="38"/>
        <v>0</v>
      </c>
      <c r="AE22" s="59">
        <f t="shared" si="38"/>
        <v>0</v>
      </c>
      <c r="AF22" s="59">
        <f t="shared" si="38"/>
        <v>0</v>
      </c>
      <c r="AG22" s="59">
        <f t="shared" si="38"/>
        <v>0</v>
      </c>
      <c r="AH22" s="59">
        <f t="shared" si="38"/>
        <v>0</v>
      </c>
      <c r="AI22" s="59">
        <f t="shared" si="38"/>
        <v>0</v>
      </c>
      <c r="AJ22" s="59">
        <f t="shared" si="38"/>
        <v>0</v>
      </c>
      <c r="AK22" s="59">
        <f t="shared" si="38"/>
        <v>0</v>
      </c>
      <c r="AL22" s="59">
        <f t="shared" si="38"/>
        <v>0</v>
      </c>
      <c r="AM22" s="59">
        <f t="shared" si="38"/>
        <v>0</v>
      </c>
      <c r="AN22" s="59">
        <f t="shared" si="38"/>
        <v>0</v>
      </c>
      <c r="AO22" s="59">
        <f t="shared" si="38"/>
        <v>0</v>
      </c>
      <c r="AP22" s="59">
        <f t="shared" si="38"/>
        <v>0</v>
      </c>
      <c r="AQ22" s="59">
        <f t="shared" si="38"/>
        <v>0</v>
      </c>
      <c r="AR22" s="59">
        <f t="shared" si="38"/>
        <v>0</v>
      </c>
      <c r="AS22" s="59">
        <f t="shared" si="38"/>
        <v>0</v>
      </c>
      <c r="AT22" s="59">
        <f t="shared" si="38"/>
        <v>0</v>
      </c>
      <c r="AU22" s="59">
        <f t="shared" si="38"/>
        <v>0</v>
      </c>
      <c r="AV22" s="59">
        <f t="shared" si="38"/>
        <v>0</v>
      </c>
      <c r="AW22" s="59">
        <f t="shared" si="38"/>
        <v>0</v>
      </c>
      <c r="AX22" s="59">
        <f t="shared" si="38"/>
        <v>0</v>
      </c>
      <c r="AY22" s="59">
        <f t="shared" si="38"/>
        <v>0</v>
      </c>
      <c r="AZ22" s="59">
        <f t="shared" si="38"/>
        <v>0</v>
      </c>
      <c r="BA22" s="59">
        <f t="shared" si="38"/>
        <v>0</v>
      </c>
      <c r="BB22" s="59">
        <f t="shared" si="38"/>
        <v>0</v>
      </c>
      <c r="BC22" s="59">
        <f t="shared" si="38"/>
        <v>0</v>
      </c>
      <c r="BD22" s="59">
        <f t="shared" si="38"/>
        <v>0</v>
      </c>
      <c r="BE22" s="59">
        <f t="shared" si="38"/>
        <v>0</v>
      </c>
      <c r="BF22" s="59">
        <f t="shared" si="38"/>
        <v>0</v>
      </c>
      <c r="BG22" s="59">
        <f t="shared" si="38"/>
        <v>0</v>
      </c>
      <c r="BH22" s="59">
        <f t="shared" si="38"/>
        <v>0</v>
      </c>
      <c r="BI22" s="59">
        <f t="shared" si="38"/>
        <v>0</v>
      </c>
      <c r="BJ22" s="59">
        <f t="shared" si="38"/>
        <v>0</v>
      </c>
      <c r="BK22" s="59">
        <f t="shared" si="38"/>
        <v>0</v>
      </c>
      <c r="BL22" s="59">
        <f t="shared" si="38"/>
        <v>0</v>
      </c>
      <c r="BM22" s="59">
        <f t="shared" si="38"/>
        <v>0</v>
      </c>
      <c r="BN22" s="109"/>
      <c r="BO22" s="109"/>
    </row>
    <row r="23" ht="31.5" customHeight="1">
      <c r="A23" s="218" t="s">
        <v>266</v>
      </c>
      <c r="B23" s="219"/>
      <c r="C23" s="220" t="s">
        <v>266</v>
      </c>
      <c r="D23" s="218"/>
      <c r="E23" s="204">
        <f>SUM(E7:E22)</f>
        <v>0</v>
      </c>
      <c r="F23" s="221"/>
      <c r="G23" s="204">
        <f>SUM(G7:G22)</f>
        <v>0</v>
      </c>
      <c r="H23" s="204"/>
      <c r="I23" s="204">
        <f t="shared" ref="I23:P23" si="39">SUM(I7:I22)</f>
        <v>0</v>
      </c>
      <c r="J23" s="204">
        <f t="shared" si="39"/>
        <v>0</v>
      </c>
      <c r="K23" s="204">
        <f t="shared" si="39"/>
        <v>0</v>
      </c>
      <c r="L23" s="204">
        <f t="shared" si="39"/>
        <v>0</v>
      </c>
      <c r="M23" s="204">
        <f t="shared" si="39"/>
        <v>0</v>
      </c>
      <c r="N23" s="204">
        <f t="shared" si="39"/>
        <v>0</v>
      </c>
      <c r="O23" s="204">
        <f t="shared" si="39"/>
        <v>0</v>
      </c>
      <c r="P23" s="204">
        <f t="shared" si="39"/>
        <v>0</v>
      </c>
      <c r="Q23" s="204">
        <f t="shared" si="8"/>
        <v>0</v>
      </c>
      <c r="R23" s="222">
        <f t="shared" ref="R23:BM23" si="40">SUM(R7:R22)</f>
        <v>0</v>
      </c>
      <c r="S23" s="222">
        <f t="shared" si="40"/>
        <v>0</v>
      </c>
      <c r="T23" s="222">
        <f t="shared" si="40"/>
        <v>0</v>
      </c>
      <c r="U23" s="222">
        <f t="shared" si="40"/>
        <v>0</v>
      </c>
      <c r="V23" s="222">
        <f t="shared" si="40"/>
        <v>0</v>
      </c>
      <c r="W23" s="222">
        <f t="shared" si="40"/>
        <v>0</v>
      </c>
      <c r="X23" s="222">
        <f t="shared" si="40"/>
        <v>0</v>
      </c>
      <c r="Y23" s="222">
        <f t="shared" si="40"/>
        <v>0</v>
      </c>
      <c r="Z23" s="222">
        <f t="shared" si="40"/>
        <v>0</v>
      </c>
      <c r="AA23" s="222">
        <f t="shared" si="40"/>
        <v>0</v>
      </c>
      <c r="AB23" s="222">
        <f t="shared" si="40"/>
        <v>0</v>
      </c>
      <c r="AC23" s="222">
        <f t="shared" si="40"/>
        <v>0</v>
      </c>
      <c r="AD23" s="222">
        <f t="shared" si="40"/>
        <v>0</v>
      </c>
      <c r="AE23" s="222">
        <f t="shared" si="40"/>
        <v>0</v>
      </c>
      <c r="AF23" s="222">
        <f t="shared" si="40"/>
        <v>0</v>
      </c>
      <c r="AG23" s="222">
        <f t="shared" si="40"/>
        <v>0</v>
      </c>
      <c r="AH23" s="222">
        <f t="shared" si="40"/>
        <v>0</v>
      </c>
      <c r="AI23" s="222">
        <f t="shared" si="40"/>
        <v>0</v>
      </c>
      <c r="AJ23" s="222">
        <f t="shared" si="40"/>
        <v>0</v>
      </c>
      <c r="AK23" s="222">
        <f t="shared" si="40"/>
        <v>0</v>
      </c>
      <c r="AL23" s="222">
        <f t="shared" si="40"/>
        <v>0</v>
      </c>
      <c r="AM23" s="222">
        <f t="shared" si="40"/>
        <v>0</v>
      </c>
      <c r="AN23" s="222">
        <f t="shared" si="40"/>
        <v>0</v>
      </c>
      <c r="AO23" s="222">
        <f t="shared" si="40"/>
        <v>0</v>
      </c>
      <c r="AP23" s="222">
        <f t="shared" si="40"/>
        <v>0</v>
      </c>
      <c r="AQ23" s="222">
        <f t="shared" si="40"/>
        <v>0</v>
      </c>
      <c r="AR23" s="222">
        <f t="shared" si="40"/>
        <v>0</v>
      </c>
      <c r="AS23" s="222">
        <f t="shared" si="40"/>
        <v>0</v>
      </c>
      <c r="AT23" s="222">
        <f t="shared" si="40"/>
        <v>0</v>
      </c>
      <c r="AU23" s="222">
        <f t="shared" si="40"/>
        <v>0</v>
      </c>
      <c r="AV23" s="222">
        <f t="shared" si="40"/>
        <v>0</v>
      </c>
      <c r="AW23" s="222">
        <f t="shared" si="40"/>
        <v>0</v>
      </c>
      <c r="AX23" s="222">
        <f t="shared" si="40"/>
        <v>0</v>
      </c>
      <c r="AY23" s="222">
        <f t="shared" si="40"/>
        <v>0</v>
      </c>
      <c r="AZ23" s="222">
        <f t="shared" si="40"/>
        <v>0</v>
      </c>
      <c r="BA23" s="222">
        <f t="shared" si="40"/>
        <v>0</v>
      </c>
      <c r="BB23" s="222">
        <f t="shared" si="40"/>
        <v>0</v>
      </c>
      <c r="BC23" s="222">
        <f t="shared" si="40"/>
        <v>0</v>
      </c>
      <c r="BD23" s="222">
        <f t="shared" si="40"/>
        <v>0</v>
      </c>
      <c r="BE23" s="222">
        <f t="shared" si="40"/>
        <v>0</v>
      </c>
      <c r="BF23" s="222">
        <f t="shared" si="40"/>
        <v>0</v>
      </c>
      <c r="BG23" s="222">
        <f t="shared" si="40"/>
        <v>0</v>
      </c>
      <c r="BH23" s="222">
        <f t="shared" si="40"/>
        <v>0</v>
      </c>
      <c r="BI23" s="222">
        <f t="shared" si="40"/>
        <v>0</v>
      </c>
      <c r="BJ23" s="222">
        <f t="shared" si="40"/>
        <v>0</v>
      </c>
      <c r="BK23" s="222">
        <f t="shared" si="40"/>
        <v>0</v>
      </c>
      <c r="BL23" s="222">
        <f t="shared" si="40"/>
        <v>0</v>
      </c>
      <c r="BM23" s="222">
        <f t="shared" si="40"/>
        <v>0</v>
      </c>
      <c r="BN23" s="109"/>
      <c r="BO23" s="109"/>
    </row>
    <row r="24" ht="15.75" customHeight="1">
      <c r="A24" s="109"/>
      <c r="B24" s="223"/>
      <c r="C24" s="109"/>
      <c r="D24" s="109"/>
      <c r="E24" s="82"/>
      <c r="F24" s="109"/>
      <c r="G24" s="224"/>
      <c r="H24" s="109"/>
      <c r="I24" s="109"/>
      <c r="J24" s="109"/>
      <c r="K24" s="109"/>
      <c r="L24" s="109"/>
      <c r="M24" s="109"/>
      <c r="N24" s="109"/>
      <c r="O24" s="109"/>
      <c r="P24" s="109"/>
      <c r="Q24" s="109"/>
      <c r="R24" s="225"/>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row>
    <row r="25" ht="15.75" customHeight="1">
      <c r="A25" s="109"/>
      <c r="B25" s="223"/>
      <c r="C25" s="54" t="s">
        <v>267</v>
      </c>
      <c r="D25" s="109"/>
      <c r="E25" s="109"/>
      <c r="F25" s="109"/>
      <c r="G25" s="224"/>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row>
    <row r="26" ht="15.75" customHeight="1">
      <c r="C26" s="226"/>
      <c r="E26" s="83"/>
      <c r="G26" s="227"/>
    </row>
    <row r="27" ht="15.75" customHeight="1">
      <c r="C27" s="226"/>
      <c r="G27" s="227"/>
    </row>
    <row r="28" ht="15.75" customHeight="1">
      <c r="C28" s="226"/>
      <c r="G28" s="227"/>
    </row>
    <row r="29" ht="15.75" customHeight="1">
      <c r="C29" s="228"/>
      <c r="E29" s="83"/>
      <c r="G29" s="227"/>
    </row>
    <row r="30" ht="15.75" customHeight="1">
      <c r="C30" s="228"/>
      <c r="G30" s="227"/>
    </row>
    <row r="31" ht="15.75" customHeight="1">
      <c r="C31" s="226"/>
      <c r="G31" s="227"/>
    </row>
    <row r="32" ht="15.75" customHeight="1">
      <c r="C32" s="226"/>
      <c r="G32" s="227"/>
    </row>
    <row r="33" ht="15.75" customHeight="1">
      <c r="C33" s="226"/>
      <c r="G33" s="227"/>
    </row>
    <row r="34" ht="15.75" customHeight="1">
      <c r="C34" s="226"/>
      <c r="G34" s="227"/>
    </row>
    <row r="35" ht="15.75" customHeight="1">
      <c r="C35" s="226"/>
      <c r="G35" s="227"/>
    </row>
    <row r="36" ht="15.75" customHeight="1">
      <c r="C36" s="226"/>
      <c r="G36" s="227"/>
    </row>
    <row r="37" ht="15.75" customHeight="1">
      <c r="C37" s="226"/>
      <c r="G37" s="227"/>
    </row>
    <row r="38" ht="15.75" customHeight="1">
      <c r="C38" s="226"/>
      <c r="G38" s="227"/>
    </row>
    <row r="39" ht="15.75" customHeight="1">
      <c r="C39" s="226"/>
      <c r="G39" s="227"/>
    </row>
    <row r="40" ht="15.75" customHeight="1">
      <c r="C40" s="226"/>
      <c r="G40" s="227"/>
    </row>
    <row r="41" ht="15.75" customHeight="1">
      <c r="C41" s="226"/>
      <c r="G41" s="227"/>
    </row>
    <row r="42" ht="15.75" customHeight="1">
      <c r="C42" s="226"/>
      <c r="G42" s="227"/>
    </row>
    <row r="43" ht="15.75" customHeight="1">
      <c r="C43" s="226"/>
      <c r="G43" s="227"/>
    </row>
    <row r="44" ht="15.75" customHeight="1">
      <c r="C44" s="226"/>
      <c r="G44" s="227"/>
    </row>
    <row r="45" ht="15.75" customHeight="1">
      <c r="C45" s="226"/>
      <c r="G45" s="227"/>
    </row>
    <row r="46" ht="15.75" customHeight="1">
      <c r="C46" s="226"/>
      <c r="G46" s="227"/>
    </row>
    <row r="47" ht="15.75" customHeight="1">
      <c r="C47" s="226"/>
      <c r="G47" s="227"/>
    </row>
    <row r="48" ht="15.75" customHeight="1">
      <c r="C48" s="226"/>
      <c r="G48" s="227"/>
    </row>
    <row r="49" ht="15.75" customHeight="1">
      <c r="C49" s="226"/>
      <c r="G49" s="227"/>
    </row>
    <row r="50" ht="15.75" customHeight="1">
      <c r="C50" s="226"/>
      <c r="G50" s="227"/>
    </row>
    <row r="51" ht="15.75" customHeight="1">
      <c r="C51" s="226"/>
      <c r="G51" s="227"/>
    </row>
    <row r="52" ht="15.75" customHeight="1">
      <c r="C52" s="226"/>
      <c r="G52" s="227"/>
    </row>
    <row r="53" ht="15.75" customHeight="1">
      <c r="C53" s="226"/>
      <c r="G53" s="227"/>
    </row>
    <row r="54" ht="15.75" customHeight="1">
      <c r="C54" s="226"/>
      <c r="G54" s="227"/>
    </row>
    <row r="55" ht="15.75" customHeight="1">
      <c r="C55" s="226"/>
      <c r="G55" s="227"/>
    </row>
    <row r="56" ht="15.75" customHeight="1">
      <c r="C56" s="226"/>
      <c r="G56" s="227"/>
    </row>
    <row r="57" ht="15.75" customHeight="1">
      <c r="C57" s="226"/>
      <c r="G57" s="227"/>
    </row>
    <row r="58" ht="15.75" customHeight="1">
      <c r="C58" s="226"/>
      <c r="G58" s="227"/>
    </row>
    <row r="59" ht="15.75" customHeight="1">
      <c r="C59" s="226"/>
      <c r="G59" s="227"/>
    </row>
    <row r="60" ht="15.75" customHeight="1">
      <c r="C60" s="226"/>
      <c r="G60" s="227"/>
    </row>
    <row r="61" ht="15.75" customHeight="1">
      <c r="C61" s="226"/>
      <c r="G61" s="227"/>
    </row>
    <row r="62" ht="15.75" customHeight="1">
      <c r="C62" s="226"/>
      <c r="G62" s="227"/>
    </row>
    <row r="63" ht="15.75" customHeight="1">
      <c r="C63" s="226"/>
      <c r="G63" s="227"/>
    </row>
    <row r="64" ht="15.75" customHeight="1">
      <c r="C64" s="226"/>
      <c r="G64" s="227"/>
    </row>
    <row r="65" ht="15.75" customHeight="1">
      <c r="C65" s="226"/>
      <c r="G65" s="227"/>
    </row>
    <row r="66" ht="15.75" customHeight="1">
      <c r="C66" s="226"/>
      <c r="G66" s="227"/>
    </row>
    <row r="67" ht="15.75" customHeight="1">
      <c r="C67" s="226"/>
      <c r="G67" s="227"/>
    </row>
    <row r="68" ht="15.75" customHeight="1">
      <c r="C68" s="226"/>
      <c r="G68" s="227"/>
    </row>
    <row r="69" ht="15.75" customHeight="1">
      <c r="C69" s="226"/>
      <c r="G69" s="227"/>
    </row>
    <row r="70" ht="15.75" customHeight="1">
      <c r="C70" s="226"/>
      <c r="G70" s="227"/>
    </row>
    <row r="71" ht="15.75" customHeight="1">
      <c r="C71" s="226"/>
      <c r="G71" s="227"/>
    </row>
    <row r="72" ht="15.75" customHeight="1">
      <c r="C72" s="226"/>
      <c r="G72" s="227"/>
    </row>
    <row r="73" ht="15.75" customHeight="1">
      <c r="C73" s="226"/>
      <c r="G73" s="227"/>
    </row>
    <row r="74" ht="15.75" customHeight="1">
      <c r="C74" s="226"/>
      <c r="G74" s="227"/>
    </row>
    <row r="75" ht="15.75" customHeight="1">
      <c r="C75" s="226"/>
      <c r="G75" s="227"/>
    </row>
    <row r="76" ht="15.75" customHeight="1">
      <c r="C76" s="226"/>
      <c r="G76" s="227"/>
    </row>
    <row r="77" ht="15.75" customHeight="1">
      <c r="C77" s="226"/>
      <c r="G77" s="227"/>
    </row>
    <row r="78" ht="15.75" customHeight="1">
      <c r="C78" s="226"/>
      <c r="G78" s="227"/>
    </row>
    <row r="79" ht="15.75" customHeight="1">
      <c r="C79" s="226"/>
      <c r="G79" s="227"/>
    </row>
    <row r="80" ht="15.75" customHeight="1">
      <c r="C80" s="226"/>
      <c r="G80" s="227"/>
    </row>
    <row r="81" ht="15.75" customHeight="1">
      <c r="C81" s="226"/>
      <c r="G81" s="227"/>
    </row>
    <row r="82" ht="15.75" customHeight="1">
      <c r="C82" s="226"/>
      <c r="G82" s="227"/>
    </row>
    <row r="83" ht="15.75" customHeight="1">
      <c r="C83" s="226"/>
      <c r="G83" s="227"/>
    </row>
    <row r="84" ht="15.75" customHeight="1">
      <c r="C84" s="226"/>
      <c r="G84" s="227"/>
    </row>
    <row r="85" ht="15.75" customHeight="1">
      <c r="C85" s="226"/>
      <c r="G85" s="227"/>
    </row>
    <row r="86" ht="15.75" customHeight="1">
      <c r="C86" s="226"/>
      <c r="G86" s="227"/>
    </row>
    <row r="87" ht="15.75" customHeight="1">
      <c r="C87" s="226"/>
      <c r="G87" s="227"/>
    </row>
    <row r="88" ht="15.75" customHeight="1">
      <c r="C88" s="226"/>
      <c r="G88" s="227"/>
    </row>
    <row r="89" ht="15.75" customHeight="1">
      <c r="C89" s="226"/>
      <c r="G89" s="227"/>
    </row>
    <row r="90" ht="15.75" customHeight="1">
      <c r="C90" s="226"/>
      <c r="G90" s="227"/>
    </row>
    <row r="91" ht="15.75" customHeight="1">
      <c r="C91" s="226"/>
      <c r="G91" s="227"/>
    </row>
    <row r="92" ht="15.75" customHeight="1">
      <c r="C92" s="226"/>
      <c r="G92" s="227"/>
    </row>
    <row r="93" ht="15.75" customHeight="1">
      <c r="C93" s="226"/>
      <c r="G93" s="227"/>
    </row>
    <row r="94" ht="15.75" customHeight="1">
      <c r="C94" s="226"/>
      <c r="G94" s="227"/>
    </row>
    <row r="95" ht="15.75" customHeight="1">
      <c r="C95" s="226"/>
      <c r="G95" s="227"/>
    </row>
    <row r="96" ht="15.75" customHeight="1">
      <c r="C96" s="226"/>
      <c r="G96" s="227"/>
    </row>
    <row r="97" ht="15.75" customHeight="1">
      <c r="C97" s="226"/>
      <c r="G97" s="227"/>
    </row>
    <row r="98" ht="15.75" customHeight="1">
      <c r="C98" s="226"/>
      <c r="G98" s="227"/>
    </row>
    <row r="99" ht="15.75" customHeight="1">
      <c r="C99" s="226"/>
      <c r="G99" s="227"/>
    </row>
    <row r="100" ht="15.75" customHeight="1">
      <c r="C100" s="226"/>
      <c r="G100" s="227"/>
    </row>
    <row r="101" ht="15.75" customHeight="1">
      <c r="C101" s="226"/>
      <c r="G101" s="227"/>
    </row>
    <row r="102" ht="15.75" customHeight="1">
      <c r="C102" s="226"/>
      <c r="G102" s="227"/>
    </row>
    <row r="103" ht="15.75" customHeight="1">
      <c r="C103" s="226"/>
      <c r="G103" s="227"/>
    </row>
    <row r="104" ht="15.75" customHeight="1">
      <c r="C104" s="226"/>
      <c r="G104" s="227"/>
    </row>
    <row r="105" ht="15.75" customHeight="1">
      <c r="C105" s="226"/>
      <c r="G105" s="227"/>
    </row>
    <row r="106" ht="15.75" customHeight="1">
      <c r="C106" s="226"/>
      <c r="G106" s="227"/>
    </row>
    <row r="107" ht="15.75" customHeight="1">
      <c r="C107" s="226"/>
      <c r="G107" s="227"/>
    </row>
    <row r="108" ht="15.75" customHeight="1">
      <c r="C108" s="226"/>
      <c r="G108" s="227"/>
    </row>
    <row r="109" ht="15.75" customHeight="1">
      <c r="C109" s="226"/>
      <c r="G109" s="227"/>
    </row>
    <row r="110" ht="15.75" customHeight="1">
      <c r="C110" s="226"/>
      <c r="G110" s="227"/>
    </row>
    <row r="111" ht="15.75" customHeight="1">
      <c r="C111" s="226"/>
      <c r="G111" s="227"/>
    </row>
    <row r="112" ht="15.75" customHeight="1">
      <c r="C112" s="226"/>
      <c r="G112" s="227"/>
    </row>
    <row r="113" ht="15.75" customHeight="1">
      <c r="C113" s="226"/>
      <c r="G113" s="227"/>
    </row>
    <row r="114" ht="15.75" customHeight="1">
      <c r="C114" s="226"/>
      <c r="G114" s="227"/>
    </row>
    <row r="115" ht="15.75" customHeight="1">
      <c r="C115" s="226"/>
      <c r="G115" s="227"/>
    </row>
    <row r="116" ht="15.75" customHeight="1">
      <c r="C116" s="226"/>
      <c r="G116" s="227"/>
    </row>
    <row r="117" ht="15.75" customHeight="1">
      <c r="C117" s="226"/>
      <c r="G117" s="227"/>
    </row>
    <row r="118" ht="15.75" customHeight="1">
      <c r="C118" s="226"/>
      <c r="G118" s="227"/>
    </row>
    <row r="119" ht="15.75" customHeight="1">
      <c r="C119" s="226"/>
      <c r="G119" s="227"/>
    </row>
    <row r="120" ht="15.75" customHeight="1">
      <c r="C120" s="226"/>
      <c r="G120" s="227"/>
    </row>
    <row r="121" ht="15.75" customHeight="1">
      <c r="C121" s="226"/>
      <c r="G121" s="227"/>
    </row>
    <row r="122" ht="15.75" customHeight="1">
      <c r="C122" s="226"/>
      <c r="G122" s="227"/>
    </row>
    <row r="123" ht="15.75" customHeight="1">
      <c r="C123" s="226"/>
      <c r="G123" s="227"/>
    </row>
    <row r="124" ht="15.75" customHeight="1">
      <c r="C124" s="226"/>
      <c r="G124" s="227"/>
    </row>
    <row r="125" ht="15.75" customHeight="1">
      <c r="C125" s="226"/>
      <c r="G125" s="227"/>
    </row>
    <row r="126" ht="15.75" customHeight="1">
      <c r="C126" s="226"/>
      <c r="G126" s="227"/>
    </row>
    <row r="127" ht="15.75" customHeight="1">
      <c r="C127" s="226"/>
      <c r="G127" s="227"/>
    </row>
    <row r="128" ht="15.75" customHeight="1">
      <c r="C128" s="226"/>
      <c r="G128" s="227"/>
    </row>
    <row r="129" ht="15.75" customHeight="1">
      <c r="C129" s="226"/>
      <c r="G129" s="227"/>
    </row>
    <row r="130" ht="15.75" customHeight="1">
      <c r="C130" s="226"/>
      <c r="G130" s="227"/>
    </row>
    <row r="131" ht="15.75" customHeight="1">
      <c r="C131" s="226"/>
      <c r="G131" s="227"/>
    </row>
    <row r="132" ht="15.75" customHeight="1">
      <c r="C132" s="226"/>
      <c r="G132" s="227"/>
    </row>
    <row r="133" ht="15.75" customHeight="1">
      <c r="C133" s="226"/>
      <c r="G133" s="227"/>
    </row>
    <row r="134" ht="15.75" customHeight="1">
      <c r="C134" s="226"/>
      <c r="G134" s="227"/>
    </row>
    <row r="135" ht="15.75" customHeight="1">
      <c r="C135" s="226"/>
      <c r="G135" s="227"/>
    </row>
    <row r="136" ht="15.75" customHeight="1">
      <c r="C136" s="226"/>
      <c r="G136" s="227"/>
    </row>
    <row r="137" ht="15.75" customHeight="1">
      <c r="C137" s="226"/>
      <c r="G137" s="227"/>
    </row>
    <row r="138" ht="15.75" customHeight="1">
      <c r="C138" s="226"/>
      <c r="G138" s="227"/>
    </row>
    <row r="139" ht="15.75" customHeight="1">
      <c r="C139" s="226"/>
      <c r="G139" s="227"/>
    </row>
    <row r="140" ht="15.75" customHeight="1">
      <c r="C140" s="226"/>
      <c r="G140" s="227"/>
    </row>
    <row r="141" ht="15.75" customHeight="1">
      <c r="C141" s="226"/>
      <c r="G141" s="227"/>
    </row>
    <row r="142" ht="15.75" customHeight="1">
      <c r="C142" s="226"/>
      <c r="G142" s="227"/>
    </row>
    <row r="143" ht="15.75" customHeight="1">
      <c r="C143" s="226"/>
      <c r="G143" s="227"/>
    </row>
    <row r="144" ht="15.75" customHeight="1">
      <c r="C144" s="226"/>
      <c r="G144" s="227"/>
    </row>
    <row r="145" ht="15.75" customHeight="1">
      <c r="C145" s="226"/>
      <c r="G145" s="227"/>
    </row>
    <row r="146" ht="15.75" customHeight="1">
      <c r="C146" s="226"/>
      <c r="G146" s="227"/>
    </row>
    <row r="147" ht="15.75" customHeight="1">
      <c r="C147" s="226"/>
      <c r="G147" s="227"/>
    </row>
    <row r="148" ht="15.75" customHeight="1">
      <c r="C148" s="226"/>
      <c r="G148" s="227"/>
    </row>
    <row r="149" ht="15.75" customHeight="1">
      <c r="C149" s="226"/>
      <c r="G149" s="227"/>
    </row>
    <row r="150" ht="15.75" customHeight="1">
      <c r="C150" s="226"/>
      <c r="G150" s="227"/>
    </row>
    <row r="151" ht="15.75" customHeight="1">
      <c r="C151" s="226"/>
      <c r="G151" s="227"/>
    </row>
    <row r="152" ht="15.75" customHeight="1">
      <c r="C152" s="226"/>
      <c r="G152" s="227"/>
    </row>
    <row r="153" ht="15.75" customHeight="1">
      <c r="C153" s="226"/>
      <c r="G153" s="227"/>
    </row>
    <row r="154" ht="15.75" customHeight="1">
      <c r="C154" s="226"/>
      <c r="G154" s="227"/>
    </row>
    <row r="155" ht="15.75" customHeight="1">
      <c r="C155" s="226"/>
      <c r="G155" s="227"/>
    </row>
    <row r="156" ht="15.75" customHeight="1">
      <c r="C156" s="226"/>
      <c r="G156" s="227"/>
    </row>
    <row r="157" ht="15.75" customHeight="1">
      <c r="C157" s="226"/>
      <c r="G157" s="227"/>
    </row>
    <row r="158" ht="15.75" customHeight="1">
      <c r="C158" s="226"/>
      <c r="G158" s="227"/>
    </row>
    <row r="159" ht="15.75" customHeight="1">
      <c r="C159" s="226"/>
      <c r="G159" s="227"/>
    </row>
    <row r="160" ht="15.75" customHeight="1">
      <c r="C160" s="226"/>
      <c r="G160" s="227"/>
    </row>
    <row r="161" ht="15.75" customHeight="1">
      <c r="C161" s="226"/>
      <c r="G161" s="227"/>
    </row>
    <row r="162" ht="15.75" customHeight="1">
      <c r="C162" s="226"/>
      <c r="G162" s="227"/>
    </row>
    <row r="163" ht="15.75" customHeight="1">
      <c r="C163" s="226"/>
      <c r="G163" s="227"/>
    </row>
    <row r="164" ht="15.75" customHeight="1">
      <c r="C164" s="226"/>
      <c r="G164" s="227"/>
    </row>
    <row r="165" ht="15.75" customHeight="1">
      <c r="C165" s="226"/>
      <c r="G165" s="227"/>
    </row>
    <row r="166" ht="15.75" customHeight="1">
      <c r="C166" s="226"/>
      <c r="G166" s="227"/>
    </row>
    <row r="167" ht="15.75" customHeight="1">
      <c r="C167" s="226"/>
      <c r="G167" s="227"/>
    </row>
    <row r="168" ht="15.75" customHeight="1">
      <c r="C168" s="226"/>
      <c r="G168" s="227"/>
    </row>
    <row r="169" ht="15.75" customHeight="1">
      <c r="C169" s="226"/>
      <c r="G169" s="227"/>
    </row>
    <row r="170" ht="15.75" customHeight="1">
      <c r="C170" s="226"/>
      <c r="G170" s="227"/>
    </row>
    <row r="171" ht="15.75" customHeight="1">
      <c r="C171" s="226"/>
      <c r="G171" s="227"/>
    </row>
    <row r="172" ht="15.75" customHeight="1">
      <c r="C172" s="226"/>
      <c r="G172" s="227"/>
    </row>
    <row r="173" ht="15.75" customHeight="1">
      <c r="C173" s="226"/>
      <c r="G173" s="227"/>
    </row>
    <row r="174" ht="15.75" customHeight="1">
      <c r="C174" s="226"/>
      <c r="G174" s="227"/>
    </row>
    <row r="175" ht="15.75" customHeight="1">
      <c r="C175" s="226"/>
      <c r="G175" s="227"/>
    </row>
    <row r="176" ht="15.75" customHeight="1">
      <c r="C176" s="226"/>
      <c r="G176" s="227"/>
    </row>
    <row r="177" ht="15.75" customHeight="1">
      <c r="C177" s="226"/>
      <c r="G177" s="227"/>
    </row>
    <row r="178" ht="15.75" customHeight="1">
      <c r="C178" s="226"/>
      <c r="G178" s="227"/>
    </row>
    <row r="179" ht="15.75" customHeight="1">
      <c r="C179" s="226"/>
      <c r="G179" s="227"/>
    </row>
    <row r="180" ht="15.75" customHeight="1">
      <c r="C180" s="226"/>
      <c r="G180" s="227"/>
    </row>
    <row r="181" ht="15.75" customHeight="1">
      <c r="C181" s="226"/>
      <c r="G181" s="227"/>
    </row>
    <row r="182" ht="15.75" customHeight="1">
      <c r="C182" s="226"/>
      <c r="G182" s="227"/>
    </row>
    <row r="183" ht="15.75" customHeight="1">
      <c r="C183" s="226"/>
      <c r="G183" s="227"/>
    </row>
    <row r="184" ht="15.75" customHeight="1">
      <c r="C184" s="226"/>
      <c r="G184" s="227"/>
    </row>
    <row r="185" ht="15.75" customHeight="1">
      <c r="C185" s="226"/>
      <c r="G185" s="227"/>
    </row>
    <row r="186" ht="15.75" customHeight="1">
      <c r="C186" s="226"/>
      <c r="G186" s="227"/>
    </row>
    <row r="187" ht="15.75" customHeight="1">
      <c r="C187" s="226"/>
      <c r="G187" s="227"/>
    </row>
    <row r="188" ht="15.75" customHeight="1">
      <c r="C188" s="226"/>
      <c r="G188" s="227"/>
    </row>
    <row r="189" ht="15.75" customHeight="1">
      <c r="C189" s="226"/>
      <c r="G189" s="227"/>
    </row>
    <row r="190" ht="15.75" customHeight="1">
      <c r="C190" s="226"/>
      <c r="G190" s="227"/>
    </row>
    <row r="191" ht="15.75" customHeight="1">
      <c r="C191" s="226"/>
      <c r="G191" s="227"/>
    </row>
    <row r="192" ht="15.75" customHeight="1">
      <c r="C192" s="226"/>
      <c r="G192" s="227"/>
    </row>
    <row r="193" ht="15.75" customHeight="1">
      <c r="C193" s="226"/>
      <c r="G193" s="227"/>
    </row>
    <row r="194" ht="15.75" customHeight="1">
      <c r="C194" s="226"/>
      <c r="G194" s="227"/>
    </row>
    <row r="195" ht="15.75" customHeight="1">
      <c r="C195" s="226"/>
      <c r="G195" s="227"/>
    </row>
    <row r="196" ht="15.75" customHeight="1">
      <c r="C196" s="226"/>
      <c r="G196" s="227"/>
    </row>
    <row r="197" ht="15.75" customHeight="1">
      <c r="C197" s="226"/>
      <c r="G197" s="227"/>
    </row>
    <row r="198" ht="15.75" customHeight="1">
      <c r="C198" s="226"/>
      <c r="G198" s="227"/>
    </row>
    <row r="199" ht="15.75" customHeight="1">
      <c r="C199" s="226"/>
      <c r="G199" s="227"/>
    </row>
    <row r="200" ht="15.75" customHeight="1">
      <c r="C200" s="226"/>
      <c r="G200" s="227"/>
    </row>
    <row r="201" ht="15.75" customHeight="1">
      <c r="C201" s="226"/>
      <c r="G201" s="227"/>
    </row>
    <row r="202" ht="15.75" customHeight="1">
      <c r="C202" s="226"/>
      <c r="G202" s="227"/>
    </row>
    <row r="203" ht="15.75" customHeight="1">
      <c r="C203" s="226"/>
      <c r="G203" s="227"/>
    </row>
    <row r="204" ht="15.75" customHeight="1">
      <c r="C204" s="226"/>
      <c r="G204" s="227"/>
    </row>
    <row r="205" ht="15.75" customHeight="1">
      <c r="C205" s="226"/>
      <c r="G205" s="227"/>
    </row>
    <row r="206" ht="15.75" customHeight="1">
      <c r="C206" s="226"/>
      <c r="G206" s="227"/>
    </row>
    <row r="207" ht="15.75" customHeight="1">
      <c r="C207" s="226"/>
      <c r="G207" s="227"/>
    </row>
    <row r="208" ht="15.75" customHeight="1">
      <c r="C208" s="226"/>
      <c r="G208" s="227"/>
    </row>
    <row r="209" ht="15.75" customHeight="1">
      <c r="C209" s="226"/>
      <c r="G209" s="227"/>
    </row>
    <row r="210" ht="15.75" customHeight="1">
      <c r="C210" s="226"/>
      <c r="G210" s="227"/>
    </row>
    <row r="211" ht="15.75" customHeight="1">
      <c r="C211" s="226"/>
      <c r="G211" s="227"/>
    </row>
    <row r="212" ht="15.75" customHeight="1">
      <c r="C212" s="226"/>
      <c r="G212" s="227"/>
    </row>
    <row r="213" ht="15.75" customHeight="1">
      <c r="C213" s="226"/>
      <c r="G213" s="227"/>
    </row>
    <row r="214" ht="15.75" customHeight="1">
      <c r="C214" s="226"/>
      <c r="G214" s="227"/>
    </row>
    <row r="215" ht="15.75" customHeight="1">
      <c r="C215" s="226"/>
      <c r="G215" s="227"/>
    </row>
    <row r="216" ht="15.75" customHeight="1">
      <c r="C216" s="226"/>
      <c r="G216" s="227"/>
    </row>
    <row r="217" ht="15.75" customHeight="1">
      <c r="C217" s="226"/>
      <c r="G217" s="227"/>
    </row>
    <row r="218" ht="15.75" customHeight="1">
      <c r="C218" s="226"/>
      <c r="G218" s="227"/>
    </row>
    <row r="219" ht="15.75" customHeight="1">
      <c r="C219" s="226"/>
      <c r="G219" s="227"/>
    </row>
    <row r="220" ht="15.75" customHeight="1">
      <c r="C220" s="226"/>
      <c r="G220" s="227"/>
    </row>
    <row r="221" ht="15.75" customHeight="1">
      <c r="C221" s="226"/>
      <c r="G221" s="227"/>
    </row>
    <row r="222" ht="15.75" customHeight="1">
      <c r="C222" s="226"/>
      <c r="G222" s="227"/>
    </row>
    <row r="223" ht="15.75" customHeight="1">
      <c r="C223" s="226"/>
      <c r="G223" s="227"/>
    </row>
    <row r="224" ht="15.75" customHeight="1">
      <c r="C224" s="226"/>
      <c r="G224" s="227"/>
    </row>
    <row r="225" ht="15.75" customHeight="1">
      <c r="C225" s="226"/>
      <c r="G225" s="227"/>
    </row>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F7:F22">
      <formula1>fk_L_Invest</formula1>
    </dataValidation>
    <dataValidation type="custom" allowBlank="1" showInputMessage="1" prompt="Anschaffung - Was schaffen Sie an? z. B. Laptop, Maschine, Firmenwagen." sqref="C7:C22">
      <formula1>1</formula1>
    </dataValidation>
    <dataValidation type="date" operator="greaterThan" allowBlank="1" showInputMessage="1" showErrorMessage="1" prompt="Datum - Monat der Anschaffung, z. B. 01.03.2027." sqref="D7:D22">
      <formula1>36526.0</formula1>
    </dataValidation>
    <dataValidation type="custom" allowBlank="1" showInputMessage="1" prompt="Betrag brutto - Kaufpreis inklusive Umsatzsteuer." sqref="E7:E22">
      <formula1>1</formula1>
    </dataValidation>
    <dataValidation type="decimal" allowBlank="1" showInputMessage="1" showErrorMessage="1" prompt="Nutzungsdauer lt. AfA-Tabelle, z. B. Computer 1, Büromöbel 13, Pkw 6." sqref="H7:H22">
      <formula1>1.0</formula1>
      <formula2>50.0</formula2>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6.0"/>
    <col customWidth="1" min="2" max="2" width="14.0"/>
    <col customWidth="1" min="3" max="3" width="13.0"/>
    <col customWidth="1" min="4" max="7" width="12.0"/>
    <col customWidth="1" min="8" max="8" width="13.0"/>
    <col customWidth="1" min="9" max="9" width="2.67"/>
    <col customWidth="1" min="10" max="10" width="14.0"/>
    <col customWidth="1" min="11" max="11" width="10.0"/>
    <col customWidth="1" min="12" max="12" width="11.0"/>
    <col customWidth="1" min="13" max="13" width="3.56"/>
    <col customWidth="1" min="14" max="14" width="11.0"/>
  </cols>
  <sheetData>
    <row r="1" ht="35.25" customHeight="1">
      <c r="A1" s="135"/>
      <c r="B1" s="136"/>
      <c r="C1" s="137"/>
      <c r="D1" s="135"/>
      <c r="E1" s="138"/>
      <c r="F1" s="135"/>
      <c r="G1" s="135"/>
      <c r="H1" s="135"/>
      <c r="I1" s="135"/>
      <c r="J1" s="135"/>
      <c r="K1" s="135"/>
      <c r="L1" s="135"/>
      <c r="M1" s="135"/>
      <c r="N1" s="135"/>
      <c r="O1" s="109"/>
      <c r="P1" s="109"/>
    </row>
    <row r="2" ht="22.5" customHeight="1">
      <c r="A2" s="110" t="s">
        <v>220</v>
      </c>
      <c r="B2" s="136"/>
      <c r="C2" s="137"/>
      <c r="D2" s="135"/>
      <c r="E2" s="138"/>
      <c r="F2" s="135"/>
      <c r="G2" s="135"/>
      <c r="H2" s="135"/>
      <c r="I2" s="135"/>
      <c r="J2" s="135"/>
      <c r="K2" s="135"/>
      <c r="L2" s="135"/>
      <c r="M2" s="135"/>
      <c r="N2" s="135"/>
      <c r="O2" s="109"/>
      <c r="P2" s="109"/>
    </row>
    <row r="3" ht="13.5" customHeight="1">
      <c r="A3" s="104" t="s">
        <v>221</v>
      </c>
      <c r="B3" s="136"/>
      <c r="C3" s="137"/>
      <c r="D3" s="135"/>
      <c r="E3" s="138"/>
      <c r="F3" s="135"/>
      <c r="G3" s="135"/>
      <c r="H3" s="135"/>
      <c r="I3" s="135"/>
      <c r="J3" s="135"/>
      <c r="K3" s="135"/>
      <c r="L3" s="135"/>
      <c r="M3" s="135"/>
      <c r="N3" s="135"/>
      <c r="O3" s="109"/>
      <c r="P3" s="109"/>
    </row>
    <row r="4" ht="15.75" customHeight="1">
      <c r="A4" s="111" t="s">
        <v>222</v>
      </c>
      <c r="B4" s="139"/>
      <c r="C4" s="140"/>
      <c r="D4" s="141"/>
      <c r="E4" s="142"/>
      <c r="F4" s="141"/>
      <c r="G4" s="141"/>
      <c r="H4" s="141"/>
      <c r="I4" s="141"/>
      <c r="J4" s="141"/>
      <c r="K4" s="141"/>
      <c r="L4" s="141"/>
      <c r="M4" s="141"/>
      <c r="N4" s="141"/>
      <c r="O4" s="109"/>
      <c r="P4" s="109"/>
    </row>
    <row r="5" ht="15.75" customHeight="1">
      <c r="A5" s="109" t="s">
        <v>223</v>
      </c>
      <c r="B5" s="143">
        <v>0.0</v>
      </c>
      <c r="C5" s="144"/>
      <c r="D5" s="145"/>
      <c r="E5" s="17" t="s">
        <v>224</v>
      </c>
      <c r="F5" s="146"/>
      <c r="G5" s="145"/>
      <c r="H5" s="145"/>
      <c r="I5" s="145"/>
      <c r="J5" s="109"/>
      <c r="K5" s="109"/>
      <c r="L5" s="109"/>
      <c r="M5" s="109"/>
      <c r="N5" s="109"/>
      <c r="O5" s="109"/>
      <c r="P5" s="109"/>
    </row>
    <row r="6" ht="15.75" customHeight="1">
      <c r="A6" s="109" t="s">
        <v>225</v>
      </c>
      <c r="B6" s="147">
        <v>0.055</v>
      </c>
      <c r="C6" s="148" t="s">
        <v>226</v>
      </c>
      <c r="D6" s="145"/>
      <c r="E6" s="109" t="s">
        <v>227</v>
      </c>
      <c r="F6" s="149">
        <f>fk_Freibetrag</f>
        <v>24500</v>
      </c>
      <c r="G6" s="145"/>
      <c r="H6" s="145"/>
      <c r="I6" s="145"/>
      <c r="J6" s="109"/>
      <c r="K6" s="109"/>
      <c r="L6" s="109"/>
      <c r="M6" s="109"/>
      <c r="N6" s="109"/>
      <c r="O6" s="109"/>
      <c r="P6" s="109"/>
    </row>
    <row r="7" ht="15.75" customHeight="1">
      <c r="A7" s="109" t="s">
        <v>228</v>
      </c>
      <c r="B7" s="150">
        <v>60.0</v>
      </c>
      <c r="C7" s="54" t="s">
        <v>229</v>
      </c>
      <c r="D7" s="145"/>
      <c r="E7" s="109" t="s">
        <v>230</v>
      </c>
      <c r="F7" s="151">
        <f>fk_Hebesatz</f>
        <v>400</v>
      </c>
      <c r="G7" s="145"/>
      <c r="H7" s="145"/>
      <c r="I7" s="145"/>
      <c r="J7" s="109"/>
      <c r="K7" s="109"/>
      <c r="L7" s="109"/>
      <c r="M7" s="109"/>
      <c r="N7" s="109"/>
      <c r="O7" s="109"/>
      <c r="P7" s="109"/>
    </row>
    <row r="8" ht="15.75" customHeight="1">
      <c r="A8" s="109" t="s">
        <v>231</v>
      </c>
      <c r="B8" s="150">
        <v>0.0</v>
      </c>
      <c r="C8" s="109"/>
      <c r="D8" s="145"/>
      <c r="E8" s="145"/>
      <c r="F8" s="145"/>
      <c r="G8" s="145"/>
      <c r="H8" s="145"/>
      <c r="I8" s="145"/>
      <c r="J8" s="109"/>
      <c r="K8" s="109"/>
      <c r="L8" s="109"/>
      <c r="M8" s="109"/>
      <c r="N8" s="109"/>
      <c r="O8" s="109"/>
      <c r="P8" s="109"/>
    </row>
    <row r="9" ht="15.75" customHeight="1">
      <c r="A9" s="109" t="s">
        <v>232</v>
      </c>
      <c r="B9" s="152">
        <f>PMT(B6/12,B7-B8,B5)</f>
        <v>0</v>
      </c>
      <c r="C9" s="153"/>
      <c r="D9" s="145"/>
      <c r="E9" s="145"/>
      <c r="F9" s="145"/>
      <c r="G9" s="145"/>
      <c r="H9" s="145"/>
      <c r="I9" s="145"/>
      <c r="J9" s="109"/>
      <c r="K9" s="109"/>
      <c r="L9" s="109"/>
      <c r="M9" s="109"/>
      <c r="N9" s="109"/>
      <c r="O9" s="109"/>
      <c r="P9" s="109"/>
    </row>
    <row r="10" ht="15.75" customHeight="1">
      <c r="A10" s="109" t="s">
        <v>233</v>
      </c>
      <c r="B10" s="154">
        <f>fk_Gruendung</f>
        <v>46388</v>
      </c>
      <c r="C10" s="155" t="s">
        <v>234</v>
      </c>
      <c r="D10" s="145"/>
      <c r="E10" s="145"/>
      <c r="F10" s="145"/>
      <c r="G10" s="145"/>
      <c r="H10" s="145"/>
      <c r="I10" s="145"/>
      <c r="J10" s="109"/>
      <c r="K10" s="109"/>
      <c r="L10" s="109"/>
      <c r="M10" s="109"/>
      <c r="N10" s="109"/>
      <c r="O10" s="109"/>
      <c r="P10" s="109"/>
    </row>
    <row r="11" ht="15.75" customHeight="1">
      <c r="A11" s="109" t="s">
        <v>235</v>
      </c>
      <c r="B11" s="147">
        <v>0.0015</v>
      </c>
      <c r="C11" s="156"/>
      <c r="D11" s="145"/>
      <c r="E11" s="145"/>
      <c r="F11" s="145"/>
      <c r="G11" s="145"/>
      <c r="H11" s="145"/>
      <c r="I11" s="145"/>
      <c r="J11" s="109"/>
      <c r="K11" s="109"/>
      <c r="L11" s="109"/>
      <c r="M11" s="109"/>
      <c r="N11" s="109"/>
      <c r="O11" s="109"/>
      <c r="P11" s="109"/>
    </row>
    <row r="12" ht="15.75" customHeight="1">
      <c r="A12" s="109" t="s">
        <v>236</v>
      </c>
      <c r="B12" s="150">
        <v>0.0</v>
      </c>
      <c r="C12" s="156"/>
      <c r="D12" s="145"/>
      <c r="E12" s="145"/>
      <c r="F12" s="145"/>
      <c r="G12" s="145"/>
      <c r="H12" s="145"/>
      <c r="I12" s="145"/>
      <c r="J12" s="109"/>
      <c r="K12" s="109"/>
      <c r="L12" s="109"/>
      <c r="M12" s="109"/>
      <c r="N12" s="109"/>
      <c r="O12" s="109"/>
      <c r="P12" s="109"/>
    </row>
    <row r="13" ht="15.75" customHeight="1">
      <c r="A13" s="109"/>
      <c r="B13" s="109"/>
      <c r="C13" s="156"/>
      <c r="D13" s="145"/>
      <c r="E13" s="145"/>
      <c r="F13" s="145"/>
      <c r="G13" s="145"/>
      <c r="H13" s="145"/>
      <c r="I13" s="145"/>
      <c r="J13" s="109"/>
      <c r="K13" s="109"/>
      <c r="L13" s="109"/>
      <c r="M13" s="109"/>
      <c r="N13" s="109"/>
      <c r="O13" s="109"/>
      <c r="P13" s="109"/>
    </row>
    <row r="14" ht="15.75" customHeight="1">
      <c r="A14" s="157" t="s">
        <v>237</v>
      </c>
      <c r="B14" s="109"/>
      <c r="C14" s="156"/>
      <c r="D14" s="145"/>
      <c r="E14" s="145"/>
      <c r="F14" s="145"/>
      <c r="G14" s="145"/>
      <c r="H14" s="145"/>
      <c r="I14" s="145"/>
      <c r="J14" s="109"/>
      <c r="K14" s="109"/>
      <c r="L14" s="109"/>
      <c r="M14" s="109"/>
      <c r="N14" s="109"/>
      <c r="O14" s="109"/>
      <c r="P14" s="109"/>
    </row>
    <row r="15" ht="15.75" customHeight="1">
      <c r="A15" s="109"/>
      <c r="B15" s="109"/>
      <c r="C15" s="109"/>
      <c r="D15" s="145"/>
      <c r="E15" s="145"/>
      <c r="F15" s="145"/>
      <c r="G15" s="145"/>
      <c r="H15" s="145"/>
      <c r="I15" s="145"/>
      <c r="J15" s="109"/>
      <c r="K15" s="109"/>
      <c r="L15" s="109"/>
      <c r="M15" s="109"/>
      <c r="N15" s="109"/>
      <c r="O15" s="109"/>
      <c r="P15" s="109"/>
    </row>
    <row r="16" ht="15.75" customHeight="1">
      <c r="A16" s="158" t="s">
        <v>238</v>
      </c>
      <c r="B16" s="158" t="s">
        <v>239</v>
      </c>
      <c r="C16" s="158" t="s">
        <v>240</v>
      </c>
      <c r="D16" s="158" t="s">
        <v>241</v>
      </c>
      <c r="E16" s="158" t="s">
        <v>242</v>
      </c>
      <c r="F16" s="158" t="s">
        <v>243</v>
      </c>
      <c r="G16" s="158" t="s">
        <v>244</v>
      </c>
      <c r="H16" s="158" t="s">
        <v>245</v>
      </c>
      <c r="I16" s="44"/>
      <c r="J16" s="158" t="s">
        <v>246</v>
      </c>
      <c r="K16" s="158" t="s">
        <v>247</v>
      </c>
      <c r="L16" s="158" t="s">
        <v>242</v>
      </c>
      <c r="M16" s="44"/>
      <c r="N16" s="158" t="s">
        <v>248</v>
      </c>
      <c r="O16" s="40"/>
      <c r="P16" s="40"/>
      <c r="Q16" s="94"/>
      <c r="R16" s="94"/>
      <c r="S16" s="94"/>
      <c r="T16" s="94"/>
      <c r="U16" s="94"/>
      <c r="V16" s="94"/>
      <c r="W16" s="94"/>
      <c r="X16" s="94"/>
      <c r="Y16" s="94"/>
      <c r="Z16" s="94"/>
    </row>
    <row r="17" ht="15.75" customHeight="1">
      <c r="A17" s="159">
        <v>0.0</v>
      </c>
      <c r="B17" s="159">
        <f t="shared" ref="B17:B137" si="1">IF(A17&lt;=$B$8,1,0)</f>
        <v>1</v>
      </c>
      <c r="C17" s="160"/>
      <c r="D17" s="161"/>
      <c r="E17" s="161">
        <v>0.0</v>
      </c>
      <c r="F17" s="161">
        <v>0.0</v>
      </c>
      <c r="G17" s="161">
        <v>0.0</v>
      </c>
      <c r="H17" s="161">
        <v>0.0</v>
      </c>
      <c r="I17" s="159"/>
      <c r="J17" s="161"/>
      <c r="K17" s="13"/>
      <c r="L17" s="161"/>
      <c r="M17" s="13"/>
      <c r="N17" s="161"/>
      <c r="O17" s="109"/>
      <c r="P17" s="109"/>
    </row>
    <row r="18" ht="15.75" customHeight="1">
      <c r="A18" s="159">
        <f t="shared" ref="A18:A137" si="2">+A17+1</f>
        <v>1</v>
      </c>
      <c r="B18" s="159">
        <f t="shared" si="1"/>
        <v>0</v>
      </c>
      <c r="C18" s="160">
        <f t="shared" ref="C18:C137" si="3">EDATE($B$10,A18-1)</f>
        <v>46388</v>
      </c>
      <c r="D18" s="161">
        <f>B5</f>
        <v>0</v>
      </c>
      <c r="E18" s="161">
        <f>-zins/12*MAX(Kredit!$D18,H17)</f>
        <v>0</v>
      </c>
      <c r="F18" s="161">
        <f t="shared" ref="F18:F137" si="4">IF(B18=0,+G18-E18,0)</f>
        <v>0</v>
      </c>
      <c r="G18" s="161">
        <f>+IF(B18=0,IF(A18=1,$B$9,MAX($B$9,-H17+Kredit!$E18)),0)</f>
        <v>0</v>
      </c>
      <c r="H18" s="161">
        <f t="shared" ref="H18:H137" si="5">IF(B18=0,H17+D18+G18-E18,H17+D18+G18)</f>
        <v>0</v>
      </c>
      <c r="I18" s="159"/>
      <c r="J18" s="161">
        <f t="shared" ref="J18:J137" si="6">+$B$5-+SUM($D$17:D18)</f>
        <v>0</v>
      </c>
      <c r="K18" s="159">
        <f t="shared" ref="K18:K137" si="7">IF(A18&lt;=$B$12,0,1)</f>
        <v>1</v>
      </c>
      <c r="L18" s="161">
        <f t="shared" ref="L18:L137" si="8">-J18*K18*$B$11/12</f>
        <v>0</v>
      </c>
      <c r="M18" s="13"/>
      <c r="N18" s="161">
        <f>+Kredit!$E18+L18</f>
        <v>0</v>
      </c>
      <c r="O18" s="109"/>
      <c r="P18" s="109"/>
    </row>
    <row r="19" ht="15.75" customHeight="1">
      <c r="A19" s="159">
        <f t="shared" si="2"/>
        <v>2</v>
      </c>
      <c r="B19" s="159">
        <f t="shared" si="1"/>
        <v>0</v>
      </c>
      <c r="C19" s="160">
        <f t="shared" si="3"/>
        <v>46419</v>
      </c>
      <c r="D19" s="161"/>
      <c r="E19" s="161">
        <f>-zins/12*MAX(Kredit!$D19,H18)</f>
        <v>0</v>
      </c>
      <c r="F19" s="161">
        <f t="shared" si="4"/>
        <v>0</v>
      </c>
      <c r="G19" s="161">
        <f>+IF(B19=0,IF(A19=1,$B$9,MAX($B$9,-H18+Kredit!$E19)),0)</f>
        <v>0</v>
      </c>
      <c r="H19" s="161">
        <f t="shared" si="5"/>
        <v>0</v>
      </c>
      <c r="I19" s="159"/>
      <c r="J19" s="161">
        <f t="shared" si="6"/>
        <v>0</v>
      </c>
      <c r="K19" s="159">
        <f t="shared" si="7"/>
        <v>1</v>
      </c>
      <c r="L19" s="161">
        <f t="shared" si="8"/>
        <v>0</v>
      </c>
      <c r="M19" s="13"/>
      <c r="N19" s="161">
        <f>+Kredit!$E19+L19</f>
        <v>0</v>
      </c>
      <c r="O19" s="109"/>
      <c r="P19" s="109"/>
    </row>
    <row r="20" ht="15.75" customHeight="1">
      <c r="A20" s="159">
        <f t="shared" si="2"/>
        <v>3</v>
      </c>
      <c r="B20" s="159">
        <f t="shared" si="1"/>
        <v>0</v>
      </c>
      <c r="C20" s="160">
        <f t="shared" si="3"/>
        <v>46447</v>
      </c>
      <c r="D20" s="161"/>
      <c r="E20" s="161">
        <f>-zins/12*MAX(Kredit!$D20,H19)</f>
        <v>0</v>
      </c>
      <c r="F20" s="161">
        <f t="shared" si="4"/>
        <v>0</v>
      </c>
      <c r="G20" s="161">
        <f>+IF(B20=0,IF(A20=1,$B$9,MAX($B$9,-H19+Kredit!$E20)),0)</f>
        <v>0</v>
      </c>
      <c r="H20" s="161">
        <f t="shared" si="5"/>
        <v>0</v>
      </c>
      <c r="I20" s="159"/>
      <c r="J20" s="161">
        <f t="shared" si="6"/>
        <v>0</v>
      </c>
      <c r="K20" s="159">
        <f t="shared" si="7"/>
        <v>1</v>
      </c>
      <c r="L20" s="161">
        <f t="shared" si="8"/>
        <v>0</v>
      </c>
      <c r="M20" s="13"/>
      <c r="N20" s="161">
        <f>+Kredit!$E20+L20</f>
        <v>0</v>
      </c>
      <c r="O20" s="109"/>
      <c r="P20" s="109"/>
    </row>
    <row r="21" ht="15.75" customHeight="1">
      <c r="A21" s="159">
        <f t="shared" si="2"/>
        <v>4</v>
      </c>
      <c r="B21" s="159">
        <f t="shared" si="1"/>
        <v>0</v>
      </c>
      <c r="C21" s="160">
        <f t="shared" si="3"/>
        <v>46478</v>
      </c>
      <c r="D21" s="161"/>
      <c r="E21" s="161">
        <f>-zins/12*MAX(Kredit!$D21,H20)</f>
        <v>0</v>
      </c>
      <c r="F21" s="161">
        <f t="shared" si="4"/>
        <v>0</v>
      </c>
      <c r="G21" s="161">
        <f>+IF(B21=0,IF(A21=1,$B$9,MAX($B$9,-H20+Kredit!$E21)),0)</f>
        <v>0</v>
      </c>
      <c r="H21" s="161">
        <f t="shared" si="5"/>
        <v>0</v>
      </c>
      <c r="I21" s="159"/>
      <c r="J21" s="161">
        <f t="shared" si="6"/>
        <v>0</v>
      </c>
      <c r="K21" s="159">
        <f t="shared" si="7"/>
        <v>1</v>
      </c>
      <c r="L21" s="161">
        <f t="shared" si="8"/>
        <v>0</v>
      </c>
      <c r="M21" s="13"/>
      <c r="N21" s="161">
        <f>+Kredit!$E21+L21</f>
        <v>0</v>
      </c>
      <c r="O21" s="109"/>
      <c r="P21" s="109"/>
    </row>
    <row r="22" ht="15.75" customHeight="1">
      <c r="A22" s="159">
        <f t="shared" si="2"/>
        <v>5</v>
      </c>
      <c r="B22" s="159">
        <f t="shared" si="1"/>
        <v>0</v>
      </c>
      <c r="C22" s="160">
        <f t="shared" si="3"/>
        <v>46508</v>
      </c>
      <c r="D22" s="161"/>
      <c r="E22" s="161">
        <f>-zins/12*MAX(Kredit!$D22,H21)</f>
        <v>0</v>
      </c>
      <c r="F22" s="161">
        <f t="shared" si="4"/>
        <v>0</v>
      </c>
      <c r="G22" s="161">
        <f>+IF(B22=0,IF(A22=1,$B$9,MAX($B$9,-H21+Kredit!$E22)),0)</f>
        <v>0</v>
      </c>
      <c r="H22" s="161">
        <f t="shared" si="5"/>
        <v>0</v>
      </c>
      <c r="I22" s="159"/>
      <c r="J22" s="161">
        <f t="shared" si="6"/>
        <v>0</v>
      </c>
      <c r="K22" s="159">
        <f t="shared" si="7"/>
        <v>1</v>
      </c>
      <c r="L22" s="161">
        <f t="shared" si="8"/>
        <v>0</v>
      </c>
      <c r="M22" s="13"/>
      <c r="N22" s="161">
        <f>+Kredit!$E22+L22</f>
        <v>0</v>
      </c>
      <c r="O22" s="109"/>
      <c r="P22" s="109"/>
    </row>
    <row r="23" ht="15.75" customHeight="1">
      <c r="A23" s="159">
        <f t="shared" si="2"/>
        <v>6</v>
      </c>
      <c r="B23" s="159">
        <f t="shared" si="1"/>
        <v>0</v>
      </c>
      <c r="C23" s="160">
        <f t="shared" si="3"/>
        <v>46539</v>
      </c>
      <c r="D23" s="161"/>
      <c r="E23" s="161">
        <f>-zins/12*MAX(Kredit!$D23,H22)</f>
        <v>0</v>
      </c>
      <c r="F23" s="161">
        <f t="shared" si="4"/>
        <v>0</v>
      </c>
      <c r="G23" s="161">
        <f>+IF(B23=0,IF(A23=1,$B$9,MAX($B$9,-H22+Kredit!$E23)),0)</f>
        <v>0</v>
      </c>
      <c r="H23" s="161">
        <f t="shared" si="5"/>
        <v>0</v>
      </c>
      <c r="I23" s="159"/>
      <c r="J23" s="161">
        <f t="shared" si="6"/>
        <v>0</v>
      </c>
      <c r="K23" s="159">
        <f t="shared" si="7"/>
        <v>1</v>
      </c>
      <c r="L23" s="161">
        <f t="shared" si="8"/>
        <v>0</v>
      </c>
      <c r="M23" s="13"/>
      <c r="N23" s="161">
        <f>+Kredit!$E23+L23</f>
        <v>0</v>
      </c>
      <c r="O23" s="109"/>
      <c r="P23" s="109"/>
    </row>
    <row r="24" ht="15.75" customHeight="1">
      <c r="A24" s="159">
        <f t="shared" si="2"/>
        <v>7</v>
      </c>
      <c r="B24" s="159">
        <f t="shared" si="1"/>
        <v>0</v>
      </c>
      <c r="C24" s="160">
        <f t="shared" si="3"/>
        <v>46569</v>
      </c>
      <c r="D24" s="161"/>
      <c r="E24" s="161">
        <f>-zins/12*MAX(Kredit!$D24,H23)</f>
        <v>0</v>
      </c>
      <c r="F24" s="161">
        <f t="shared" si="4"/>
        <v>0</v>
      </c>
      <c r="G24" s="161">
        <f>+IF(B24=0,IF(A24=1,$B$9,MAX($B$9,-H23+Kredit!$E24)),0)</f>
        <v>0</v>
      </c>
      <c r="H24" s="161">
        <f t="shared" si="5"/>
        <v>0</v>
      </c>
      <c r="I24" s="159"/>
      <c r="J24" s="161">
        <f t="shared" si="6"/>
        <v>0</v>
      </c>
      <c r="K24" s="159">
        <f t="shared" si="7"/>
        <v>1</v>
      </c>
      <c r="L24" s="161">
        <f t="shared" si="8"/>
        <v>0</v>
      </c>
      <c r="M24" s="13"/>
      <c r="N24" s="161">
        <f>+Kredit!$E24+L24</f>
        <v>0</v>
      </c>
      <c r="O24" s="109"/>
      <c r="P24" s="109"/>
    </row>
    <row r="25" ht="15.75" customHeight="1">
      <c r="A25" s="159">
        <f t="shared" si="2"/>
        <v>8</v>
      </c>
      <c r="B25" s="159">
        <f t="shared" si="1"/>
        <v>0</v>
      </c>
      <c r="C25" s="160">
        <f t="shared" si="3"/>
        <v>46600</v>
      </c>
      <c r="D25" s="161"/>
      <c r="E25" s="161">
        <f>-zins/12*MAX(Kredit!$D25,H24)</f>
        <v>0</v>
      </c>
      <c r="F25" s="161">
        <f t="shared" si="4"/>
        <v>0</v>
      </c>
      <c r="G25" s="161">
        <f>+IF(B25=0,IF(A25=1,$B$9,MAX($B$9,-H24+Kredit!$E25)),0)</f>
        <v>0</v>
      </c>
      <c r="H25" s="161">
        <f t="shared" si="5"/>
        <v>0</v>
      </c>
      <c r="I25" s="159"/>
      <c r="J25" s="161">
        <f t="shared" si="6"/>
        <v>0</v>
      </c>
      <c r="K25" s="159">
        <f t="shared" si="7"/>
        <v>1</v>
      </c>
      <c r="L25" s="161">
        <f t="shared" si="8"/>
        <v>0</v>
      </c>
      <c r="M25" s="13"/>
      <c r="N25" s="161">
        <f>+Kredit!$E25+L25</f>
        <v>0</v>
      </c>
      <c r="O25" s="109"/>
      <c r="P25" s="109"/>
    </row>
    <row r="26" ht="15.75" customHeight="1">
      <c r="A26" s="159">
        <f t="shared" si="2"/>
        <v>9</v>
      </c>
      <c r="B26" s="159">
        <f t="shared" si="1"/>
        <v>0</v>
      </c>
      <c r="C26" s="160">
        <f t="shared" si="3"/>
        <v>46631</v>
      </c>
      <c r="D26" s="161"/>
      <c r="E26" s="161">
        <f>-zins/12*MAX(Kredit!$D26,H25)</f>
        <v>0</v>
      </c>
      <c r="F26" s="161">
        <f t="shared" si="4"/>
        <v>0</v>
      </c>
      <c r="G26" s="161">
        <f>+IF(B26=0,IF(A26=1,$B$9,MAX($B$9,-H25+Kredit!$E26)),0)</f>
        <v>0</v>
      </c>
      <c r="H26" s="161">
        <f t="shared" si="5"/>
        <v>0</v>
      </c>
      <c r="I26" s="159"/>
      <c r="J26" s="161">
        <f t="shared" si="6"/>
        <v>0</v>
      </c>
      <c r="K26" s="159">
        <f t="shared" si="7"/>
        <v>1</v>
      </c>
      <c r="L26" s="161">
        <f t="shared" si="8"/>
        <v>0</v>
      </c>
      <c r="M26" s="13"/>
      <c r="N26" s="161">
        <f>+Kredit!$E26+L26</f>
        <v>0</v>
      </c>
      <c r="O26" s="109"/>
      <c r="P26" s="109"/>
    </row>
    <row r="27" ht="15.75" customHeight="1">
      <c r="A27" s="159">
        <f t="shared" si="2"/>
        <v>10</v>
      </c>
      <c r="B27" s="159">
        <f t="shared" si="1"/>
        <v>0</v>
      </c>
      <c r="C27" s="160">
        <f t="shared" si="3"/>
        <v>46661</v>
      </c>
      <c r="D27" s="161"/>
      <c r="E27" s="161">
        <f>-zins/12*MAX(Kredit!$D27,H26)</f>
        <v>0</v>
      </c>
      <c r="F27" s="161">
        <f t="shared" si="4"/>
        <v>0</v>
      </c>
      <c r="G27" s="161">
        <f>+IF(B27=0,IF(A27=1,$B$9,MAX($B$9,-H26+Kredit!$E27)),0)</f>
        <v>0</v>
      </c>
      <c r="H27" s="161">
        <f t="shared" si="5"/>
        <v>0</v>
      </c>
      <c r="I27" s="159"/>
      <c r="J27" s="161">
        <f t="shared" si="6"/>
        <v>0</v>
      </c>
      <c r="K27" s="159">
        <f t="shared" si="7"/>
        <v>1</v>
      </c>
      <c r="L27" s="161">
        <f t="shared" si="8"/>
        <v>0</v>
      </c>
      <c r="M27" s="13"/>
      <c r="N27" s="161">
        <f>+Kredit!$E27+L27</f>
        <v>0</v>
      </c>
      <c r="O27" s="109"/>
      <c r="P27" s="109"/>
    </row>
    <row r="28" ht="15.75" customHeight="1">
      <c r="A28" s="159">
        <f t="shared" si="2"/>
        <v>11</v>
      </c>
      <c r="B28" s="159">
        <f t="shared" si="1"/>
        <v>0</v>
      </c>
      <c r="C28" s="160">
        <f t="shared" si="3"/>
        <v>46692</v>
      </c>
      <c r="D28" s="161"/>
      <c r="E28" s="161">
        <f>-zins/12*MAX(Kredit!$D28,H27)</f>
        <v>0</v>
      </c>
      <c r="F28" s="161">
        <f t="shared" si="4"/>
        <v>0</v>
      </c>
      <c r="G28" s="161">
        <f>+IF(B28=0,IF(A28=1,$B$9,MAX($B$9,-H27+Kredit!$E28)),0)</f>
        <v>0</v>
      </c>
      <c r="H28" s="161">
        <f t="shared" si="5"/>
        <v>0</v>
      </c>
      <c r="I28" s="159"/>
      <c r="J28" s="161">
        <f t="shared" si="6"/>
        <v>0</v>
      </c>
      <c r="K28" s="159">
        <f t="shared" si="7"/>
        <v>1</v>
      </c>
      <c r="L28" s="161">
        <f t="shared" si="8"/>
        <v>0</v>
      </c>
      <c r="M28" s="13"/>
      <c r="N28" s="161">
        <f>+Kredit!$E28+L28</f>
        <v>0</v>
      </c>
      <c r="O28" s="109"/>
      <c r="P28" s="109"/>
    </row>
    <row r="29" ht="15.75" customHeight="1">
      <c r="A29" s="159">
        <f t="shared" si="2"/>
        <v>12</v>
      </c>
      <c r="B29" s="159">
        <f t="shared" si="1"/>
        <v>0</v>
      </c>
      <c r="C29" s="160">
        <f t="shared" si="3"/>
        <v>46722</v>
      </c>
      <c r="D29" s="161"/>
      <c r="E29" s="161">
        <f>-zins/12*MAX(Kredit!$D29,H28)</f>
        <v>0</v>
      </c>
      <c r="F29" s="161">
        <f t="shared" si="4"/>
        <v>0</v>
      </c>
      <c r="G29" s="161">
        <f>+IF(B29=0,IF(A29=1,$B$9,MAX($B$9,-H28+Kredit!$E29)),0)</f>
        <v>0</v>
      </c>
      <c r="H29" s="161">
        <f t="shared" si="5"/>
        <v>0</v>
      </c>
      <c r="I29" s="159"/>
      <c r="J29" s="161">
        <f t="shared" si="6"/>
        <v>0</v>
      </c>
      <c r="K29" s="159">
        <f t="shared" si="7"/>
        <v>1</v>
      </c>
      <c r="L29" s="161">
        <f t="shared" si="8"/>
        <v>0</v>
      </c>
      <c r="M29" s="13"/>
      <c r="N29" s="161">
        <f>+Kredit!$E29+L29</f>
        <v>0</v>
      </c>
      <c r="O29" s="109"/>
      <c r="P29" s="109"/>
    </row>
    <row r="30" ht="15.75" customHeight="1">
      <c r="A30" s="159">
        <f t="shared" si="2"/>
        <v>13</v>
      </c>
      <c r="B30" s="159">
        <f t="shared" si="1"/>
        <v>0</v>
      </c>
      <c r="C30" s="160">
        <f t="shared" si="3"/>
        <v>46753</v>
      </c>
      <c r="D30" s="161"/>
      <c r="E30" s="161">
        <f>-zins/12*MAX(Kredit!$D30,H29)</f>
        <v>0</v>
      </c>
      <c r="F30" s="161">
        <f t="shared" si="4"/>
        <v>0</v>
      </c>
      <c r="G30" s="161">
        <f>+IF(B30=0,IF(A30=1,$B$9,MAX($B$9,-H29+Kredit!$E30)),0)</f>
        <v>0</v>
      </c>
      <c r="H30" s="161">
        <f t="shared" si="5"/>
        <v>0</v>
      </c>
      <c r="I30" s="159"/>
      <c r="J30" s="161">
        <f t="shared" si="6"/>
        <v>0</v>
      </c>
      <c r="K30" s="159">
        <f t="shared" si="7"/>
        <v>1</v>
      </c>
      <c r="L30" s="161">
        <f t="shared" si="8"/>
        <v>0</v>
      </c>
      <c r="M30" s="13"/>
      <c r="N30" s="161">
        <f>+Kredit!$E30+L30</f>
        <v>0</v>
      </c>
      <c r="O30" s="109"/>
      <c r="P30" s="109"/>
    </row>
    <row r="31" ht="15.75" customHeight="1">
      <c r="A31" s="159">
        <f t="shared" si="2"/>
        <v>14</v>
      </c>
      <c r="B31" s="159">
        <f t="shared" si="1"/>
        <v>0</v>
      </c>
      <c r="C31" s="160">
        <f t="shared" si="3"/>
        <v>46784</v>
      </c>
      <c r="D31" s="161"/>
      <c r="E31" s="161">
        <f>-zins/12*MAX(Kredit!$D31,H30)</f>
        <v>0</v>
      </c>
      <c r="F31" s="161">
        <f t="shared" si="4"/>
        <v>0</v>
      </c>
      <c r="G31" s="161">
        <f>+IF(B31=0,IF(A31=1,$B$9,MAX($B$9,-H30+Kredit!$E31)),0)</f>
        <v>0</v>
      </c>
      <c r="H31" s="161">
        <f t="shared" si="5"/>
        <v>0</v>
      </c>
      <c r="I31" s="159"/>
      <c r="J31" s="161">
        <f t="shared" si="6"/>
        <v>0</v>
      </c>
      <c r="K31" s="159">
        <f t="shared" si="7"/>
        <v>1</v>
      </c>
      <c r="L31" s="161">
        <f t="shared" si="8"/>
        <v>0</v>
      </c>
      <c r="M31" s="13"/>
      <c r="N31" s="161">
        <f>+Kredit!$E31+L31</f>
        <v>0</v>
      </c>
      <c r="O31" s="109"/>
      <c r="P31" s="109"/>
    </row>
    <row r="32" ht="15.75" customHeight="1">
      <c r="A32" s="159">
        <f t="shared" si="2"/>
        <v>15</v>
      </c>
      <c r="B32" s="159">
        <f t="shared" si="1"/>
        <v>0</v>
      </c>
      <c r="C32" s="160">
        <f t="shared" si="3"/>
        <v>46813</v>
      </c>
      <c r="D32" s="161"/>
      <c r="E32" s="161">
        <f>-zins/12*MAX(Kredit!$D32,H31)</f>
        <v>0</v>
      </c>
      <c r="F32" s="161">
        <f t="shared" si="4"/>
        <v>0</v>
      </c>
      <c r="G32" s="161">
        <f>+IF(B32=0,IF(A32=1,$B$9,MAX($B$9,-H31+Kredit!$E32)),0)</f>
        <v>0</v>
      </c>
      <c r="H32" s="161">
        <f t="shared" si="5"/>
        <v>0</v>
      </c>
      <c r="I32" s="159"/>
      <c r="J32" s="161">
        <f t="shared" si="6"/>
        <v>0</v>
      </c>
      <c r="K32" s="159">
        <f t="shared" si="7"/>
        <v>1</v>
      </c>
      <c r="L32" s="161">
        <f t="shared" si="8"/>
        <v>0</v>
      </c>
      <c r="M32" s="13"/>
      <c r="N32" s="161">
        <f>+Kredit!$E32+L32</f>
        <v>0</v>
      </c>
      <c r="O32" s="109"/>
      <c r="P32" s="109"/>
    </row>
    <row r="33" ht="15.75" customHeight="1">
      <c r="A33" s="159">
        <f t="shared" si="2"/>
        <v>16</v>
      </c>
      <c r="B33" s="159">
        <f t="shared" si="1"/>
        <v>0</v>
      </c>
      <c r="C33" s="160">
        <f t="shared" si="3"/>
        <v>46844</v>
      </c>
      <c r="D33" s="161"/>
      <c r="E33" s="161">
        <f>-zins/12*MAX(Kredit!$D33,H32)</f>
        <v>0</v>
      </c>
      <c r="F33" s="161">
        <f t="shared" si="4"/>
        <v>0</v>
      </c>
      <c r="G33" s="161">
        <f>+IF(B33=0,IF(A33=1,$B$9,MAX($B$9,-H32+Kredit!$E33)),0)</f>
        <v>0</v>
      </c>
      <c r="H33" s="161">
        <f t="shared" si="5"/>
        <v>0</v>
      </c>
      <c r="I33" s="159"/>
      <c r="J33" s="161">
        <f t="shared" si="6"/>
        <v>0</v>
      </c>
      <c r="K33" s="159">
        <f t="shared" si="7"/>
        <v>1</v>
      </c>
      <c r="L33" s="161">
        <f t="shared" si="8"/>
        <v>0</v>
      </c>
      <c r="M33" s="13"/>
      <c r="N33" s="161">
        <f>+Kredit!$E33+L33</f>
        <v>0</v>
      </c>
      <c r="O33" s="109"/>
      <c r="P33" s="109"/>
    </row>
    <row r="34" ht="15.75" customHeight="1">
      <c r="A34" s="159">
        <f t="shared" si="2"/>
        <v>17</v>
      </c>
      <c r="B34" s="159">
        <f t="shared" si="1"/>
        <v>0</v>
      </c>
      <c r="C34" s="160">
        <f t="shared" si="3"/>
        <v>46874</v>
      </c>
      <c r="D34" s="161"/>
      <c r="E34" s="161">
        <f>-zins/12*MAX(Kredit!$D34,H33)</f>
        <v>0</v>
      </c>
      <c r="F34" s="161">
        <f t="shared" si="4"/>
        <v>0</v>
      </c>
      <c r="G34" s="161">
        <f>+IF(B34=0,IF(A34=1,$B$9,MAX($B$9,-H33+Kredit!$E34)),0)</f>
        <v>0</v>
      </c>
      <c r="H34" s="161">
        <f t="shared" si="5"/>
        <v>0</v>
      </c>
      <c r="I34" s="159"/>
      <c r="J34" s="161">
        <f t="shared" si="6"/>
        <v>0</v>
      </c>
      <c r="K34" s="159">
        <f t="shared" si="7"/>
        <v>1</v>
      </c>
      <c r="L34" s="161">
        <f t="shared" si="8"/>
        <v>0</v>
      </c>
      <c r="M34" s="13"/>
      <c r="N34" s="161">
        <f>+Kredit!$E34+L34</f>
        <v>0</v>
      </c>
      <c r="O34" s="109"/>
      <c r="P34" s="109"/>
    </row>
    <row r="35" ht="15.75" customHeight="1">
      <c r="A35" s="159">
        <f t="shared" si="2"/>
        <v>18</v>
      </c>
      <c r="B35" s="159">
        <f t="shared" si="1"/>
        <v>0</v>
      </c>
      <c r="C35" s="160">
        <f t="shared" si="3"/>
        <v>46905</v>
      </c>
      <c r="D35" s="161"/>
      <c r="E35" s="161">
        <f>-zins/12*MAX(Kredit!$D35,H34)</f>
        <v>0</v>
      </c>
      <c r="F35" s="161">
        <f t="shared" si="4"/>
        <v>0</v>
      </c>
      <c r="G35" s="161">
        <f>+IF(B35=0,IF(A35=1,$B$9,MAX($B$9,-H34+Kredit!$E35)),0)</f>
        <v>0</v>
      </c>
      <c r="H35" s="161">
        <f t="shared" si="5"/>
        <v>0</v>
      </c>
      <c r="I35" s="159"/>
      <c r="J35" s="161">
        <f t="shared" si="6"/>
        <v>0</v>
      </c>
      <c r="K35" s="159">
        <f t="shared" si="7"/>
        <v>1</v>
      </c>
      <c r="L35" s="161">
        <f t="shared" si="8"/>
        <v>0</v>
      </c>
      <c r="M35" s="13"/>
      <c r="N35" s="161">
        <f>+Kredit!$E35+L35</f>
        <v>0</v>
      </c>
      <c r="O35" s="109"/>
      <c r="P35" s="109"/>
    </row>
    <row r="36" ht="15.75" customHeight="1">
      <c r="A36" s="159">
        <f t="shared" si="2"/>
        <v>19</v>
      </c>
      <c r="B36" s="159">
        <f t="shared" si="1"/>
        <v>0</v>
      </c>
      <c r="C36" s="160">
        <f t="shared" si="3"/>
        <v>46935</v>
      </c>
      <c r="D36" s="161"/>
      <c r="E36" s="161">
        <f>-zins/12*MAX(Kredit!$D36,H35)</f>
        <v>0</v>
      </c>
      <c r="F36" s="161">
        <f t="shared" si="4"/>
        <v>0</v>
      </c>
      <c r="G36" s="161">
        <f>+IF(B36=0,IF(A36=1,$B$9,MAX($B$9,-H35+Kredit!$E36)),0)</f>
        <v>0</v>
      </c>
      <c r="H36" s="161">
        <f t="shared" si="5"/>
        <v>0</v>
      </c>
      <c r="I36" s="159"/>
      <c r="J36" s="161">
        <f t="shared" si="6"/>
        <v>0</v>
      </c>
      <c r="K36" s="159">
        <f t="shared" si="7"/>
        <v>1</v>
      </c>
      <c r="L36" s="161">
        <f t="shared" si="8"/>
        <v>0</v>
      </c>
      <c r="M36" s="13"/>
      <c r="N36" s="161">
        <f>+Kredit!$E36+L36</f>
        <v>0</v>
      </c>
      <c r="O36" s="109"/>
      <c r="P36" s="109"/>
    </row>
    <row r="37" ht="15.75" customHeight="1">
      <c r="A37" s="159">
        <f t="shared" si="2"/>
        <v>20</v>
      </c>
      <c r="B37" s="159">
        <f t="shared" si="1"/>
        <v>0</v>
      </c>
      <c r="C37" s="160">
        <f t="shared" si="3"/>
        <v>46966</v>
      </c>
      <c r="D37" s="161"/>
      <c r="E37" s="161">
        <f>-zins/12*MAX(Kredit!$D37,H36)</f>
        <v>0</v>
      </c>
      <c r="F37" s="161">
        <f t="shared" si="4"/>
        <v>0</v>
      </c>
      <c r="G37" s="161">
        <f>+IF(B37=0,IF(A37=1,$B$9,MAX($B$9,-H36+Kredit!$E37)),0)</f>
        <v>0</v>
      </c>
      <c r="H37" s="161">
        <f t="shared" si="5"/>
        <v>0</v>
      </c>
      <c r="I37" s="159"/>
      <c r="J37" s="161">
        <f t="shared" si="6"/>
        <v>0</v>
      </c>
      <c r="K37" s="159">
        <f t="shared" si="7"/>
        <v>1</v>
      </c>
      <c r="L37" s="161">
        <f t="shared" si="8"/>
        <v>0</v>
      </c>
      <c r="M37" s="13"/>
      <c r="N37" s="161">
        <f>+Kredit!$E37+L37</f>
        <v>0</v>
      </c>
      <c r="O37" s="109"/>
      <c r="P37" s="109"/>
    </row>
    <row r="38" ht="15.75" customHeight="1">
      <c r="A38" s="159">
        <f t="shared" si="2"/>
        <v>21</v>
      </c>
      <c r="B38" s="159">
        <f t="shared" si="1"/>
        <v>0</v>
      </c>
      <c r="C38" s="160">
        <f t="shared" si="3"/>
        <v>46997</v>
      </c>
      <c r="D38" s="161"/>
      <c r="E38" s="161">
        <f>-zins/12*MAX(Kredit!$D38,H37)</f>
        <v>0</v>
      </c>
      <c r="F38" s="161">
        <f t="shared" si="4"/>
        <v>0</v>
      </c>
      <c r="G38" s="161">
        <f>+IF(B38=0,IF(A38=1,$B$9,MAX($B$9,-H37+Kredit!$E38)),0)</f>
        <v>0</v>
      </c>
      <c r="H38" s="161">
        <f t="shared" si="5"/>
        <v>0</v>
      </c>
      <c r="I38" s="159"/>
      <c r="J38" s="161">
        <f t="shared" si="6"/>
        <v>0</v>
      </c>
      <c r="K38" s="159">
        <f t="shared" si="7"/>
        <v>1</v>
      </c>
      <c r="L38" s="161">
        <f t="shared" si="8"/>
        <v>0</v>
      </c>
      <c r="M38" s="13"/>
      <c r="N38" s="161">
        <f>+Kredit!$E38+L38</f>
        <v>0</v>
      </c>
      <c r="O38" s="109"/>
      <c r="P38" s="109"/>
    </row>
    <row r="39" ht="15.75" customHeight="1">
      <c r="A39" s="159">
        <f t="shared" si="2"/>
        <v>22</v>
      </c>
      <c r="B39" s="159">
        <f t="shared" si="1"/>
        <v>0</v>
      </c>
      <c r="C39" s="160">
        <f t="shared" si="3"/>
        <v>47027</v>
      </c>
      <c r="D39" s="161"/>
      <c r="E39" s="161">
        <f>-zins/12*MAX(Kredit!$D39,H38)</f>
        <v>0</v>
      </c>
      <c r="F39" s="161">
        <f t="shared" si="4"/>
        <v>0</v>
      </c>
      <c r="G39" s="161">
        <f>+IF(B39=0,IF(A39=1,$B$9,MAX($B$9,-H38+Kredit!$E39)),0)</f>
        <v>0</v>
      </c>
      <c r="H39" s="161">
        <f t="shared" si="5"/>
        <v>0</v>
      </c>
      <c r="I39" s="159"/>
      <c r="J39" s="161">
        <f t="shared" si="6"/>
        <v>0</v>
      </c>
      <c r="K39" s="159">
        <f t="shared" si="7"/>
        <v>1</v>
      </c>
      <c r="L39" s="161">
        <f t="shared" si="8"/>
        <v>0</v>
      </c>
      <c r="M39" s="13"/>
      <c r="N39" s="161">
        <f>+Kredit!$E39+L39</f>
        <v>0</v>
      </c>
      <c r="O39" s="109"/>
      <c r="P39" s="109"/>
    </row>
    <row r="40" ht="15.75" customHeight="1">
      <c r="A40" s="159">
        <f t="shared" si="2"/>
        <v>23</v>
      </c>
      <c r="B40" s="159">
        <f t="shared" si="1"/>
        <v>0</v>
      </c>
      <c r="C40" s="160">
        <f t="shared" si="3"/>
        <v>47058</v>
      </c>
      <c r="D40" s="161"/>
      <c r="E40" s="161">
        <f>-zins/12*MAX(Kredit!$D40,H39)</f>
        <v>0</v>
      </c>
      <c r="F40" s="161">
        <f t="shared" si="4"/>
        <v>0</v>
      </c>
      <c r="G40" s="161">
        <f>+IF(B40=0,IF(A40=1,$B$9,MAX($B$9,-H39+Kredit!$E40)),0)</f>
        <v>0</v>
      </c>
      <c r="H40" s="161">
        <f t="shared" si="5"/>
        <v>0</v>
      </c>
      <c r="I40" s="159"/>
      <c r="J40" s="161">
        <f t="shared" si="6"/>
        <v>0</v>
      </c>
      <c r="K40" s="159">
        <f t="shared" si="7"/>
        <v>1</v>
      </c>
      <c r="L40" s="161">
        <f t="shared" si="8"/>
        <v>0</v>
      </c>
      <c r="M40" s="13"/>
      <c r="N40" s="161">
        <f>+Kredit!$E40+L40</f>
        <v>0</v>
      </c>
      <c r="O40" s="109"/>
      <c r="P40" s="109"/>
    </row>
    <row r="41" ht="15.75" customHeight="1">
      <c r="A41" s="159">
        <f t="shared" si="2"/>
        <v>24</v>
      </c>
      <c r="B41" s="159">
        <f t="shared" si="1"/>
        <v>0</v>
      </c>
      <c r="C41" s="160">
        <f t="shared" si="3"/>
        <v>47088</v>
      </c>
      <c r="D41" s="161"/>
      <c r="E41" s="161">
        <f>-zins/12*MAX(Kredit!$D41,H40)</f>
        <v>0</v>
      </c>
      <c r="F41" s="161">
        <f t="shared" si="4"/>
        <v>0</v>
      </c>
      <c r="G41" s="161">
        <f>+IF(B41=0,IF(A41=1,$B$9,MAX($B$9,-H40+Kredit!$E41)),0)</f>
        <v>0</v>
      </c>
      <c r="H41" s="161">
        <f t="shared" si="5"/>
        <v>0</v>
      </c>
      <c r="I41" s="159"/>
      <c r="J41" s="161">
        <f t="shared" si="6"/>
        <v>0</v>
      </c>
      <c r="K41" s="159">
        <f t="shared" si="7"/>
        <v>1</v>
      </c>
      <c r="L41" s="161">
        <f t="shared" si="8"/>
        <v>0</v>
      </c>
      <c r="M41" s="13"/>
      <c r="N41" s="161">
        <f>+Kredit!$E41+L41</f>
        <v>0</v>
      </c>
      <c r="O41" s="109"/>
      <c r="P41" s="109"/>
    </row>
    <row r="42" ht="15.75" customHeight="1">
      <c r="A42" s="159">
        <f t="shared" si="2"/>
        <v>25</v>
      </c>
      <c r="B42" s="159">
        <f t="shared" si="1"/>
        <v>0</v>
      </c>
      <c r="C42" s="160">
        <f t="shared" si="3"/>
        <v>47119</v>
      </c>
      <c r="D42" s="161"/>
      <c r="E42" s="161">
        <f>-zins/12*MAX(Kredit!$D42,H41)</f>
        <v>0</v>
      </c>
      <c r="F42" s="161">
        <f t="shared" si="4"/>
        <v>0</v>
      </c>
      <c r="G42" s="161">
        <f>+IF(B42=0,IF(A42=1,$B$9,MAX($B$9,-H41+Kredit!$E42)),0)</f>
        <v>0</v>
      </c>
      <c r="H42" s="161">
        <f t="shared" si="5"/>
        <v>0</v>
      </c>
      <c r="I42" s="159"/>
      <c r="J42" s="161">
        <f t="shared" si="6"/>
        <v>0</v>
      </c>
      <c r="K42" s="159">
        <f t="shared" si="7"/>
        <v>1</v>
      </c>
      <c r="L42" s="161">
        <f t="shared" si="8"/>
        <v>0</v>
      </c>
      <c r="M42" s="13"/>
      <c r="N42" s="161">
        <f>+Kredit!$E42+L42</f>
        <v>0</v>
      </c>
      <c r="O42" s="109"/>
      <c r="P42" s="109"/>
    </row>
    <row r="43" ht="15.75" customHeight="1">
      <c r="A43" s="159">
        <f t="shared" si="2"/>
        <v>26</v>
      </c>
      <c r="B43" s="159">
        <f t="shared" si="1"/>
        <v>0</v>
      </c>
      <c r="C43" s="160">
        <f t="shared" si="3"/>
        <v>47150</v>
      </c>
      <c r="D43" s="161"/>
      <c r="E43" s="161">
        <f>-zins/12*MAX(Kredit!$D43,H42)</f>
        <v>0</v>
      </c>
      <c r="F43" s="161">
        <f t="shared" si="4"/>
        <v>0</v>
      </c>
      <c r="G43" s="161">
        <f>+IF(B43=0,IF(A43=1,$B$9,MAX($B$9,-H42+Kredit!$E43)),0)</f>
        <v>0</v>
      </c>
      <c r="H43" s="161">
        <f t="shared" si="5"/>
        <v>0</v>
      </c>
      <c r="I43" s="159"/>
      <c r="J43" s="161">
        <f t="shared" si="6"/>
        <v>0</v>
      </c>
      <c r="K43" s="159">
        <f t="shared" si="7"/>
        <v>1</v>
      </c>
      <c r="L43" s="161">
        <f t="shared" si="8"/>
        <v>0</v>
      </c>
      <c r="M43" s="13"/>
      <c r="N43" s="161">
        <f>+Kredit!$E43+L43</f>
        <v>0</v>
      </c>
      <c r="O43" s="109"/>
      <c r="P43" s="109"/>
    </row>
    <row r="44" ht="15.75" customHeight="1">
      <c r="A44" s="159">
        <f t="shared" si="2"/>
        <v>27</v>
      </c>
      <c r="B44" s="159">
        <f t="shared" si="1"/>
        <v>0</v>
      </c>
      <c r="C44" s="160">
        <f t="shared" si="3"/>
        <v>47178</v>
      </c>
      <c r="D44" s="161"/>
      <c r="E44" s="161">
        <f>-zins/12*MAX(Kredit!$D44,H43)</f>
        <v>0</v>
      </c>
      <c r="F44" s="161">
        <f t="shared" si="4"/>
        <v>0</v>
      </c>
      <c r="G44" s="161">
        <f>+IF(B44=0,IF(A44=1,$B$9,MAX($B$9,-H43+Kredit!$E44)),0)</f>
        <v>0</v>
      </c>
      <c r="H44" s="161">
        <f t="shared" si="5"/>
        <v>0</v>
      </c>
      <c r="I44" s="159"/>
      <c r="J44" s="161">
        <f t="shared" si="6"/>
        <v>0</v>
      </c>
      <c r="K44" s="159">
        <f t="shared" si="7"/>
        <v>1</v>
      </c>
      <c r="L44" s="161">
        <f t="shared" si="8"/>
        <v>0</v>
      </c>
      <c r="M44" s="13"/>
      <c r="N44" s="161">
        <f>+Kredit!$E44+L44</f>
        <v>0</v>
      </c>
      <c r="O44" s="109"/>
      <c r="P44" s="109"/>
    </row>
    <row r="45" ht="15.75" customHeight="1">
      <c r="A45" s="159">
        <f t="shared" si="2"/>
        <v>28</v>
      </c>
      <c r="B45" s="159">
        <f t="shared" si="1"/>
        <v>0</v>
      </c>
      <c r="C45" s="160">
        <f t="shared" si="3"/>
        <v>47209</v>
      </c>
      <c r="D45" s="161"/>
      <c r="E45" s="161">
        <f>-zins/12*MAX(Kredit!$D45,H44)</f>
        <v>0</v>
      </c>
      <c r="F45" s="161">
        <f t="shared" si="4"/>
        <v>0</v>
      </c>
      <c r="G45" s="161">
        <f>+IF(B45=0,IF(A45=1,$B$9,MAX($B$9,-H44+Kredit!$E45)),0)</f>
        <v>0</v>
      </c>
      <c r="H45" s="161">
        <f t="shared" si="5"/>
        <v>0</v>
      </c>
      <c r="I45" s="159"/>
      <c r="J45" s="161">
        <f t="shared" si="6"/>
        <v>0</v>
      </c>
      <c r="K45" s="159">
        <f t="shared" si="7"/>
        <v>1</v>
      </c>
      <c r="L45" s="161">
        <f t="shared" si="8"/>
        <v>0</v>
      </c>
      <c r="M45" s="13"/>
      <c r="N45" s="161">
        <f>+Kredit!$E45+L45</f>
        <v>0</v>
      </c>
      <c r="O45" s="109"/>
      <c r="P45" s="109"/>
    </row>
    <row r="46" ht="15.75" customHeight="1">
      <c r="A46" s="159">
        <f t="shared" si="2"/>
        <v>29</v>
      </c>
      <c r="B46" s="159">
        <f t="shared" si="1"/>
        <v>0</v>
      </c>
      <c r="C46" s="160">
        <f t="shared" si="3"/>
        <v>47239</v>
      </c>
      <c r="D46" s="161"/>
      <c r="E46" s="161">
        <f>-zins/12*MAX(Kredit!$D46,H45)</f>
        <v>0</v>
      </c>
      <c r="F46" s="161">
        <f t="shared" si="4"/>
        <v>0</v>
      </c>
      <c r="G46" s="161">
        <f>+IF(B46=0,IF(A46=1,$B$9,MAX($B$9,-H45+Kredit!$E46)),0)</f>
        <v>0</v>
      </c>
      <c r="H46" s="161">
        <f t="shared" si="5"/>
        <v>0</v>
      </c>
      <c r="I46" s="159"/>
      <c r="J46" s="161">
        <f t="shared" si="6"/>
        <v>0</v>
      </c>
      <c r="K46" s="159">
        <f t="shared" si="7"/>
        <v>1</v>
      </c>
      <c r="L46" s="161">
        <f t="shared" si="8"/>
        <v>0</v>
      </c>
      <c r="M46" s="13"/>
      <c r="N46" s="161">
        <f>+Kredit!$E46+L46</f>
        <v>0</v>
      </c>
      <c r="O46" s="109"/>
      <c r="P46" s="109"/>
    </row>
    <row r="47" ht="15.75" customHeight="1">
      <c r="A47" s="159">
        <f t="shared" si="2"/>
        <v>30</v>
      </c>
      <c r="B47" s="159">
        <f t="shared" si="1"/>
        <v>0</v>
      </c>
      <c r="C47" s="160">
        <f t="shared" si="3"/>
        <v>47270</v>
      </c>
      <c r="D47" s="161"/>
      <c r="E47" s="161">
        <f>-zins/12*MAX(Kredit!$D47,H46)</f>
        <v>0</v>
      </c>
      <c r="F47" s="161">
        <f t="shared" si="4"/>
        <v>0</v>
      </c>
      <c r="G47" s="161">
        <f>+IF(B47=0,IF(A47=1,$B$9,MAX($B$9,-H46+Kredit!$E47)),0)</f>
        <v>0</v>
      </c>
      <c r="H47" s="161">
        <f t="shared" si="5"/>
        <v>0</v>
      </c>
      <c r="I47" s="159"/>
      <c r="J47" s="161">
        <f t="shared" si="6"/>
        <v>0</v>
      </c>
      <c r="K47" s="159">
        <f t="shared" si="7"/>
        <v>1</v>
      </c>
      <c r="L47" s="161">
        <f t="shared" si="8"/>
        <v>0</v>
      </c>
      <c r="M47" s="13"/>
      <c r="N47" s="161">
        <f>+Kredit!$E47+L47</f>
        <v>0</v>
      </c>
      <c r="O47" s="109"/>
      <c r="P47" s="109"/>
    </row>
    <row r="48" ht="15.75" customHeight="1">
      <c r="A48" s="159">
        <f t="shared" si="2"/>
        <v>31</v>
      </c>
      <c r="B48" s="159">
        <f t="shared" si="1"/>
        <v>0</v>
      </c>
      <c r="C48" s="160">
        <f t="shared" si="3"/>
        <v>47300</v>
      </c>
      <c r="D48" s="161"/>
      <c r="E48" s="161">
        <f>-zins/12*MAX(Kredit!$D48,H47)</f>
        <v>0</v>
      </c>
      <c r="F48" s="161">
        <f t="shared" si="4"/>
        <v>0</v>
      </c>
      <c r="G48" s="161">
        <f>+IF(B48=0,IF(A48=1,$B$9,MAX($B$9,-H47+Kredit!$E48)),0)</f>
        <v>0</v>
      </c>
      <c r="H48" s="161">
        <f t="shared" si="5"/>
        <v>0</v>
      </c>
      <c r="I48" s="159"/>
      <c r="J48" s="161">
        <f t="shared" si="6"/>
        <v>0</v>
      </c>
      <c r="K48" s="159">
        <f t="shared" si="7"/>
        <v>1</v>
      </c>
      <c r="L48" s="161">
        <f t="shared" si="8"/>
        <v>0</v>
      </c>
      <c r="M48" s="13"/>
      <c r="N48" s="161">
        <f>+Kredit!$E48+L48</f>
        <v>0</v>
      </c>
      <c r="O48" s="109"/>
      <c r="P48" s="109"/>
    </row>
    <row r="49" ht="15.75" customHeight="1">
      <c r="A49" s="159">
        <f t="shared" si="2"/>
        <v>32</v>
      </c>
      <c r="B49" s="159">
        <f t="shared" si="1"/>
        <v>0</v>
      </c>
      <c r="C49" s="160">
        <f t="shared" si="3"/>
        <v>47331</v>
      </c>
      <c r="D49" s="161"/>
      <c r="E49" s="161">
        <f>-zins/12*MAX(Kredit!$D49,H48)</f>
        <v>0</v>
      </c>
      <c r="F49" s="161">
        <f t="shared" si="4"/>
        <v>0</v>
      </c>
      <c r="G49" s="161">
        <f>+IF(B49=0,IF(A49=1,$B$9,MAX($B$9,-H48+Kredit!$E49)),0)</f>
        <v>0</v>
      </c>
      <c r="H49" s="161">
        <f t="shared" si="5"/>
        <v>0</v>
      </c>
      <c r="I49" s="159"/>
      <c r="J49" s="161">
        <f t="shared" si="6"/>
        <v>0</v>
      </c>
      <c r="K49" s="159">
        <f t="shared" si="7"/>
        <v>1</v>
      </c>
      <c r="L49" s="161">
        <f t="shared" si="8"/>
        <v>0</v>
      </c>
      <c r="M49" s="13"/>
      <c r="N49" s="161">
        <f>+Kredit!$E49+L49</f>
        <v>0</v>
      </c>
      <c r="O49" s="109"/>
      <c r="P49" s="109"/>
    </row>
    <row r="50" ht="15.75" customHeight="1">
      <c r="A50" s="159">
        <f t="shared" si="2"/>
        <v>33</v>
      </c>
      <c r="B50" s="159">
        <f t="shared" si="1"/>
        <v>0</v>
      </c>
      <c r="C50" s="160">
        <f t="shared" si="3"/>
        <v>47362</v>
      </c>
      <c r="D50" s="161"/>
      <c r="E50" s="161">
        <f>-zins/12*MAX(Kredit!$D50,H49)</f>
        <v>0</v>
      </c>
      <c r="F50" s="161">
        <f t="shared" si="4"/>
        <v>0</v>
      </c>
      <c r="G50" s="161">
        <f>+IF(B50=0,IF(A50=1,$B$9,MAX($B$9,-H49+Kredit!$E50)),0)</f>
        <v>0</v>
      </c>
      <c r="H50" s="161">
        <f t="shared" si="5"/>
        <v>0</v>
      </c>
      <c r="I50" s="159"/>
      <c r="J50" s="161">
        <f t="shared" si="6"/>
        <v>0</v>
      </c>
      <c r="K50" s="159">
        <f t="shared" si="7"/>
        <v>1</v>
      </c>
      <c r="L50" s="161">
        <f t="shared" si="8"/>
        <v>0</v>
      </c>
      <c r="M50" s="13"/>
      <c r="N50" s="161">
        <f>+Kredit!$E50+L50</f>
        <v>0</v>
      </c>
      <c r="O50" s="109"/>
      <c r="P50" s="109"/>
    </row>
    <row r="51" ht="15.75" customHeight="1">
      <c r="A51" s="159">
        <f t="shared" si="2"/>
        <v>34</v>
      </c>
      <c r="B51" s="159">
        <f t="shared" si="1"/>
        <v>0</v>
      </c>
      <c r="C51" s="160">
        <f t="shared" si="3"/>
        <v>47392</v>
      </c>
      <c r="D51" s="161"/>
      <c r="E51" s="161">
        <f>-zins/12*MAX(Kredit!$D51,H50)</f>
        <v>0</v>
      </c>
      <c r="F51" s="161">
        <f t="shared" si="4"/>
        <v>0</v>
      </c>
      <c r="G51" s="161">
        <f>+IF(B51=0,IF(A51=1,$B$9,MAX($B$9,-H50+Kredit!$E51)),0)</f>
        <v>0</v>
      </c>
      <c r="H51" s="161">
        <f t="shared" si="5"/>
        <v>0</v>
      </c>
      <c r="I51" s="159"/>
      <c r="J51" s="161">
        <f t="shared" si="6"/>
        <v>0</v>
      </c>
      <c r="K51" s="159">
        <f t="shared" si="7"/>
        <v>1</v>
      </c>
      <c r="L51" s="161">
        <f t="shared" si="8"/>
        <v>0</v>
      </c>
      <c r="M51" s="13"/>
      <c r="N51" s="161">
        <f>+Kredit!$E51+L51</f>
        <v>0</v>
      </c>
      <c r="O51" s="109"/>
      <c r="P51" s="109"/>
    </row>
    <row r="52" ht="15.75" customHeight="1">
      <c r="A52" s="159">
        <f t="shared" si="2"/>
        <v>35</v>
      </c>
      <c r="B52" s="159">
        <f t="shared" si="1"/>
        <v>0</v>
      </c>
      <c r="C52" s="160">
        <f t="shared" si="3"/>
        <v>47423</v>
      </c>
      <c r="D52" s="161"/>
      <c r="E52" s="161">
        <f>-zins/12*MAX(Kredit!$D52,H51)</f>
        <v>0</v>
      </c>
      <c r="F52" s="161">
        <f t="shared" si="4"/>
        <v>0</v>
      </c>
      <c r="G52" s="161">
        <f>+IF(B52=0,IF(A52=1,$B$9,MAX($B$9,-H51+Kredit!$E52)),0)</f>
        <v>0</v>
      </c>
      <c r="H52" s="161">
        <f t="shared" si="5"/>
        <v>0</v>
      </c>
      <c r="I52" s="159"/>
      <c r="J52" s="161">
        <f t="shared" si="6"/>
        <v>0</v>
      </c>
      <c r="K52" s="159">
        <f t="shared" si="7"/>
        <v>1</v>
      </c>
      <c r="L52" s="161">
        <f t="shared" si="8"/>
        <v>0</v>
      </c>
      <c r="M52" s="13"/>
      <c r="N52" s="161">
        <f>+Kredit!$E52+L52</f>
        <v>0</v>
      </c>
      <c r="O52" s="109"/>
      <c r="P52" s="109"/>
    </row>
    <row r="53" ht="15.75" customHeight="1">
      <c r="A53" s="159">
        <f t="shared" si="2"/>
        <v>36</v>
      </c>
      <c r="B53" s="159">
        <f t="shared" si="1"/>
        <v>0</v>
      </c>
      <c r="C53" s="160">
        <f t="shared" si="3"/>
        <v>47453</v>
      </c>
      <c r="D53" s="161"/>
      <c r="E53" s="161">
        <f>-zins/12*MAX(Kredit!$D53,H52)</f>
        <v>0</v>
      </c>
      <c r="F53" s="161">
        <f t="shared" si="4"/>
        <v>0</v>
      </c>
      <c r="G53" s="161">
        <f>+IF(B53=0,IF(A53=1,$B$9,MAX($B$9,-H52+Kredit!$E53)),0)</f>
        <v>0</v>
      </c>
      <c r="H53" s="161">
        <f t="shared" si="5"/>
        <v>0</v>
      </c>
      <c r="I53" s="159"/>
      <c r="J53" s="161">
        <f t="shared" si="6"/>
        <v>0</v>
      </c>
      <c r="K53" s="159">
        <f t="shared" si="7"/>
        <v>1</v>
      </c>
      <c r="L53" s="161">
        <f t="shared" si="8"/>
        <v>0</v>
      </c>
      <c r="M53" s="13"/>
      <c r="N53" s="161">
        <f>+Kredit!$E53+L53</f>
        <v>0</v>
      </c>
      <c r="O53" s="109"/>
      <c r="P53" s="109"/>
    </row>
    <row r="54" ht="15.75" customHeight="1">
      <c r="A54" s="159">
        <f t="shared" si="2"/>
        <v>37</v>
      </c>
      <c r="B54" s="159">
        <f t="shared" si="1"/>
        <v>0</v>
      </c>
      <c r="C54" s="160">
        <f t="shared" si="3"/>
        <v>47484</v>
      </c>
      <c r="D54" s="161"/>
      <c r="E54" s="161">
        <f>-zins/12*MAX(Kredit!$D54,H53)</f>
        <v>0</v>
      </c>
      <c r="F54" s="161">
        <f t="shared" si="4"/>
        <v>0</v>
      </c>
      <c r="G54" s="161">
        <f>+IF(B54=0,IF(A54=1,$B$9,MAX($B$9,-H53+Kredit!$E54)),0)</f>
        <v>0</v>
      </c>
      <c r="H54" s="161">
        <f t="shared" si="5"/>
        <v>0</v>
      </c>
      <c r="I54" s="159"/>
      <c r="J54" s="161">
        <f t="shared" si="6"/>
        <v>0</v>
      </c>
      <c r="K54" s="159">
        <f t="shared" si="7"/>
        <v>1</v>
      </c>
      <c r="L54" s="161">
        <f t="shared" si="8"/>
        <v>0</v>
      </c>
      <c r="M54" s="13"/>
      <c r="N54" s="161">
        <f>+Kredit!$E54+L54</f>
        <v>0</v>
      </c>
      <c r="O54" s="109"/>
      <c r="P54" s="109"/>
    </row>
    <row r="55" ht="15.75" customHeight="1">
      <c r="A55" s="159">
        <f t="shared" si="2"/>
        <v>38</v>
      </c>
      <c r="B55" s="159">
        <f t="shared" si="1"/>
        <v>0</v>
      </c>
      <c r="C55" s="160">
        <f t="shared" si="3"/>
        <v>47515</v>
      </c>
      <c r="D55" s="161"/>
      <c r="E55" s="161">
        <f>-zins/12*MAX(Kredit!$D55,H54)</f>
        <v>0</v>
      </c>
      <c r="F55" s="161">
        <f t="shared" si="4"/>
        <v>0</v>
      </c>
      <c r="G55" s="161">
        <f>+IF(B55=0,IF(A55=1,$B$9,MAX($B$9,-H54+Kredit!$E55)),0)</f>
        <v>0</v>
      </c>
      <c r="H55" s="161">
        <f t="shared" si="5"/>
        <v>0</v>
      </c>
      <c r="I55" s="159"/>
      <c r="J55" s="161">
        <f t="shared" si="6"/>
        <v>0</v>
      </c>
      <c r="K55" s="159">
        <f t="shared" si="7"/>
        <v>1</v>
      </c>
      <c r="L55" s="161">
        <f t="shared" si="8"/>
        <v>0</v>
      </c>
      <c r="M55" s="13"/>
      <c r="N55" s="161">
        <f>+Kredit!$E55+L55</f>
        <v>0</v>
      </c>
      <c r="O55" s="109"/>
      <c r="P55" s="109"/>
    </row>
    <row r="56" ht="15.75" customHeight="1">
      <c r="A56" s="159">
        <f t="shared" si="2"/>
        <v>39</v>
      </c>
      <c r="B56" s="159">
        <f t="shared" si="1"/>
        <v>0</v>
      </c>
      <c r="C56" s="160">
        <f t="shared" si="3"/>
        <v>47543</v>
      </c>
      <c r="D56" s="161"/>
      <c r="E56" s="161">
        <f>-zins/12*MAX(Kredit!$D56,H55)</f>
        <v>0</v>
      </c>
      <c r="F56" s="161">
        <f t="shared" si="4"/>
        <v>0</v>
      </c>
      <c r="G56" s="161">
        <f>+IF(B56=0,IF(A56=1,$B$9,MAX($B$9,-H55+Kredit!$E56)),0)</f>
        <v>0</v>
      </c>
      <c r="H56" s="161">
        <f t="shared" si="5"/>
        <v>0</v>
      </c>
      <c r="I56" s="159"/>
      <c r="J56" s="161">
        <f t="shared" si="6"/>
        <v>0</v>
      </c>
      <c r="K56" s="159">
        <f t="shared" si="7"/>
        <v>1</v>
      </c>
      <c r="L56" s="161">
        <f t="shared" si="8"/>
        <v>0</v>
      </c>
      <c r="M56" s="13"/>
      <c r="N56" s="161">
        <f>+Kredit!$E56+L56</f>
        <v>0</v>
      </c>
      <c r="O56" s="109"/>
      <c r="P56" s="109"/>
    </row>
    <row r="57" ht="15.75" customHeight="1">
      <c r="A57" s="159">
        <f t="shared" si="2"/>
        <v>40</v>
      </c>
      <c r="B57" s="159">
        <f t="shared" si="1"/>
        <v>0</v>
      </c>
      <c r="C57" s="160">
        <f t="shared" si="3"/>
        <v>47574</v>
      </c>
      <c r="D57" s="161"/>
      <c r="E57" s="161">
        <f>-zins/12*MAX(Kredit!$D57,H56)</f>
        <v>0</v>
      </c>
      <c r="F57" s="161">
        <f t="shared" si="4"/>
        <v>0</v>
      </c>
      <c r="G57" s="161">
        <f>+IF(B57=0,IF(A57=1,$B$9,MAX($B$9,-H56+Kredit!$E57)),0)</f>
        <v>0</v>
      </c>
      <c r="H57" s="161">
        <f t="shared" si="5"/>
        <v>0</v>
      </c>
      <c r="I57" s="159"/>
      <c r="J57" s="161">
        <f t="shared" si="6"/>
        <v>0</v>
      </c>
      <c r="K57" s="159">
        <f t="shared" si="7"/>
        <v>1</v>
      </c>
      <c r="L57" s="161">
        <f t="shared" si="8"/>
        <v>0</v>
      </c>
      <c r="M57" s="13"/>
      <c r="N57" s="161">
        <f>+Kredit!$E57+L57</f>
        <v>0</v>
      </c>
      <c r="O57" s="109"/>
      <c r="P57" s="109"/>
    </row>
    <row r="58" ht="15.75" customHeight="1">
      <c r="A58" s="159">
        <f t="shared" si="2"/>
        <v>41</v>
      </c>
      <c r="B58" s="159">
        <f t="shared" si="1"/>
        <v>0</v>
      </c>
      <c r="C58" s="160">
        <f t="shared" si="3"/>
        <v>47604</v>
      </c>
      <c r="D58" s="161"/>
      <c r="E58" s="161">
        <f>-zins/12*MAX(Kredit!$D58,H57)</f>
        <v>0</v>
      </c>
      <c r="F58" s="161">
        <f t="shared" si="4"/>
        <v>0</v>
      </c>
      <c r="G58" s="161">
        <f>+IF(B58=0,IF(A58=1,$B$9,MAX($B$9,-H57+Kredit!$E58)),0)</f>
        <v>0</v>
      </c>
      <c r="H58" s="161">
        <f t="shared" si="5"/>
        <v>0</v>
      </c>
      <c r="I58" s="159"/>
      <c r="J58" s="161">
        <f t="shared" si="6"/>
        <v>0</v>
      </c>
      <c r="K58" s="159">
        <f t="shared" si="7"/>
        <v>1</v>
      </c>
      <c r="L58" s="161">
        <f t="shared" si="8"/>
        <v>0</v>
      </c>
      <c r="M58" s="13"/>
      <c r="N58" s="161">
        <f>+Kredit!$E58+L58</f>
        <v>0</v>
      </c>
      <c r="O58" s="109"/>
      <c r="P58" s="109"/>
    </row>
    <row r="59" ht="15.75" customHeight="1">
      <c r="A59" s="159">
        <f t="shared" si="2"/>
        <v>42</v>
      </c>
      <c r="B59" s="159">
        <f t="shared" si="1"/>
        <v>0</v>
      </c>
      <c r="C59" s="160">
        <f t="shared" si="3"/>
        <v>47635</v>
      </c>
      <c r="D59" s="161"/>
      <c r="E59" s="161">
        <f>-zins/12*MAX(Kredit!$D59,H58)</f>
        <v>0</v>
      </c>
      <c r="F59" s="161">
        <f t="shared" si="4"/>
        <v>0</v>
      </c>
      <c r="G59" s="161">
        <f>+IF(B59=0,IF(A59=1,$B$9,MAX($B$9,-H58+Kredit!$E59)),0)</f>
        <v>0</v>
      </c>
      <c r="H59" s="161">
        <f t="shared" si="5"/>
        <v>0</v>
      </c>
      <c r="I59" s="159"/>
      <c r="J59" s="161">
        <f t="shared" si="6"/>
        <v>0</v>
      </c>
      <c r="K59" s="159">
        <f t="shared" si="7"/>
        <v>1</v>
      </c>
      <c r="L59" s="161">
        <f t="shared" si="8"/>
        <v>0</v>
      </c>
      <c r="M59" s="13"/>
      <c r="N59" s="161">
        <f>+Kredit!$E59+L59</f>
        <v>0</v>
      </c>
      <c r="O59" s="109"/>
      <c r="P59" s="109"/>
    </row>
    <row r="60" ht="15.75" customHeight="1">
      <c r="A60" s="159">
        <f t="shared" si="2"/>
        <v>43</v>
      </c>
      <c r="B60" s="159">
        <f t="shared" si="1"/>
        <v>0</v>
      </c>
      <c r="C60" s="160">
        <f t="shared" si="3"/>
        <v>47665</v>
      </c>
      <c r="D60" s="161"/>
      <c r="E60" s="161">
        <f>-zins/12*MAX(Kredit!$D60,H59)</f>
        <v>0</v>
      </c>
      <c r="F60" s="161">
        <f t="shared" si="4"/>
        <v>0</v>
      </c>
      <c r="G60" s="161">
        <f>+IF(B60=0,IF(A60=1,$B$9,MAX($B$9,-H59+Kredit!$E60)),0)</f>
        <v>0</v>
      </c>
      <c r="H60" s="161">
        <f t="shared" si="5"/>
        <v>0</v>
      </c>
      <c r="I60" s="159"/>
      <c r="J60" s="161">
        <f t="shared" si="6"/>
        <v>0</v>
      </c>
      <c r="K60" s="159">
        <f t="shared" si="7"/>
        <v>1</v>
      </c>
      <c r="L60" s="161">
        <f t="shared" si="8"/>
        <v>0</v>
      </c>
      <c r="M60" s="13"/>
      <c r="N60" s="161">
        <f>+Kredit!$E60+L60</f>
        <v>0</v>
      </c>
      <c r="O60" s="109"/>
      <c r="P60" s="109"/>
    </row>
    <row r="61" ht="15.75" customHeight="1">
      <c r="A61" s="159">
        <f t="shared" si="2"/>
        <v>44</v>
      </c>
      <c r="B61" s="159">
        <f t="shared" si="1"/>
        <v>0</v>
      </c>
      <c r="C61" s="160">
        <f t="shared" si="3"/>
        <v>47696</v>
      </c>
      <c r="D61" s="161"/>
      <c r="E61" s="161">
        <f>-zins/12*MAX(Kredit!$D61,H60)</f>
        <v>0</v>
      </c>
      <c r="F61" s="161">
        <f t="shared" si="4"/>
        <v>0</v>
      </c>
      <c r="G61" s="161">
        <f>+IF(B61=0,IF(A61=1,$B$9,MAX($B$9,-H60+Kredit!$E61)),0)</f>
        <v>0</v>
      </c>
      <c r="H61" s="161">
        <f t="shared" si="5"/>
        <v>0</v>
      </c>
      <c r="I61" s="159"/>
      <c r="J61" s="161">
        <f t="shared" si="6"/>
        <v>0</v>
      </c>
      <c r="K61" s="159">
        <f t="shared" si="7"/>
        <v>1</v>
      </c>
      <c r="L61" s="161">
        <f t="shared" si="8"/>
        <v>0</v>
      </c>
      <c r="M61" s="13"/>
      <c r="N61" s="161">
        <f>+Kredit!$E61+L61</f>
        <v>0</v>
      </c>
      <c r="O61" s="109"/>
      <c r="P61" s="109"/>
    </row>
    <row r="62" ht="15.75" customHeight="1">
      <c r="A62" s="159">
        <f t="shared" si="2"/>
        <v>45</v>
      </c>
      <c r="B62" s="159">
        <f t="shared" si="1"/>
        <v>0</v>
      </c>
      <c r="C62" s="160">
        <f t="shared" si="3"/>
        <v>47727</v>
      </c>
      <c r="D62" s="161"/>
      <c r="E62" s="161">
        <f>-zins/12*MAX(Kredit!$D62,H61)</f>
        <v>0</v>
      </c>
      <c r="F62" s="161">
        <f t="shared" si="4"/>
        <v>0</v>
      </c>
      <c r="G62" s="161">
        <f>+IF(B62=0,IF(A62=1,$B$9,MAX($B$9,-H61+Kredit!$E62)),0)</f>
        <v>0</v>
      </c>
      <c r="H62" s="161">
        <f t="shared" si="5"/>
        <v>0</v>
      </c>
      <c r="I62" s="159"/>
      <c r="J62" s="161">
        <f t="shared" si="6"/>
        <v>0</v>
      </c>
      <c r="K62" s="159">
        <f t="shared" si="7"/>
        <v>1</v>
      </c>
      <c r="L62" s="161">
        <f t="shared" si="8"/>
        <v>0</v>
      </c>
      <c r="M62" s="13"/>
      <c r="N62" s="161">
        <f>+Kredit!$E62+L62</f>
        <v>0</v>
      </c>
      <c r="O62" s="109"/>
      <c r="P62" s="109"/>
    </row>
    <row r="63" ht="15.75" customHeight="1">
      <c r="A63" s="159">
        <f t="shared" si="2"/>
        <v>46</v>
      </c>
      <c r="B63" s="159">
        <f t="shared" si="1"/>
        <v>0</v>
      </c>
      <c r="C63" s="160">
        <f t="shared" si="3"/>
        <v>47757</v>
      </c>
      <c r="D63" s="161"/>
      <c r="E63" s="161">
        <f>-zins/12*MAX(Kredit!$D63,H62)</f>
        <v>0</v>
      </c>
      <c r="F63" s="161">
        <f t="shared" si="4"/>
        <v>0</v>
      </c>
      <c r="G63" s="161">
        <f>+IF(B63=0,IF(A63=1,$B$9,MAX($B$9,-H62+Kredit!$E63)),0)</f>
        <v>0</v>
      </c>
      <c r="H63" s="161">
        <f t="shared" si="5"/>
        <v>0</v>
      </c>
      <c r="I63" s="159"/>
      <c r="J63" s="161">
        <f t="shared" si="6"/>
        <v>0</v>
      </c>
      <c r="K63" s="159">
        <f t="shared" si="7"/>
        <v>1</v>
      </c>
      <c r="L63" s="161">
        <f t="shared" si="8"/>
        <v>0</v>
      </c>
      <c r="M63" s="13"/>
      <c r="N63" s="161">
        <f>+Kredit!$E63+L63</f>
        <v>0</v>
      </c>
      <c r="O63" s="109"/>
      <c r="P63" s="109"/>
    </row>
    <row r="64" ht="15.75" customHeight="1">
      <c r="A64" s="159">
        <f t="shared" si="2"/>
        <v>47</v>
      </c>
      <c r="B64" s="159">
        <f t="shared" si="1"/>
        <v>0</v>
      </c>
      <c r="C64" s="160">
        <f t="shared" si="3"/>
        <v>47788</v>
      </c>
      <c r="D64" s="161"/>
      <c r="E64" s="161">
        <f>-zins/12*MAX(Kredit!$D64,H63)</f>
        <v>0</v>
      </c>
      <c r="F64" s="161">
        <f t="shared" si="4"/>
        <v>0</v>
      </c>
      <c r="G64" s="161">
        <f>+IF(B64=0,IF(A64=1,$B$9,MAX($B$9,-H63+Kredit!$E64)),0)</f>
        <v>0</v>
      </c>
      <c r="H64" s="161">
        <f t="shared" si="5"/>
        <v>0</v>
      </c>
      <c r="I64" s="159"/>
      <c r="J64" s="161">
        <f t="shared" si="6"/>
        <v>0</v>
      </c>
      <c r="K64" s="159">
        <f t="shared" si="7"/>
        <v>1</v>
      </c>
      <c r="L64" s="161">
        <f t="shared" si="8"/>
        <v>0</v>
      </c>
      <c r="M64" s="13"/>
      <c r="N64" s="161">
        <f>+Kredit!$E64+L64</f>
        <v>0</v>
      </c>
      <c r="O64" s="109"/>
      <c r="P64" s="109"/>
    </row>
    <row r="65" ht="15.75" customHeight="1">
      <c r="A65" s="159">
        <f t="shared" si="2"/>
        <v>48</v>
      </c>
      <c r="B65" s="159">
        <f t="shared" si="1"/>
        <v>0</v>
      </c>
      <c r="C65" s="160">
        <f t="shared" si="3"/>
        <v>47818</v>
      </c>
      <c r="D65" s="161"/>
      <c r="E65" s="161">
        <f>-zins/12*MAX(Kredit!$D65,H64)</f>
        <v>0</v>
      </c>
      <c r="F65" s="161">
        <f t="shared" si="4"/>
        <v>0</v>
      </c>
      <c r="G65" s="161">
        <f>+IF(B65=0,IF(A65=1,$B$9,MAX($B$9,-H64+Kredit!$E65)),0)</f>
        <v>0</v>
      </c>
      <c r="H65" s="161">
        <f t="shared" si="5"/>
        <v>0</v>
      </c>
      <c r="I65" s="159"/>
      <c r="J65" s="161">
        <f t="shared" si="6"/>
        <v>0</v>
      </c>
      <c r="K65" s="159">
        <f t="shared" si="7"/>
        <v>1</v>
      </c>
      <c r="L65" s="161">
        <f t="shared" si="8"/>
        <v>0</v>
      </c>
      <c r="M65" s="13"/>
      <c r="N65" s="161">
        <f>+Kredit!$E65+L65</f>
        <v>0</v>
      </c>
      <c r="O65" s="109"/>
      <c r="P65" s="109"/>
    </row>
    <row r="66" ht="15.75" customHeight="1">
      <c r="A66" s="159">
        <f t="shared" si="2"/>
        <v>49</v>
      </c>
      <c r="B66" s="159">
        <f t="shared" si="1"/>
        <v>0</v>
      </c>
      <c r="C66" s="160">
        <f t="shared" si="3"/>
        <v>47849</v>
      </c>
      <c r="D66" s="161"/>
      <c r="E66" s="161">
        <f>-zins/12*MAX(Kredit!$D66,H65)</f>
        <v>0</v>
      </c>
      <c r="F66" s="161">
        <f t="shared" si="4"/>
        <v>0</v>
      </c>
      <c r="G66" s="161">
        <f>+IF(B66=0,IF(A66=1,$B$9,MAX($B$9,-H65+Kredit!$E66)),0)</f>
        <v>0</v>
      </c>
      <c r="H66" s="161">
        <f t="shared" si="5"/>
        <v>0</v>
      </c>
      <c r="I66" s="159"/>
      <c r="J66" s="161">
        <f t="shared" si="6"/>
        <v>0</v>
      </c>
      <c r="K66" s="159">
        <f t="shared" si="7"/>
        <v>1</v>
      </c>
      <c r="L66" s="161">
        <f t="shared" si="8"/>
        <v>0</v>
      </c>
      <c r="M66" s="13"/>
      <c r="N66" s="161">
        <f>+Kredit!$E66+L66</f>
        <v>0</v>
      </c>
      <c r="O66" s="109"/>
      <c r="P66" s="109"/>
    </row>
    <row r="67" ht="15.75" customHeight="1">
      <c r="A67" s="159">
        <f t="shared" si="2"/>
        <v>50</v>
      </c>
      <c r="B67" s="159">
        <f t="shared" si="1"/>
        <v>0</v>
      </c>
      <c r="C67" s="160">
        <f t="shared" si="3"/>
        <v>47880</v>
      </c>
      <c r="D67" s="161"/>
      <c r="E67" s="161">
        <f>-zins/12*MAX(Kredit!$D67,H66)</f>
        <v>0</v>
      </c>
      <c r="F67" s="161">
        <f t="shared" si="4"/>
        <v>0</v>
      </c>
      <c r="G67" s="161">
        <f>+IF(B67=0,IF(A67=1,$B$9,MAX($B$9,-H66+Kredit!$E67)),0)</f>
        <v>0</v>
      </c>
      <c r="H67" s="161">
        <f t="shared" si="5"/>
        <v>0</v>
      </c>
      <c r="I67" s="159"/>
      <c r="J67" s="161">
        <f t="shared" si="6"/>
        <v>0</v>
      </c>
      <c r="K67" s="159">
        <f t="shared" si="7"/>
        <v>1</v>
      </c>
      <c r="L67" s="161">
        <f t="shared" si="8"/>
        <v>0</v>
      </c>
      <c r="M67" s="13"/>
      <c r="N67" s="161">
        <f>+Kredit!$E67+L67</f>
        <v>0</v>
      </c>
      <c r="O67" s="109"/>
      <c r="P67" s="109"/>
    </row>
    <row r="68" ht="15.75" customHeight="1">
      <c r="A68" s="159">
        <f t="shared" si="2"/>
        <v>51</v>
      </c>
      <c r="B68" s="159">
        <f t="shared" si="1"/>
        <v>0</v>
      </c>
      <c r="C68" s="160">
        <f t="shared" si="3"/>
        <v>47908</v>
      </c>
      <c r="D68" s="161"/>
      <c r="E68" s="161">
        <f>-zins/12*MAX(Kredit!$D68,H67)</f>
        <v>0</v>
      </c>
      <c r="F68" s="161">
        <f t="shared" si="4"/>
        <v>0</v>
      </c>
      <c r="G68" s="161">
        <f>+IF(B68=0,IF(A68=1,$B$9,MAX($B$9,-H67+Kredit!$E68)),0)</f>
        <v>0</v>
      </c>
      <c r="H68" s="161">
        <f t="shared" si="5"/>
        <v>0</v>
      </c>
      <c r="I68" s="159"/>
      <c r="J68" s="161">
        <f t="shared" si="6"/>
        <v>0</v>
      </c>
      <c r="K68" s="159">
        <f t="shared" si="7"/>
        <v>1</v>
      </c>
      <c r="L68" s="161">
        <f t="shared" si="8"/>
        <v>0</v>
      </c>
      <c r="M68" s="13"/>
      <c r="N68" s="161">
        <f>+Kredit!$E68+L68</f>
        <v>0</v>
      </c>
      <c r="O68" s="109"/>
      <c r="P68" s="109"/>
    </row>
    <row r="69" ht="15.75" customHeight="1">
      <c r="A69" s="159">
        <f t="shared" si="2"/>
        <v>52</v>
      </c>
      <c r="B69" s="159">
        <f t="shared" si="1"/>
        <v>0</v>
      </c>
      <c r="C69" s="160">
        <f t="shared" si="3"/>
        <v>47939</v>
      </c>
      <c r="D69" s="161"/>
      <c r="E69" s="161">
        <f>-zins/12*MAX(Kredit!$D69,H68)</f>
        <v>0</v>
      </c>
      <c r="F69" s="161">
        <f t="shared" si="4"/>
        <v>0</v>
      </c>
      <c r="G69" s="161">
        <f>+IF(B69=0,IF(A69=1,$B$9,MAX($B$9,-H68+Kredit!$E69)),0)</f>
        <v>0</v>
      </c>
      <c r="H69" s="161">
        <f t="shared" si="5"/>
        <v>0</v>
      </c>
      <c r="I69" s="159"/>
      <c r="J69" s="161">
        <f t="shared" si="6"/>
        <v>0</v>
      </c>
      <c r="K69" s="159">
        <f t="shared" si="7"/>
        <v>1</v>
      </c>
      <c r="L69" s="161">
        <f t="shared" si="8"/>
        <v>0</v>
      </c>
      <c r="M69" s="13"/>
      <c r="N69" s="161">
        <f>+Kredit!$E69+L69</f>
        <v>0</v>
      </c>
      <c r="O69" s="109"/>
      <c r="P69" s="109"/>
    </row>
    <row r="70" ht="15.75" customHeight="1">
      <c r="A70" s="159">
        <f t="shared" si="2"/>
        <v>53</v>
      </c>
      <c r="B70" s="159">
        <f t="shared" si="1"/>
        <v>0</v>
      </c>
      <c r="C70" s="160">
        <f t="shared" si="3"/>
        <v>47969</v>
      </c>
      <c r="D70" s="161"/>
      <c r="E70" s="161">
        <f>-zins/12*MAX(Kredit!$D70,H69)</f>
        <v>0</v>
      </c>
      <c r="F70" s="161">
        <f t="shared" si="4"/>
        <v>0</v>
      </c>
      <c r="G70" s="161">
        <f>+IF(B70=0,IF(A70=1,$B$9,MAX($B$9,-H69+Kredit!$E70)),0)</f>
        <v>0</v>
      </c>
      <c r="H70" s="161">
        <f t="shared" si="5"/>
        <v>0</v>
      </c>
      <c r="I70" s="159"/>
      <c r="J70" s="161">
        <f t="shared" si="6"/>
        <v>0</v>
      </c>
      <c r="K70" s="159">
        <f t="shared" si="7"/>
        <v>1</v>
      </c>
      <c r="L70" s="161">
        <f t="shared" si="8"/>
        <v>0</v>
      </c>
      <c r="M70" s="13"/>
      <c r="N70" s="161">
        <f>+Kredit!$E70+L70</f>
        <v>0</v>
      </c>
      <c r="O70" s="109"/>
      <c r="P70" s="109"/>
    </row>
    <row r="71" ht="15.75" customHeight="1">
      <c r="A71" s="159">
        <f t="shared" si="2"/>
        <v>54</v>
      </c>
      <c r="B71" s="159">
        <f t="shared" si="1"/>
        <v>0</v>
      </c>
      <c r="C71" s="160">
        <f t="shared" si="3"/>
        <v>48000</v>
      </c>
      <c r="D71" s="161"/>
      <c r="E71" s="161">
        <f>-zins/12*MAX(Kredit!$D71,H70)</f>
        <v>0</v>
      </c>
      <c r="F71" s="161">
        <f t="shared" si="4"/>
        <v>0</v>
      </c>
      <c r="G71" s="161">
        <f>+IF(B71=0,IF(A71=1,$B$9,MAX($B$9,-H70+Kredit!$E71)),0)</f>
        <v>0</v>
      </c>
      <c r="H71" s="161">
        <f t="shared" si="5"/>
        <v>0</v>
      </c>
      <c r="I71" s="159"/>
      <c r="J71" s="161">
        <f t="shared" si="6"/>
        <v>0</v>
      </c>
      <c r="K71" s="159">
        <f t="shared" si="7"/>
        <v>1</v>
      </c>
      <c r="L71" s="161">
        <f t="shared" si="8"/>
        <v>0</v>
      </c>
      <c r="M71" s="13"/>
      <c r="N71" s="161">
        <f>+Kredit!$E71+L71</f>
        <v>0</v>
      </c>
      <c r="O71" s="109"/>
      <c r="P71" s="109"/>
    </row>
    <row r="72" ht="15.75" customHeight="1">
      <c r="A72" s="159">
        <f t="shared" si="2"/>
        <v>55</v>
      </c>
      <c r="B72" s="159">
        <f t="shared" si="1"/>
        <v>0</v>
      </c>
      <c r="C72" s="160">
        <f t="shared" si="3"/>
        <v>48030</v>
      </c>
      <c r="D72" s="161"/>
      <c r="E72" s="161">
        <f>-zins/12*MAX(Kredit!$D72,H71)</f>
        <v>0</v>
      </c>
      <c r="F72" s="161">
        <f t="shared" si="4"/>
        <v>0</v>
      </c>
      <c r="G72" s="161">
        <f>+IF(B72=0,IF(A72=1,$B$9,MAX($B$9,-H71+Kredit!$E72)),0)</f>
        <v>0</v>
      </c>
      <c r="H72" s="161">
        <f t="shared" si="5"/>
        <v>0</v>
      </c>
      <c r="I72" s="159"/>
      <c r="J72" s="161">
        <f t="shared" si="6"/>
        <v>0</v>
      </c>
      <c r="K72" s="159">
        <f t="shared" si="7"/>
        <v>1</v>
      </c>
      <c r="L72" s="161">
        <f t="shared" si="8"/>
        <v>0</v>
      </c>
      <c r="M72" s="13"/>
      <c r="N72" s="161">
        <f>+Kredit!$E72+L72</f>
        <v>0</v>
      </c>
      <c r="O72" s="109"/>
      <c r="P72" s="109"/>
    </row>
    <row r="73" ht="15.75" customHeight="1">
      <c r="A73" s="159">
        <f t="shared" si="2"/>
        <v>56</v>
      </c>
      <c r="B73" s="159">
        <f t="shared" si="1"/>
        <v>0</v>
      </c>
      <c r="C73" s="160">
        <f t="shared" si="3"/>
        <v>48061</v>
      </c>
      <c r="D73" s="161"/>
      <c r="E73" s="161">
        <f>-zins/12*MAX(Kredit!$D73,H72)</f>
        <v>0</v>
      </c>
      <c r="F73" s="161">
        <f t="shared" si="4"/>
        <v>0</v>
      </c>
      <c r="G73" s="161">
        <f>+IF(B73=0,IF(A73=1,$B$9,MAX($B$9,-H72+Kredit!$E73)),0)</f>
        <v>0</v>
      </c>
      <c r="H73" s="161">
        <f t="shared" si="5"/>
        <v>0</v>
      </c>
      <c r="I73" s="159"/>
      <c r="J73" s="161">
        <f t="shared" si="6"/>
        <v>0</v>
      </c>
      <c r="K73" s="159">
        <f t="shared" si="7"/>
        <v>1</v>
      </c>
      <c r="L73" s="161">
        <f t="shared" si="8"/>
        <v>0</v>
      </c>
      <c r="M73" s="13"/>
      <c r="N73" s="161">
        <f>+Kredit!$E73+L73</f>
        <v>0</v>
      </c>
      <c r="O73" s="109"/>
      <c r="P73" s="109"/>
    </row>
    <row r="74" ht="15.75" customHeight="1">
      <c r="A74" s="159">
        <f t="shared" si="2"/>
        <v>57</v>
      </c>
      <c r="B74" s="159">
        <f t="shared" si="1"/>
        <v>0</v>
      </c>
      <c r="C74" s="160">
        <f t="shared" si="3"/>
        <v>48092</v>
      </c>
      <c r="D74" s="161"/>
      <c r="E74" s="161">
        <f>-zins/12*MAX(Kredit!$D74,H73)</f>
        <v>0</v>
      </c>
      <c r="F74" s="161">
        <f t="shared" si="4"/>
        <v>0</v>
      </c>
      <c r="G74" s="161">
        <f>+IF(B74=0,IF(A74=1,$B$9,MAX($B$9,-H73+Kredit!$E74)),0)</f>
        <v>0</v>
      </c>
      <c r="H74" s="161">
        <f t="shared" si="5"/>
        <v>0</v>
      </c>
      <c r="I74" s="159"/>
      <c r="J74" s="161">
        <f t="shared" si="6"/>
        <v>0</v>
      </c>
      <c r="K74" s="159">
        <f t="shared" si="7"/>
        <v>1</v>
      </c>
      <c r="L74" s="161">
        <f t="shared" si="8"/>
        <v>0</v>
      </c>
      <c r="M74" s="13"/>
      <c r="N74" s="161">
        <f>+Kredit!$E74+L74</f>
        <v>0</v>
      </c>
      <c r="O74" s="109"/>
      <c r="P74" s="109"/>
    </row>
    <row r="75" ht="15.75" customHeight="1">
      <c r="A75" s="159">
        <f t="shared" si="2"/>
        <v>58</v>
      </c>
      <c r="B75" s="159">
        <f t="shared" si="1"/>
        <v>0</v>
      </c>
      <c r="C75" s="160">
        <f t="shared" si="3"/>
        <v>48122</v>
      </c>
      <c r="D75" s="161"/>
      <c r="E75" s="161">
        <f>-zins/12*MAX(Kredit!$D75,H74)</f>
        <v>0</v>
      </c>
      <c r="F75" s="161">
        <f t="shared" si="4"/>
        <v>0</v>
      </c>
      <c r="G75" s="161">
        <f>+IF(B75=0,IF(A75=1,$B$9,MAX($B$9,-H74+Kredit!$E75)),0)</f>
        <v>0</v>
      </c>
      <c r="H75" s="161">
        <f t="shared" si="5"/>
        <v>0</v>
      </c>
      <c r="I75" s="159"/>
      <c r="J75" s="161">
        <f t="shared" si="6"/>
        <v>0</v>
      </c>
      <c r="K75" s="159">
        <f t="shared" si="7"/>
        <v>1</v>
      </c>
      <c r="L75" s="161">
        <f t="shared" si="8"/>
        <v>0</v>
      </c>
      <c r="M75" s="13"/>
      <c r="N75" s="161">
        <f>+Kredit!$E75+L75</f>
        <v>0</v>
      </c>
      <c r="O75" s="109"/>
      <c r="P75" s="109"/>
    </row>
    <row r="76" ht="15.75" customHeight="1">
      <c r="A76" s="159">
        <f t="shared" si="2"/>
        <v>59</v>
      </c>
      <c r="B76" s="159">
        <f t="shared" si="1"/>
        <v>0</v>
      </c>
      <c r="C76" s="160">
        <f t="shared" si="3"/>
        <v>48153</v>
      </c>
      <c r="D76" s="161"/>
      <c r="E76" s="161">
        <f>-zins/12*MAX(Kredit!$D76,H75)</f>
        <v>0</v>
      </c>
      <c r="F76" s="161">
        <f t="shared" si="4"/>
        <v>0</v>
      </c>
      <c r="G76" s="161">
        <f>+IF(B76=0,IF(A76=1,$B$9,MAX($B$9,-H75+Kredit!$E76)),0)</f>
        <v>0</v>
      </c>
      <c r="H76" s="161">
        <f t="shared" si="5"/>
        <v>0</v>
      </c>
      <c r="I76" s="159"/>
      <c r="J76" s="161">
        <f t="shared" si="6"/>
        <v>0</v>
      </c>
      <c r="K76" s="159">
        <f t="shared" si="7"/>
        <v>1</v>
      </c>
      <c r="L76" s="161">
        <f t="shared" si="8"/>
        <v>0</v>
      </c>
      <c r="M76" s="13"/>
      <c r="N76" s="161">
        <f>+Kredit!$E76+L76</f>
        <v>0</v>
      </c>
      <c r="O76" s="109"/>
      <c r="P76" s="109"/>
    </row>
    <row r="77" ht="15.75" customHeight="1">
      <c r="A77" s="159">
        <f t="shared" si="2"/>
        <v>60</v>
      </c>
      <c r="B77" s="159">
        <f t="shared" si="1"/>
        <v>0</v>
      </c>
      <c r="C77" s="160">
        <f t="shared" si="3"/>
        <v>48183</v>
      </c>
      <c r="D77" s="161"/>
      <c r="E77" s="161">
        <f>-zins/12*MAX(Kredit!$D77,H76)</f>
        <v>0</v>
      </c>
      <c r="F77" s="161">
        <f t="shared" si="4"/>
        <v>0</v>
      </c>
      <c r="G77" s="161">
        <f>+IF(B77=0,IF(A77=1,$B$9,MAX($B$9,-H76+Kredit!$E77)),0)</f>
        <v>0</v>
      </c>
      <c r="H77" s="161">
        <f t="shared" si="5"/>
        <v>0</v>
      </c>
      <c r="I77" s="159"/>
      <c r="J77" s="161">
        <f t="shared" si="6"/>
        <v>0</v>
      </c>
      <c r="K77" s="159">
        <f t="shared" si="7"/>
        <v>1</v>
      </c>
      <c r="L77" s="161">
        <f t="shared" si="8"/>
        <v>0</v>
      </c>
      <c r="M77" s="13"/>
      <c r="N77" s="161">
        <f>+Kredit!$E77+L77</f>
        <v>0</v>
      </c>
      <c r="O77" s="109"/>
      <c r="P77" s="109"/>
    </row>
    <row r="78" ht="15.75" customHeight="1">
      <c r="A78" s="159">
        <f t="shared" si="2"/>
        <v>61</v>
      </c>
      <c r="B78" s="159">
        <f t="shared" si="1"/>
        <v>0</v>
      </c>
      <c r="C78" s="160">
        <f t="shared" si="3"/>
        <v>48214</v>
      </c>
      <c r="D78" s="161"/>
      <c r="E78" s="161">
        <f>-zins/12*MAX(Kredit!$D78,H77)</f>
        <v>0</v>
      </c>
      <c r="F78" s="161">
        <f t="shared" si="4"/>
        <v>0</v>
      </c>
      <c r="G78" s="161">
        <f>+IF(B78=0,IF(A78=1,$B$9,MAX($B$9,-H77+Kredit!$E78)),0)</f>
        <v>0</v>
      </c>
      <c r="H78" s="161">
        <f t="shared" si="5"/>
        <v>0</v>
      </c>
      <c r="I78" s="159"/>
      <c r="J78" s="161">
        <f t="shared" si="6"/>
        <v>0</v>
      </c>
      <c r="K78" s="159">
        <f t="shared" si="7"/>
        <v>1</v>
      </c>
      <c r="L78" s="161">
        <f t="shared" si="8"/>
        <v>0</v>
      </c>
      <c r="M78" s="13"/>
      <c r="N78" s="161">
        <f>+Kredit!$E78+L78</f>
        <v>0</v>
      </c>
      <c r="O78" s="109"/>
      <c r="P78" s="109"/>
    </row>
    <row r="79" ht="15.75" customHeight="1">
      <c r="A79" s="159">
        <f t="shared" si="2"/>
        <v>62</v>
      </c>
      <c r="B79" s="159">
        <f t="shared" si="1"/>
        <v>0</v>
      </c>
      <c r="C79" s="160">
        <f t="shared" si="3"/>
        <v>48245</v>
      </c>
      <c r="D79" s="161"/>
      <c r="E79" s="161">
        <f>-zins/12*MAX(Kredit!$D79,H78)</f>
        <v>0</v>
      </c>
      <c r="F79" s="161">
        <f t="shared" si="4"/>
        <v>0</v>
      </c>
      <c r="G79" s="161">
        <f>+IF(B79=0,IF(A79=1,$B$9,MAX($B$9,-H78+Kredit!$E79)),0)</f>
        <v>0</v>
      </c>
      <c r="H79" s="161">
        <f t="shared" si="5"/>
        <v>0</v>
      </c>
      <c r="I79" s="159"/>
      <c r="J79" s="161">
        <f t="shared" si="6"/>
        <v>0</v>
      </c>
      <c r="K79" s="159">
        <f t="shared" si="7"/>
        <v>1</v>
      </c>
      <c r="L79" s="161">
        <f t="shared" si="8"/>
        <v>0</v>
      </c>
      <c r="M79" s="13"/>
      <c r="N79" s="161">
        <f>+Kredit!$E79+L79</f>
        <v>0</v>
      </c>
      <c r="O79" s="109"/>
      <c r="P79" s="109"/>
    </row>
    <row r="80" ht="15.75" customHeight="1">
      <c r="A80" s="159">
        <f t="shared" si="2"/>
        <v>63</v>
      </c>
      <c r="B80" s="159">
        <f t="shared" si="1"/>
        <v>0</v>
      </c>
      <c r="C80" s="160">
        <f t="shared" si="3"/>
        <v>48274</v>
      </c>
      <c r="D80" s="161"/>
      <c r="E80" s="161">
        <f>-zins/12*MAX(Kredit!$D80,H79)</f>
        <v>0</v>
      </c>
      <c r="F80" s="161">
        <f t="shared" si="4"/>
        <v>0</v>
      </c>
      <c r="G80" s="161">
        <f>+IF(B80=0,IF(A80=1,$B$9,MAX($B$9,-H79+Kredit!$E80)),0)</f>
        <v>0</v>
      </c>
      <c r="H80" s="161">
        <f t="shared" si="5"/>
        <v>0</v>
      </c>
      <c r="I80" s="159"/>
      <c r="J80" s="161">
        <f t="shared" si="6"/>
        <v>0</v>
      </c>
      <c r="K80" s="159">
        <f t="shared" si="7"/>
        <v>1</v>
      </c>
      <c r="L80" s="161">
        <f t="shared" si="8"/>
        <v>0</v>
      </c>
      <c r="M80" s="13"/>
      <c r="N80" s="161">
        <f>+Kredit!$E80+L80</f>
        <v>0</v>
      </c>
      <c r="O80" s="109"/>
      <c r="P80" s="109"/>
    </row>
    <row r="81" ht="15.75" customHeight="1">
      <c r="A81" s="159">
        <f t="shared" si="2"/>
        <v>64</v>
      </c>
      <c r="B81" s="159">
        <f t="shared" si="1"/>
        <v>0</v>
      </c>
      <c r="C81" s="160">
        <f t="shared" si="3"/>
        <v>48305</v>
      </c>
      <c r="D81" s="161"/>
      <c r="E81" s="161">
        <f>-zins/12*MAX(Kredit!$D81,H80)</f>
        <v>0</v>
      </c>
      <c r="F81" s="161">
        <f t="shared" si="4"/>
        <v>0</v>
      </c>
      <c r="G81" s="161">
        <f>+IF(B81=0,IF(A81=1,$B$9,MAX($B$9,-H80+Kredit!$E81)),0)</f>
        <v>0</v>
      </c>
      <c r="H81" s="161">
        <f t="shared" si="5"/>
        <v>0</v>
      </c>
      <c r="I81" s="159"/>
      <c r="J81" s="161">
        <f t="shared" si="6"/>
        <v>0</v>
      </c>
      <c r="K81" s="159">
        <f t="shared" si="7"/>
        <v>1</v>
      </c>
      <c r="L81" s="161">
        <f t="shared" si="8"/>
        <v>0</v>
      </c>
      <c r="M81" s="13"/>
      <c r="N81" s="161">
        <f>+Kredit!$E81+L81</f>
        <v>0</v>
      </c>
      <c r="O81" s="109"/>
      <c r="P81" s="109"/>
    </row>
    <row r="82" ht="15.75" customHeight="1">
      <c r="A82" s="159">
        <f t="shared" si="2"/>
        <v>65</v>
      </c>
      <c r="B82" s="159">
        <f t="shared" si="1"/>
        <v>0</v>
      </c>
      <c r="C82" s="160">
        <f t="shared" si="3"/>
        <v>48335</v>
      </c>
      <c r="D82" s="161"/>
      <c r="E82" s="161">
        <f>-zins/12*MAX(Kredit!$D82,H81)</f>
        <v>0</v>
      </c>
      <c r="F82" s="161">
        <f t="shared" si="4"/>
        <v>0</v>
      </c>
      <c r="G82" s="161">
        <f>+IF(B82=0,IF(A82=1,$B$9,MAX($B$9,-H81+Kredit!$E82)),0)</f>
        <v>0</v>
      </c>
      <c r="H82" s="161">
        <f t="shared" si="5"/>
        <v>0</v>
      </c>
      <c r="I82" s="159"/>
      <c r="J82" s="161">
        <f t="shared" si="6"/>
        <v>0</v>
      </c>
      <c r="K82" s="159">
        <f t="shared" si="7"/>
        <v>1</v>
      </c>
      <c r="L82" s="161">
        <f t="shared" si="8"/>
        <v>0</v>
      </c>
      <c r="M82" s="13"/>
      <c r="N82" s="161">
        <f>+Kredit!$E82+L82</f>
        <v>0</v>
      </c>
      <c r="O82" s="109"/>
      <c r="P82" s="109"/>
    </row>
    <row r="83" ht="15.75" customHeight="1">
      <c r="A83" s="159">
        <f t="shared" si="2"/>
        <v>66</v>
      </c>
      <c r="B83" s="159">
        <f t="shared" si="1"/>
        <v>0</v>
      </c>
      <c r="C83" s="160">
        <f t="shared" si="3"/>
        <v>48366</v>
      </c>
      <c r="D83" s="161"/>
      <c r="E83" s="161">
        <f>-zins/12*MAX(Kredit!$D83,H82)</f>
        <v>0</v>
      </c>
      <c r="F83" s="161">
        <f t="shared" si="4"/>
        <v>0</v>
      </c>
      <c r="G83" s="161">
        <f>+IF(B83=0,IF(A83=1,$B$9,MAX($B$9,-H82+Kredit!$E83)),0)</f>
        <v>0</v>
      </c>
      <c r="H83" s="161">
        <f t="shared" si="5"/>
        <v>0</v>
      </c>
      <c r="I83" s="159"/>
      <c r="J83" s="161">
        <f t="shared" si="6"/>
        <v>0</v>
      </c>
      <c r="K83" s="159">
        <f t="shared" si="7"/>
        <v>1</v>
      </c>
      <c r="L83" s="161">
        <f t="shared" si="8"/>
        <v>0</v>
      </c>
      <c r="M83" s="13"/>
      <c r="N83" s="161">
        <f>+Kredit!$E83+L83</f>
        <v>0</v>
      </c>
      <c r="O83" s="109"/>
      <c r="P83" s="109"/>
    </row>
    <row r="84" ht="15.75" customHeight="1">
      <c r="A84" s="159">
        <f t="shared" si="2"/>
        <v>67</v>
      </c>
      <c r="B84" s="159">
        <f t="shared" si="1"/>
        <v>0</v>
      </c>
      <c r="C84" s="160">
        <f t="shared" si="3"/>
        <v>48396</v>
      </c>
      <c r="D84" s="161"/>
      <c r="E84" s="161">
        <f>-zins/12*MAX(Kredit!$D84,H83)</f>
        <v>0</v>
      </c>
      <c r="F84" s="161">
        <f t="shared" si="4"/>
        <v>0</v>
      </c>
      <c r="G84" s="161">
        <f>+IF(B84=0,IF(A84=1,$B$9,MAX($B$9,-H83+Kredit!$E84)),0)</f>
        <v>0</v>
      </c>
      <c r="H84" s="161">
        <f t="shared" si="5"/>
        <v>0</v>
      </c>
      <c r="I84" s="159"/>
      <c r="J84" s="161">
        <f t="shared" si="6"/>
        <v>0</v>
      </c>
      <c r="K84" s="159">
        <f t="shared" si="7"/>
        <v>1</v>
      </c>
      <c r="L84" s="161">
        <f t="shared" si="8"/>
        <v>0</v>
      </c>
      <c r="M84" s="13"/>
      <c r="N84" s="161">
        <f>+Kredit!$E84+L84</f>
        <v>0</v>
      </c>
      <c r="O84" s="109"/>
      <c r="P84" s="109"/>
    </row>
    <row r="85" ht="15.75" customHeight="1">
      <c r="A85" s="159">
        <f t="shared" si="2"/>
        <v>68</v>
      </c>
      <c r="B85" s="159">
        <f t="shared" si="1"/>
        <v>0</v>
      </c>
      <c r="C85" s="160">
        <f t="shared" si="3"/>
        <v>48427</v>
      </c>
      <c r="D85" s="161"/>
      <c r="E85" s="161">
        <f>-zins/12*MAX(Kredit!$D85,H84)</f>
        <v>0</v>
      </c>
      <c r="F85" s="161">
        <f t="shared" si="4"/>
        <v>0</v>
      </c>
      <c r="G85" s="161">
        <f>+IF(B85=0,IF(A85=1,$B$9,MAX($B$9,-H84+Kredit!$E85)),0)</f>
        <v>0</v>
      </c>
      <c r="H85" s="161">
        <f t="shared" si="5"/>
        <v>0</v>
      </c>
      <c r="I85" s="159"/>
      <c r="J85" s="161">
        <f t="shared" si="6"/>
        <v>0</v>
      </c>
      <c r="K85" s="159">
        <f t="shared" si="7"/>
        <v>1</v>
      </c>
      <c r="L85" s="161">
        <f t="shared" si="8"/>
        <v>0</v>
      </c>
      <c r="M85" s="13"/>
      <c r="N85" s="161">
        <f>+Kredit!$E85+L85</f>
        <v>0</v>
      </c>
      <c r="O85" s="109"/>
      <c r="P85" s="109"/>
    </row>
    <row r="86" ht="15.75" customHeight="1">
      <c r="A86" s="159">
        <f t="shared" si="2"/>
        <v>69</v>
      </c>
      <c r="B86" s="159">
        <f t="shared" si="1"/>
        <v>0</v>
      </c>
      <c r="C86" s="160">
        <f t="shared" si="3"/>
        <v>48458</v>
      </c>
      <c r="D86" s="161"/>
      <c r="E86" s="161">
        <f>-zins/12*MAX(Kredit!$D86,H85)</f>
        <v>0</v>
      </c>
      <c r="F86" s="161">
        <f t="shared" si="4"/>
        <v>0</v>
      </c>
      <c r="G86" s="161">
        <f>+IF(B86=0,IF(A86=1,$B$9,MAX($B$9,-H85+Kredit!$E86)),0)</f>
        <v>0</v>
      </c>
      <c r="H86" s="161">
        <f t="shared" si="5"/>
        <v>0</v>
      </c>
      <c r="I86" s="159"/>
      <c r="J86" s="161">
        <f t="shared" si="6"/>
        <v>0</v>
      </c>
      <c r="K86" s="159">
        <f t="shared" si="7"/>
        <v>1</v>
      </c>
      <c r="L86" s="161">
        <f t="shared" si="8"/>
        <v>0</v>
      </c>
      <c r="M86" s="13"/>
      <c r="N86" s="161">
        <f>+Kredit!$E86+L86</f>
        <v>0</v>
      </c>
      <c r="O86" s="109"/>
      <c r="P86" s="109"/>
    </row>
    <row r="87" ht="15.75" customHeight="1">
      <c r="A87" s="159">
        <f t="shared" si="2"/>
        <v>70</v>
      </c>
      <c r="B87" s="159">
        <f t="shared" si="1"/>
        <v>0</v>
      </c>
      <c r="C87" s="160">
        <f t="shared" si="3"/>
        <v>48488</v>
      </c>
      <c r="D87" s="161"/>
      <c r="E87" s="161">
        <f>-zins/12*MAX(Kredit!$D87,H86)</f>
        <v>0</v>
      </c>
      <c r="F87" s="161">
        <f t="shared" si="4"/>
        <v>0</v>
      </c>
      <c r="G87" s="161">
        <f>+IF(B87=0,IF(A87=1,$B$9,MAX($B$9,-H86+Kredit!$E87)),0)</f>
        <v>0</v>
      </c>
      <c r="H87" s="161">
        <f t="shared" si="5"/>
        <v>0</v>
      </c>
      <c r="I87" s="159"/>
      <c r="J87" s="161">
        <f t="shared" si="6"/>
        <v>0</v>
      </c>
      <c r="K87" s="159">
        <f t="shared" si="7"/>
        <v>1</v>
      </c>
      <c r="L87" s="161">
        <f t="shared" si="8"/>
        <v>0</v>
      </c>
      <c r="M87" s="13"/>
      <c r="N87" s="161">
        <f>+Kredit!$E87+L87</f>
        <v>0</v>
      </c>
      <c r="O87" s="109"/>
      <c r="P87" s="109"/>
    </row>
    <row r="88" ht="15.75" customHeight="1">
      <c r="A88" s="159">
        <f t="shared" si="2"/>
        <v>71</v>
      </c>
      <c r="B88" s="159">
        <f t="shared" si="1"/>
        <v>0</v>
      </c>
      <c r="C88" s="160">
        <f t="shared" si="3"/>
        <v>48519</v>
      </c>
      <c r="D88" s="161"/>
      <c r="E88" s="161">
        <f>-zins/12*MAX(Kredit!$D88,H87)</f>
        <v>0</v>
      </c>
      <c r="F88" s="161">
        <f t="shared" si="4"/>
        <v>0</v>
      </c>
      <c r="G88" s="161">
        <f>+IF(B88=0,IF(A88=1,$B$9,MAX($B$9,-H87+Kredit!$E88)),0)</f>
        <v>0</v>
      </c>
      <c r="H88" s="161">
        <f t="shared" si="5"/>
        <v>0</v>
      </c>
      <c r="I88" s="159"/>
      <c r="J88" s="161">
        <f t="shared" si="6"/>
        <v>0</v>
      </c>
      <c r="K88" s="159">
        <f t="shared" si="7"/>
        <v>1</v>
      </c>
      <c r="L88" s="161">
        <f t="shared" si="8"/>
        <v>0</v>
      </c>
      <c r="M88" s="13"/>
      <c r="N88" s="161">
        <f>+Kredit!$E88+L88</f>
        <v>0</v>
      </c>
      <c r="O88" s="109"/>
      <c r="P88" s="109"/>
    </row>
    <row r="89" ht="15.75" customHeight="1">
      <c r="A89" s="159">
        <f t="shared" si="2"/>
        <v>72</v>
      </c>
      <c r="B89" s="159">
        <f t="shared" si="1"/>
        <v>0</v>
      </c>
      <c r="C89" s="160">
        <f t="shared" si="3"/>
        <v>48549</v>
      </c>
      <c r="D89" s="161"/>
      <c r="E89" s="161">
        <f>-zins/12*MAX(Kredit!$D89,H88)</f>
        <v>0</v>
      </c>
      <c r="F89" s="161">
        <f t="shared" si="4"/>
        <v>0</v>
      </c>
      <c r="G89" s="161">
        <f>+IF(B89=0,IF(A89=1,$B$9,MAX($B$9,-H88+Kredit!$E89)),0)</f>
        <v>0</v>
      </c>
      <c r="H89" s="161">
        <f t="shared" si="5"/>
        <v>0</v>
      </c>
      <c r="I89" s="159"/>
      <c r="J89" s="161">
        <f t="shared" si="6"/>
        <v>0</v>
      </c>
      <c r="K89" s="159">
        <f t="shared" si="7"/>
        <v>1</v>
      </c>
      <c r="L89" s="161">
        <f t="shared" si="8"/>
        <v>0</v>
      </c>
      <c r="M89" s="13"/>
      <c r="N89" s="161">
        <f>+Kredit!$E89+L89</f>
        <v>0</v>
      </c>
      <c r="O89" s="109"/>
      <c r="P89" s="109"/>
    </row>
    <row r="90" ht="15.75" customHeight="1">
      <c r="A90" s="159">
        <f t="shared" si="2"/>
        <v>73</v>
      </c>
      <c r="B90" s="159">
        <f t="shared" si="1"/>
        <v>0</v>
      </c>
      <c r="C90" s="160">
        <f t="shared" si="3"/>
        <v>48580</v>
      </c>
      <c r="D90" s="161"/>
      <c r="E90" s="161">
        <f>-zins/12*MAX(Kredit!$D90,H89)</f>
        <v>0</v>
      </c>
      <c r="F90" s="161">
        <f t="shared" si="4"/>
        <v>0</v>
      </c>
      <c r="G90" s="161">
        <f>+IF(B90=0,IF(A90=1,$B$9,MAX($B$9,-H89+Kredit!$E90)),0)</f>
        <v>0</v>
      </c>
      <c r="H90" s="161">
        <f t="shared" si="5"/>
        <v>0</v>
      </c>
      <c r="I90" s="159"/>
      <c r="J90" s="161">
        <f t="shared" si="6"/>
        <v>0</v>
      </c>
      <c r="K90" s="159">
        <f t="shared" si="7"/>
        <v>1</v>
      </c>
      <c r="L90" s="161">
        <f t="shared" si="8"/>
        <v>0</v>
      </c>
      <c r="M90" s="13"/>
      <c r="N90" s="161">
        <f>+Kredit!$E90+L90</f>
        <v>0</v>
      </c>
      <c r="O90" s="109"/>
      <c r="P90" s="109"/>
    </row>
    <row r="91" ht="15.75" customHeight="1">
      <c r="A91" s="159">
        <f t="shared" si="2"/>
        <v>74</v>
      </c>
      <c r="B91" s="159">
        <f t="shared" si="1"/>
        <v>0</v>
      </c>
      <c r="C91" s="160">
        <f t="shared" si="3"/>
        <v>48611</v>
      </c>
      <c r="D91" s="161"/>
      <c r="E91" s="161">
        <f>-zins/12*MAX(Kredit!$D91,H90)</f>
        <v>0</v>
      </c>
      <c r="F91" s="161">
        <f t="shared" si="4"/>
        <v>0</v>
      </c>
      <c r="G91" s="161">
        <f>+IF(B91=0,IF(A91=1,$B$9,MAX($B$9,-H90+Kredit!$E91)),0)</f>
        <v>0</v>
      </c>
      <c r="H91" s="161">
        <f t="shared" si="5"/>
        <v>0</v>
      </c>
      <c r="I91" s="159"/>
      <c r="J91" s="161">
        <f t="shared" si="6"/>
        <v>0</v>
      </c>
      <c r="K91" s="159">
        <f t="shared" si="7"/>
        <v>1</v>
      </c>
      <c r="L91" s="161">
        <f t="shared" si="8"/>
        <v>0</v>
      </c>
      <c r="M91" s="13"/>
      <c r="N91" s="161">
        <f>+Kredit!$E91+L91</f>
        <v>0</v>
      </c>
      <c r="O91" s="109"/>
      <c r="P91" s="109"/>
    </row>
    <row r="92" ht="15.75" customHeight="1">
      <c r="A92" s="159">
        <f t="shared" si="2"/>
        <v>75</v>
      </c>
      <c r="B92" s="159">
        <f t="shared" si="1"/>
        <v>0</v>
      </c>
      <c r="C92" s="160">
        <f t="shared" si="3"/>
        <v>48639</v>
      </c>
      <c r="D92" s="161"/>
      <c r="E92" s="161">
        <f>-zins/12*MAX(Kredit!$D92,H91)</f>
        <v>0</v>
      </c>
      <c r="F92" s="161">
        <f t="shared" si="4"/>
        <v>0</v>
      </c>
      <c r="G92" s="161">
        <f>+IF(B92=0,IF(A92=1,$B$9,MAX($B$9,-H91+Kredit!$E92)),0)</f>
        <v>0</v>
      </c>
      <c r="H92" s="161">
        <f t="shared" si="5"/>
        <v>0</v>
      </c>
      <c r="I92" s="159"/>
      <c r="J92" s="161">
        <f t="shared" si="6"/>
        <v>0</v>
      </c>
      <c r="K92" s="159">
        <f t="shared" si="7"/>
        <v>1</v>
      </c>
      <c r="L92" s="161">
        <f t="shared" si="8"/>
        <v>0</v>
      </c>
      <c r="M92" s="13"/>
      <c r="N92" s="161">
        <f>+Kredit!$E92+L92</f>
        <v>0</v>
      </c>
      <c r="O92" s="109"/>
      <c r="P92" s="109"/>
    </row>
    <row r="93" ht="15.75" customHeight="1">
      <c r="A93" s="159">
        <f t="shared" si="2"/>
        <v>76</v>
      </c>
      <c r="B93" s="159">
        <f t="shared" si="1"/>
        <v>0</v>
      </c>
      <c r="C93" s="160">
        <f t="shared" si="3"/>
        <v>48670</v>
      </c>
      <c r="D93" s="161"/>
      <c r="E93" s="161">
        <f>-zins/12*MAX(Kredit!$D93,H92)</f>
        <v>0</v>
      </c>
      <c r="F93" s="161">
        <f t="shared" si="4"/>
        <v>0</v>
      </c>
      <c r="G93" s="161">
        <f>+IF(B93=0,IF(A93=1,$B$9,MAX($B$9,-H92+Kredit!$E93)),0)</f>
        <v>0</v>
      </c>
      <c r="H93" s="161">
        <f t="shared" si="5"/>
        <v>0</v>
      </c>
      <c r="I93" s="159"/>
      <c r="J93" s="161">
        <f t="shared" si="6"/>
        <v>0</v>
      </c>
      <c r="K93" s="159">
        <f t="shared" si="7"/>
        <v>1</v>
      </c>
      <c r="L93" s="161">
        <f t="shared" si="8"/>
        <v>0</v>
      </c>
      <c r="M93" s="13"/>
      <c r="N93" s="161">
        <f>+Kredit!$E93+L93</f>
        <v>0</v>
      </c>
      <c r="O93" s="109"/>
      <c r="P93" s="109"/>
    </row>
    <row r="94" ht="15.75" customHeight="1">
      <c r="A94" s="159">
        <f t="shared" si="2"/>
        <v>77</v>
      </c>
      <c r="B94" s="159">
        <f t="shared" si="1"/>
        <v>0</v>
      </c>
      <c r="C94" s="160">
        <f t="shared" si="3"/>
        <v>48700</v>
      </c>
      <c r="D94" s="161"/>
      <c r="E94" s="161">
        <f>-zins/12*MAX(Kredit!$D94,H93)</f>
        <v>0</v>
      </c>
      <c r="F94" s="161">
        <f t="shared" si="4"/>
        <v>0</v>
      </c>
      <c r="G94" s="161">
        <f>+IF(B94=0,IF(A94=1,$B$9,MAX($B$9,-H93+Kredit!$E94)),0)</f>
        <v>0</v>
      </c>
      <c r="H94" s="161">
        <f t="shared" si="5"/>
        <v>0</v>
      </c>
      <c r="I94" s="159"/>
      <c r="J94" s="161">
        <f t="shared" si="6"/>
        <v>0</v>
      </c>
      <c r="K94" s="159">
        <f t="shared" si="7"/>
        <v>1</v>
      </c>
      <c r="L94" s="161">
        <f t="shared" si="8"/>
        <v>0</v>
      </c>
      <c r="M94" s="13"/>
      <c r="N94" s="161">
        <f>+Kredit!$E94+L94</f>
        <v>0</v>
      </c>
      <c r="O94" s="109"/>
      <c r="P94" s="109"/>
    </row>
    <row r="95" ht="15.75" customHeight="1">
      <c r="A95" s="159">
        <f t="shared" si="2"/>
        <v>78</v>
      </c>
      <c r="B95" s="159">
        <f t="shared" si="1"/>
        <v>0</v>
      </c>
      <c r="C95" s="160">
        <f t="shared" si="3"/>
        <v>48731</v>
      </c>
      <c r="D95" s="161"/>
      <c r="E95" s="161">
        <f>-zins/12*MAX(Kredit!$D95,H94)</f>
        <v>0</v>
      </c>
      <c r="F95" s="161">
        <f t="shared" si="4"/>
        <v>0</v>
      </c>
      <c r="G95" s="161">
        <f>+IF(B95=0,IF(A95=1,$B$9,MAX($B$9,-H94+Kredit!$E95)),0)</f>
        <v>0</v>
      </c>
      <c r="H95" s="161">
        <f t="shared" si="5"/>
        <v>0</v>
      </c>
      <c r="I95" s="159"/>
      <c r="J95" s="161">
        <f t="shared" si="6"/>
        <v>0</v>
      </c>
      <c r="K95" s="159">
        <f t="shared" si="7"/>
        <v>1</v>
      </c>
      <c r="L95" s="161">
        <f t="shared" si="8"/>
        <v>0</v>
      </c>
      <c r="M95" s="13"/>
      <c r="N95" s="161">
        <f>+Kredit!$E95+L95</f>
        <v>0</v>
      </c>
      <c r="O95" s="109"/>
      <c r="P95" s="109"/>
    </row>
    <row r="96" ht="15.75" customHeight="1">
      <c r="A96" s="159">
        <f t="shared" si="2"/>
        <v>79</v>
      </c>
      <c r="B96" s="159">
        <f t="shared" si="1"/>
        <v>0</v>
      </c>
      <c r="C96" s="160">
        <f t="shared" si="3"/>
        <v>48761</v>
      </c>
      <c r="D96" s="161"/>
      <c r="E96" s="161">
        <f>-zins/12*MAX(Kredit!$D96,H95)</f>
        <v>0</v>
      </c>
      <c r="F96" s="161">
        <f t="shared" si="4"/>
        <v>0</v>
      </c>
      <c r="G96" s="161">
        <f>+IF(B96=0,IF(A96=1,$B$9,MAX($B$9,-H95+Kredit!$E96)),0)</f>
        <v>0</v>
      </c>
      <c r="H96" s="161">
        <f t="shared" si="5"/>
        <v>0</v>
      </c>
      <c r="I96" s="159"/>
      <c r="J96" s="161">
        <f t="shared" si="6"/>
        <v>0</v>
      </c>
      <c r="K96" s="159">
        <f t="shared" si="7"/>
        <v>1</v>
      </c>
      <c r="L96" s="161">
        <f t="shared" si="8"/>
        <v>0</v>
      </c>
      <c r="M96" s="13"/>
      <c r="N96" s="161">
        <f>+Kredit!$E96+L96</f>
        <v>0</v>
      </c>
      <c r="O96" s="109"/>
      <c r="P96" s="109"/>
    </row>
    <row r="97" ht="15.75" customHeight="1">
      <c r="A97" s="159">
        <f t="shared" si="2"/>
        <v>80</v>
      </c>
      <c r="B97" s="159">
        <f t="shared" si="1"/>
        <v>0</v>
      </c>
      <c r="C97" s="160">
        <f t="shared" si="3"/>
        <v>48792</v>
      </c>
      <c r="D97" s="161"/>
      <c r="E97" s="161">
        <f>-zins/12*MAX(Kredit!$D97,H96)</f>
        <v>0</v>
      </c>
      <c r="F97" s="161">
        <f t="shared" si="4"/>
        <v>0</v>
      </c>
      <c r="G97" s="161">
        <f>+IF(B97=0,IF(A97=1,$B$9,MAX($B$9,-H96+Kredit!$E97)),0)</f>
        <v>0</v>
      </c>
      <c r="H97" s="161">
        <f t="shared" si="5"/>
        <v>0</v>
      </c>
      <c r="I97" s="159"/>
      <c r="J97" s="161">
        <f t="shared" si="6"/>
        <v>0</v>
      </c>
      <c r="K97" s="159">
        <f t="shared" si="7"/>
        <v>1</v>
      </c>
      <c r="L97" s="161">
        <f t="shared" si="8"/>
        <v>0</v>
      </c>
      <c r="M97" s="13"/>
      <c r="N97" s="161">
        <f>+Kredit!$E97+L97</f>
        <v>0</v>
      </c>
      <c r="O97" s="109"/>
      <c r="P97" s="109"/>
    </row>
    <row r="98" ht="15.75" customHeight="1">
      <c r="A98" s="159">
        <f t="shared" si="2"/>
        <v>81</v>
      </c>
      <c r="B98" s="159">
        <f t="shared" si="1"/>
        <v>0</v>
      </c>
      <c r="C98" s="160">
        <f t="shared" si="3"/>
        <v>48823</v>
      </c>
      <c r="D98" s="161"/>
      <c r="E98" s="161">
        <f>-zins/12*MAX(Kredit!$D98,H97)</f>
        <v>0</v>
      </c>
      <c r="F98" s="161">
        <f t="shared" si="4"/>
        <v>0</v>
      </c>
      <c r="G98" s="161">
        <f>+IF(B98=0,IF(A98=1,$B$9,MAX($B$9,-H97+Kredit!$E98)),0)</f>
        <v>0</v>
      </c>
      <c r="H98" s="161">
        <f t="shared" si="5"/>
        <v>0</v>
      </c>
      <c r="I98" s="159"/>
      <c r="J98" s="161">
        <f t="shared" si="6"/>
        <v>0</v>
      </c>
      <c r="K98" s="159">
        <f t="shared" si="7"/>
        <v>1</v>
      </c>
      <c r="L98" s="161">
        <f t="shared" si="8"/>
        <v>0</v>
      </c>
      <c r="M98" s="13"/>
      <c r="N98" s="161">
        <f>+Kredit!$E98+L98</f>
        <v>0</v>
      </c>
      <c r="O98" s="109"/>
      <c r="P98" s="109"/>
    </row>
    <row r="99" ht="15.75" customHeight="1">
      <c r="A99" s="159">
        <f t="shared" si="2"/>
        <v>82</v>
      </c>
      <c r="B99" s="159">
        <f t="shared" si="1"/>
        <v>0</v>
      </c>
      <c r="C99" s="160">
        <f t="shared" si="3"/>
        <v>48853</v>
      </c>
      <c r="D99" s="161"/>
      <c r="E99" s="161">
        <f>-zins/12*MAX(Kredit!$D99,H98)</f>
        <v>0</v>
      </c>
      <c r="F99" s="161">
        <f t="shared" si="4"/>
        <v>0</v>
      </c>
      <c r="G99" s="161">
        <f>+IF(B99=0,IF(A99=1,$B$9,MAX($B$9,-H98+Kredit!$E99)),0)</f>
        <v>0</v>
      </c>
      <c r="H99" s="161">
        <f t="shared" si="5"/>
        <v>0</v>
      </c>
      <c r="I99" s="159"/>
      <c r="J99" s="161">
        <f t="shared" si="6"/>
        <v>0</v>
      </c>
      <c r="K99" s="159">
        <f t="shared" si="7"/>
        <v>1</v>
      </c>
      <c r="L99" s="161">
        <f t="shared" si="8"/>
        <v>0</v>
      </c>
      <c r="M99" s="13"/>
      <c r="N99" s="161">
        <f>+Kredit!$E99+L99</f>
        <v>0</v>
      </c>
      <c r="O99" s="109"/>
      <c r="P99" s="109"/>
    </row>
    <row r="100" ht="15.75" customHeight="1">
      <c r="A100" s="159">
        <f t="shared" si="2"/>
        <v>83</v>
      </c>
      <c r="B100" s="159">
        <f t="shared" si="1"/>
        <v>0</v>
      </c>
      <c r="C100" s="160">
        <f t="shared" si="3"/>
        <v>48884</v>
      </c>
      <c r="D100" s="161"/>
      <c r="E100" s="161">
        <f>-zins/12*MAX(Kredit!$D100,H99)</f>
        <v>0</v>
      </c>
      <c r="F100" s="161">
        <f t="shared" si="4"/>
        <v>0</v>
      </c>
      <c r="G100" s="161">
        <f>+IF(B100=0,IF(A100=1,$B$9,MAX($B$9,-H99+Kredit!$E100)),0)</f>
        <v>0</v>
      </c>
      <c r="H100" s="161">
        <f t="shared" si="5"/>
        <v>0</v>
      </c>
      <c r="I100" s="159"/>
      <c r="J100" s="161">
        <f t="shared" si="6"/>
        <v>0</v>
      </c>
      <c r="K100" s="159">
        <f t="shared" si="7"/>
        <v>1</v>
      </c>
      <c r="L100" s="161">
        <f t="shared" si="8"/>
        <v>0</v>
      </c>
      <c r="M100" s="13"/>
      <c r="N100" s="161">
        <f>+Kredit!$E100+L100</f>
        <v>0</v>
      </c>
      <c r="O100" s="109"/>
      <c r="P100" s="109"/>
    </row>
    <row r="101" ht="15.75" customHeight="1">
      <c r="A101" s="159">
        <f t="shared" si="2"/>
        <v>84</v>
      </c>
      <c r="B101" s="159">
        <f t="shared" si="1"/>
        <v>0</v>
      </c>
      <c r="C101" s="160">
        <f t="shared" si="3"/>
        <v>48914</v>
      </c>
      <c r="D101" s="161"/>
      <c r="E101" s="161">
        <f>-zins/12*MAX(Kredit!$D101,H100)</f>
        <v>0</v>
      </c>
      <c r="F101" s="161">
        <f t="shared" si="4"/>
        <v>0</v>
      </c>
      <c r="G101" s="161">
        <f>+IF(B101=0,IF(A101=1,$B$9,MAX($B$9,-H100+Kredit!$E101)),0)</f>
        <v>0</v>
      </c>
      <c r="H101" s="161">
        <f t="shared" si="5"/>
        <v>0</v>
      </c>
      <c r="I101" s="159"/>
      <c r="J101" s="161">
        <f t="shared" si="6"/>
        <v>0</v>
      </c>
      <c r="K101" s="159">
        <f t="shared" si="7"/>
        <v>1</v>
      </c>
      <c r="L101" s="161">
        <f t="shared" si="8"/>
        <v>0</v>
      </c>
      <c r="M101" s="13"/>
      <c r="N101" s="161">
        <f>+Kredit!$E101+L101</f>
        <v>0</v>
      </c>
      <c r="O101" s="109"/>
      <c r="P101" s="109"/>
    </row>
    <row r="102" ht="15.75" customHeight="1">
      <c r="A102" s="159">
        <f t="shared" si="2"/>
        <v>85</v>
      </c>
      <c r="B102" s="159">
        <f t="shared" si="1"/>
        <v>0</v>
      </c>
      <c r="C102" s="160">
        <f t="shared" si="3"/>
        <v>48945</v>
      </c>
      <c r="D102" s="161"/>
      <c r="E102" s="161">
        <f>-zins/12*MAX(Kredit!$D102,H101)</f>
        <v>0</v>
      </c>
      <c r="F102" s="161">
        <f t="shared" si="4"/>
        <v>0</v>
      </c>
      <c r="G102" s="161">
        <f>+IF(B102=0,IF(A102=1,$B$9,MAX($B$9,-H101+Kredit!$E102)),0)</f>
        <v>0</v>
      </c>
      <c r="H102" s="161">
        <f t="shared" si="5"/>
        <v>0</v>
      </c>
      <c r="I102" s="159"/>
      <c r="J102" s="161">
        <f t="shared" si="6"/>
        <v>0</v>
      </c>
      <c r="K102" s="159">
        <f t="shared" si="7"/>
        <v>1</v>
      </c>
      <c r="L102" s="161">
        <f t="shared" si="8"/>
        <v>0</v>
      </c>
      <c r="M102" s="13"/>
      <c r="N102" s="161">
        <f>+Kredit!$E102+L102</f>
        <v>0</v>
      </c>
      <c r="O102" s="109"/>
      <c r="P102" s="109"/>
    </row>
    <row r="103" ht="15.75" customHeight="1">
      <c r="A103" s="159">
        <f t="shared" si="2"/>
        <v>86</v>
      </c>
      <c r="B103" s="159">
        <f t="shared" si="1"/>
        <v>0</v>
      </c>
      <c r="C103" s="160">
        <f t="shared" si="3"/>
        <v>48976</v>
      </c>
      <c r="D103" s="161"/>
      <c r="E103" s="161">
        <f>-zins/12*MAX(Kredit!$D103,H102)</f>
        <v>0</v>
      </c>
      <c r="F103" s="161">
        <f t="shared" si="4"/>
        <v>0</v>
      </c>
      <c r="G103" s="161">
        <f>+IF(B103=0,IF(A103=1,$B$9,MAX($B$9,-H102+Kredit!$E103)),0)</f>
        <v>0</v>
      </c>
      <c r="H103" s="161">
        <f t="shared" si="5"/>
        <v>0</v>
      </c>
      <c r="I103" s="159"/>
      <c r="J103" s="161">
        <f t="shared" si="6"/>
        <v>0</v>
      </c>
      <c r="K103" s="159">
        <f t="shared" si="7"/>
        <v>1</v>
      </c>
      <c r="L103" s="161">
        <f t="shared" si="8"/>
        <v>0</v>
      </c>
      <c r="M103" s="13"/>
      <c r="N103" s="161">
        <f>+Kredit!$E103+L103</f>
        <v>0</v>
      </c>
      <c r="O103" s="109"/>
      <c r="P103" s="109"/>
    </row>
    <row r="104" ht="15.75" customHeight="1">
      <c r="A104" s="159">
        <f t="shared" si="2"/>
        <v>87</v>
      </c>
      <c r="B104" s="159">
        <f t="shared" si="1"/>
        <v>0</v>
      </c>
      <c r="C104" s="160">
        <f t="shared" si="3"/>
        <v>49004</v>
      </c>
      <c r="D104" s="161"/>
      <c r="E104" s="161">
        <f>-zins/12*MAX(Kredit!$D104,H103)</f>
        <v>0</v>
      </c>
      <c r="F104" s="161">
        <f t="shared" si="4"/>
        <v>0</v>
      </c>
      <c r="G104" s="161">
        <f>+IF(B104=0,IF(A104=1,$B$9,MAX($B$9,-H103+Kredit!$E104)),0)</f>
        <v>0</v>
      </c>
      <c r="H104" s="161">
        <f t="shared" si="5"/>
        <v>0</v>
      </c>
      <c r="I104" s="159"/>
      <c r="J104" s="161">
        <f t="shared" si="6"/>
        <v>0</v>
      </c>
      <c r="K104" s="159">
        <f t="shared" si="7"/>
        <v>1</v>
      </c>
      <c r="L104" s="161">
        <f t="shared" si="8"/>
        <v>0</v>
      </c>
      <c r="M104" s="13"/>
      <c r="N104" s="161">
        <f>+Kredit!$E104+L104</f>
        <v>0</v>
      </c>
      <c r="O104" s="109"/>
      <c r="P104" s="109"/>
    </row>
    <row r="105" ht="15.75" customHeight="1">
      <c r="A105" s="159">
        <f t="shared" si="2"/>
        <v>88</v>
      </c>
      <c r="B105" s="159">
        <f t="shared" si="1"/>
        <v>0</v>
      </c>
      <c r="C105" s="160">
        <f t="shared" si="3"/>
        <v>49035</v>
      </c>
      <c r="D105" s="161"/>
      <c r="E105" s="161">
        <f>-zins/12*MAX(Kredit!$D105,H104)</f>
        <v>0</v>
      </c>
      <c r="F105" s="161">
        <f t="shared" si="4"/>
        <v>0</v>
      </c>
      <c r="G105" s="161">
        <f>+IF(B105=0,IF(A105=1,$B$9,MAX($B$9,-H104+Kredit!$E105)),0)</f>
        <v>0</v>
      </c>
      <c r="H105" s="161">
        <f t="shared" si="5"/>
        <v>0</v>
      </c>
      <c r="I105" s="159"/>
      <c r="J105" s="161">
        <f t="shared" si="6"/>
        <v>0</v>
      </c>
      <c r="K105" s="159">
        <f t="shared" si="7"/>
        <v>1</v>
      </c>
      <c r="L105" s="161">
        <f t="shared" si="8"/>
        <v>0</v>
      </c>
      <c r="M105" s="13"/>
      <c r="N105" s="161">
        <f>+Kredit!$E105+L105</f>
        <v>0</v>
      </c>
      <c r="O105" s="109"/>
      <c r="P105" s="109"/>
    </row>
    <row r="106" ht="15.75" customHeight="1">
      <c r="A106" s="159">
        <f t="shared" si="2"/>
        <v>89</v>
      </c>
      <c r="B106" s="159">
        <f t="shared" si="1"/>
        <v>0</v>
      </c>
      <c r="C106" s="160">
        <f t="shared" si="3"/>
        <v>49065</v>
      </c>
      <c r="D106" s="161"/>
      <c r="E106" s="161">
        <f>-zins/12*MAX(Kredit!$D106,H105)</f>
        <v>0</v>
      </c>
      <c r="F106" s="161">
        <f t="shared" si="4"/>
        <v>0</v>
      </c>
      <c r="G106" s="161">
        <f>+IF(B106=0,IF(A106=1,$B$9,MAX($B$9,-H105+Kredit!$E106)),0)</f>
        <v>0</v>
      </c>
      <c r="H106" s="161">
        <f t="shared" si="5"/>
        <v>0</v>
      </c>
      <c r="I106" s="159"/>
      <c r="J106" s="161">
        <f t="shared" si="6"/>
        <v>0</v>
      </c>
      <c r="K106" s="159">
        <f t="shared" si="7"/>
        <v>1</v>
      </c>
      <c r="L106" s="161">
        <f t="shared" si="8"/>
        <v>0</v>
      </c>
      <c r="M106" s="13"/>
      <c r="N106" s="161">
        <f>+Kredit!$E106+L106</f>
        <v>0</v>
      </c>
      <c r="O106" s="109"/>
      <c r="P106" s="109"/>
    </row>
    <row r="107" ht="15.75" customHeight="1">
      <c r="A107" s="159">
        <f t="shared" si="2"/>
        <v>90</v>
      </c>
      <c r="B107" s="159">
        <f t="shared" si="1"/>
        <v>0</v>
      </c>
      <c r="C107" s="160">
        <f t="shared" si="3"/>
        <v>49096</v>
      </c>
      <c r="D107" s="161"/>
      <c r="E107" s="161">
        <f>-zins/12*MAX(Kredit!$D107,H106)</f>
        <v>0</v>
      </c>
      <c r="F107" s="161">
        <f t="shared" si="4"/>
        <v>0</v>
      </c>
      <c r="G107" s="161">
        <f>+IF(B107=0,IF(A107=1,$B$9,MAX($B$9,-H106+Kredit!$E107)),0)</f>
        <v>0</v>
      </c>
      <c r="H107" s="161">
        <f t="shared" si="5"/>
        <v>0</v>
      </c>
      <c r="I107" s="159"/>
      <c r="J107" s="161">
        <f t="shared" si="6"/>
        <v>0</v>
      </c>
      <c r="K107" s="159">
        <f t="shared" si="7"/>
        <v>1</v>
      </c>
      <c r="L107" s="161">
        <f t="shared" si="8"/>
        <v>0</v>
      </c>
      <c r="M107" s="13"/>
      <c r="N107" s="161">
        <f>+Kredit!$E107+L107</f>
        <v>0</v>
      </c>
      <c r="O107" s="109"/>
      <c r="P107" s="109"/>
    </row>
    <row r="108" ht="15.75" customHeight="1">
      <c r="A108" s="159">
        <f t="shared" si="2"/>
        <v>91</v>
      </c>
      <c r="B108" s="159">
        <f t="shared" si="1"/>
        <v>0</v>
      </c>
      <c r="C108" s="160">
        <f t="shared" si="3"/>
        <v>49126</v>
      </c>
      <c r="D108" s="161"/>
      <c r="E108" s="161">
        <f>-zins/12*MAX(Kredit!$D108,H107)</f>
        <v>0</v>
      </c>
      <c r="F108" s="161">
        <f t="shared" si="4"/>
        <v>0</v>
      </c>
      <c r="G108" s="161">
        <f>+IF(B108=0,IF(A108=1,$B$9,MAX($B$9,-H107+Kredit!$E108)),0)</f>
        <v>0</v>
      </c>
      <c r="H108" s="161">
        <f t="shared" si="5"/>
        <v>0</v>
      </c>
      <c r="I108" s="159"/>
      <c r="J108" s="161">
        <f t="shared" si="6"/>
        <v>0</v>
      </c>
      <c r="K108" s="159">
        <f t="shared" si="7"/>
        <v>1</v>
      </c>
      <c r="L108" s="161">
        <f t="shared" si="8"/>
        <v>0</v>
      </c>
      <c r="M108" s="13"/>
      <c r="N108" s="161">
        <f>+Kredit!$E108+L108</f>
        <v>0</v>
      </c>
      <c r="O108" s="109"/>
      <c r="P108" s="109"/>
    </row>
    <row r="109" ht="15.75" customHeight="1">
      <c r="A109" s="159">
        <f t="shared" si="2"/>
        <v>92</v>
      </c>
      <c r="B109" s="159">
        <f t="shared" si="1"/>
        <v>0</v>
      </c>
      <c r="C109" s="160">
        <f t="shared" si="3"/>
        <v>49157</v>
      </c>
      <c r="D109" s="161"/>
      <c r="E109" s="161">
        <f>-zins/12*MAX(Kredit!$D109,H108)</f>
        <v>0</v>
      </c>
      <c r="F109" s="161">
        <f t="shared" si="4"/>
        <v>0</v>
      </c>
      <c r="G109" s="161">
        <f>+IF(B109=0,IF(A109=1,$B$9,MAX($B$9,-H108+Kredit!$E109)),0)</f>
        <v>0</v>
      </c>
      <c r="H109" s="161">
        <f t="shared" si="5"/>
        <v>0</v>
      </c>
      <c r="I109" s="159"/>
      <c r="J109" s="161">
        <f t="shared" si="6"/>
        <v>0</v>
      </c>
      <c r="K109" s="159">
        <f t="shared" si="7"/>
        <v>1</v>
      </c>
      <c r="L109" s="161">
        <f t="shared" si="8"/>
        <v>0</v>
      </c>
      <c r="M109" s="13"/>
      <c r="N109" s="161">
        <f>+Kredit!$E109+L109</f>
        <v>0</v>
      </c>
      <c r="O109" s="109"/>
      <c r="P109" s="109"/>
    </row>
    <row r="110" ht="15.75" customHeight="1">
      <c r="A110" s="159">
        <f t="shared" si="2"/>
        <v>93</v>
      </c>
      <c r="B110" s="159">
        <f t="shared" si="1"/>
        <v>0</v>
      </c>
      <c r="C110" s="160">
        <f t="shared" si="3"/>
        <v>49188</v>
      </c>
      <c r="D110" s="161"/>
      <c r="E110" s="161">
        <f>-zins/12*MAX(Kredit!$D110,H109)</f>
        <v>0</v>
      </c>
      <c r="F110" s="161">
        <f t="shared" si="4"/>
        <v>0</v>
      </c>
      <c r="G110" s="161">
        <f>+IF(B110=0,IF(A110=1,$B$9,MAX($B$9,-H109+Kredit!$E110)),0)</f>
        <v>0</v>
      </c>
      <c r="H110" s="161">
        <f t="shared" si="5"/>
        <v>0</v>
      </c>
      <c r="I110" s="159"/>
      <c r="J110" s="161">
        <f t="shared" si="6"/>
        <v>0</v>
      </c>
      <c r="K110" s="159">
        <f t="shared" si="7"/>
        <v>1</v>
      </c>
      <c r="L110" s="161">
        <f t="shared" si="8"/>
        <v>0</v>
      </c>
      <c r="M110" s="13"/>
      <c r="N110" s="161">
        <f>+Kredit!$E110+L110</f>
        <v>0</v>
      </c>
      <c r="O110" s="109"/>
      <c r="P110" s="109"/>
    </row>
    <row r="111" ht="15.75" customHeight="1">
      <c r="A111" s="159">
        <f t="shared" si="2"/>
        <v>94</v>
      </c>
      <c r="B111" s="159">
        <f t="shared" si="1"/>
        <v>0</v>
      </c>
      <c r="C111" s="160">
        <f t="shared" si="3"/>
        <v>49218</v>
      </c>
      <c r="D111" s="161"/>
      <c r="E111" s="161">
        <f>-zins/12*MAX(Kredit!$D111,H110)</f>
        <v>0</v>
      </c>
      <c r="F111" s="161">
        <f t="shared" si="4"/>
        <v>0</v>
      </c>
      <c r="G111" s="161">
        <f>+IF(B111=0,IF(A111=1,$B$9,MAX($B$9,-H110+Kredit!$E111)),0)</f>
        <v>0</v>
      </c>
      <c r="H111" s="161">
        <f t="shared" si="5"/>
        <v>0</v>
      </c>
      <c r="I111" s="159"/>
      <c r="J111" s="161">
        <f t="shared" si="6"/>
        <v>0</v>
      </c>
      <c r="K111" s="159">
        <f t="shared" si="7"/>
        <v>1</v>
      </c>
      <c r="L111" s="161">
        <f t="shared" si="8"/>
        <v>0</v>
      </c>
      <c r="M111" s="13"/>
      <c r="N111" s="161">
        <f>+Kredit!$E111+L111</f>
        <v>0</v>
      </c>
      <c r="O111" s="109"/>
      <c r="P111" s="109"/>
    </row>
    <row r="112" ht="15.75" customHeight="1">
      <c r="A112" s="159">
        <f t="shared" si="2"/>
        <v>95</v>
      </c>
      <c r="B112" s="159">
        <f t="shared" si="1"/>
        <v>0</v>
      </c>
      <c r="C112" s="160">
        <f t="shared" si="3"/>
        <v>49249</v>
      </c>
      <c r="D112" s="161"/>
      <c r="E112" s="161">
        <f>-zins/12*MAX(Kredit!$D112,H111)</f>
        <v>0</v>
      </c>
      <c r="F112" s="161">
        <f t="shared" si="4"/>
        <v>0</v>
      </c>
      <c r="G112" s="161">
        <f>+IF(B112=0,IF(A112=1,$B$9,MAX($B$9,-H111+Kredit!$E112)),0)</f>
        <v>0</v>
      </c>
      <c r="H112" s="161">
        <f t="shared" si="5"/>
        <v>0</v>
      </c>
      <c r="I112" s="159"/>
      <c r="J112" s="161">
        <f t="shared" si="6"/>
        <v>0</v>
      </c>
      <c r="K112" s="159">
        <f t="shared" si="7"/>
        <v>1</v>
      </c>
      <c r="L112" s="161">
        <f t="shared" si="8"/>
        <v>0</v>
      </c>
      <c r="M112" s="13"/>
      <c r="N112" s="161">
        <f>+Kredit!$E112+L112</f>
        <v>0</v>
      </c>
      <c r="O112" s="109"/>
      <c r="P112" s="109"/>
    </row>
    <row r="113" ht="15.75" customHeight="1">
      <c r="A113" s="159">
        <f t="shared" si="2"/>
        <v>96</v>
      </c>
      <c r="B113" s="159">
        <f t="shared" si="1"/>
        <v>0</v>
      </c>
      <c r="C113" s="160">
        <f t="shared" si="3"/>
        <v>49279</v>
      </c>
      <c r="D113" s="161"/>
      <c r="E113" s="161">
        <f>-zins/12*MAX(Kredit!$D113,H112)</f>
        <v>0</v>
      </c>
      <c r="F113" s="161">
        <f t="shared" si="4"/>
        <v>0</v>
      </c>
      <c r="G113" s="161">
        <f>+IF(B113=0,IF(A113=1,$B$9,MAX($B$9,-H112+Kredit!$E113)),0)</f>
        <v>0</v>
      </c>
      <c r="H113" s="161">
        <f t="shared" si="5"/>
        <v>0</v>
      </c>
      <c r="I113" s="159"/>
      <c r="J113" s="161">
        <f t="shared" si="6"/>
        <v>0</v>
      </c>
      <c r="K113" s="159">
        <f t="shared" si="7"/>
        <v>1</v>
      </c>
      <c r="L113" s="161">
        <f t="shared" si="8"/>
        <v>0</v>
      </c>
      <c r="M113" s="13"/>
      <c r="N113" s="161">
        <f>+Kredit!$E113+L113</f>
        <v>0</v>
      </c>
      <c r="O113" s="109"/>
      <c r="P113" s="109"/>
    </row>
    <row r="114" ht="15.75" customHeight="1">
      <c r="A114" s="159">
        <f t="shared" si="2"/>
        <v>97</v>
      </c>
      <c r="B114" s="159">
        <f t="shared" si="1"/>
        <v>0</v>
      </c>
      <c r="C114" s="160">
        <f t="shared" si="3"/>
        <v>49310</v>
      </c>
      <c r="D114" s="161"/>
      <c r="E114" s="161">
        <f>-zins/12*MAX(Kredit!$D114,H113)</f>
        <v>0</v>
      </c>
      <c r="F114" s="161">
        <f t="shared" si="4"/>
        <v>0</v>
      </c>
      <c r="G114" s="161">
        <f>+IF(B114=0,IF(A114=1,$B$9,MAX($B$9,-H113+Kredit!$E114)),0)</f>
        <v>0</v>
      </c>
      <c r="H114" s="161">
        <f t="shared" si="5"/>
        <v>0</v>
      </c>
      <c r="I114" s="159"/>
      <c r="J114" s="161">
        <f t="shared" si="6"/>
        <v>0</v>
      </c>
      <c r="K114" s="159">
        <f t="shared" si="7"/>
        <v>1</v>
      </c>
      <c r="L114" s="161">
        <f t="shared" si="8"/>
        <v>0</v>
      </c>
      <c r="M114" s="13"/>
      <c r="N114" s="161">
        <f>+Kredit!$E114+L114</f>
        <v>0</v>
      </c>
      <c r="O114" s="109"/>
      <c r="P114" s="109"/>
    </row>
    <row r="115" ht="15.75" customHeight="1">
      <c r="A115" s="159">
        <f t="shared" si="2"/>
        <v>98</v>
      </c>
      <c r="B115" s="159">
        <f t="shared" si="1"/>
        <v>0</v>
      </c>
      <c r="C115" s="160">
        <f t="shared" si="3"/>
        <v>49341</v>
      </c>
      <c r="D115" s="161"/>
      <c r="E115" s="161">
        <f>-zins/12*MAX(Kredit!$D115,H114)</f>
        <v>0</v>
      </c>
      <c r="F115" s="161">
        <f t="shared" si="4"/>
        <v>0</v>
      </c>
      <c r="G115" s="161">
        <f>+IF(B115=0,IF(A115=1,$B$9,MAX($B$9,-H114+Kredit!$E115)),0)</f>
        <v>0</v>
      </c>
      <c r="H115" s="161">
        <f t="shared" si="5"/>
        <v>0</v>
      </c>
      <c r="I115" s="159"/>
      <c r="J115" s="161">
        <f t="shared" si="6"/>
        <v>0</v>
      </c>
      <c r="K115" s="159">
        <f t="shared" si="7"/>
        <v>1</v>
      </c>
      <c r="L115" s="161">
        <f t="shared" si="8"/>
        <v>0</v>
      </c>
      <c r="M115" s="13"/>
      <c r="N115" s="161">
        <f>+Kredit!$E115+L115</f>
        <v>0</v>
      </c>
      <c r="O115" s="109"/>
      <c r="P115" s="109"/>
    </row>
    <row r="116" ht="15.75" customHeight="1">
      <c r="A116" s="159">
        <f t="shared" si="2"/>
        <v>99</v>
      </c>
      <c r="B116" s="159">
        <f t="shared" si="1"/>
        <v>0</v>
      </c>
      <c r="C116" s="160">
        <f t="shared" si="3"/>
        <v>49369</v>
      </c>
      <c r="D116" s="161"/>
      <c r="E116" s="161">
        <f>-zins/12*MAX(Kredit!$D116,H115)</f>
        <v>0</v>
      </c>
      <c r="F116" s="161">
        <f t="shared" si="4"/>
        <v>0</v>
      </c>
      <c r="G116" s="161">
        <f>+IF(B116=0,IF(A116=1,$B$9,MAX($B$9,-H115+Kredit!$E116)),0)</f>
        <v>0</v>
      </c>
      <c r="H116" s="161">
        <f t="shared" si="5"/>
        <v>0</v>
      </c>
      <c r="I116" s="159"/>
      <c r="J116" s="161">
        <f t="shared" si="6"/>
        <v>0</v>
      </c>
      <c r="K116" s="159">
        <f t="shared" si="7"/>
        <v>1</v>
      </c>
      <c r="L116" s="161">
        <f t="shared" si="8"/>
        <v>0</v>
      </c>
      <c r="M116" s="13"/>
      <c r="N116" s="161">
        <f>+Kredit!$E116+L116</f>
        <v>0</v>
      </c>
      <c r="O116" s="109"/>
      <c r="P116" s="109"/>
    </row>
    <row r="117" ht="15.75" customHeight="1">
      <c r="A117" s="159">
        <f t="shared" si="2"/>
        <v>100</v>
      </c>
      <c r="B117" s="159">
        <f t="shared" si="1"/>
        <v>0</v>
      </c>
      <c r="C117" s="160">
        <f t="shared" si="3"/>
        <v>49400</v>
      </c>
      <c r="D117" s="161"/>
      <c r="E117" s="161">
        <f>-zins/12*MAX(Kredit!$D117,H116)</f>
        <v>0</v>
      </c>
      <c r="F117" s="161">
        <f t="shared" si="4"/>
        <v>0</v>
      </c>
      <c r="G117" s="161">
        <f>+IF(B117=0,IF(A117=1,$B$9,MAX($B$9,-H116+Kredit!$E117)),0)</f>
        <v>0</v>
      </c>
      <c r="H117" s="161">
        <f t="shared" si="5"/>
        <v>0</v>
      </c>
      <c r="I117" s="159"/>
      <c r="J117" s="161">
        <f t="shared" si="6"/>
        <v>0</v>
      </c>
      <c r="K117" s="159">
        <f t="shared" si="7"/>
        <v>1</v>
      </c>
      <c r="L117" s="161">
        <f t="shared" si="8"/>
        <v>0</v>
      </c>
      <c r="M117" s="13"/>
      <c r="N117" s="161">
        <f>+Kredit!$E117+L117</f>
        <v>0</v>
      </c>
      <c r="O117" s="109"/>
      <c r="P117" s="109"/>
    </row>
    <row r="118" ht="15.75" customHeight="1">
      <c r="A118" s="159">
        <f t="shared" si="2"/>
        <v>101</v>
      </c>
      <c r="B118" s="159">
        <f t="shared" si="1"/>
        <v>0</v>
      </c>
      <c r="C118" s="160">
        <f t="shared" si="3"/>
        <v>49430</v>
      </c>
      <c r="D118" s="161"/>
      <c r="E118" s="161">
        <f>-zins/12*MAX(Kredit!$D118,H117)</f>
        <v>0</v>
      </c>
      <c r="F118" s="161">
        <f t="shared" si="4"/>
        <v>0</v>
      </c>
      <c r="G118" s="161">
        <f>+IF(B118=0,IF(A118=1,$B$9,MAX($B$9,-H117+Kredit!$E118)),0)</f>
        <v>0</v>
      </c>
      <c r="H118" s="161">
        <f t="shared" si="5"/>
        <v>0</v>
      </c>
      <c r="I118" s="159"/>
      <c r="J118" s="161">
        <f t="shared" si="6"/>
        <v>0</v>
      </c>
      <c r="K118" s="159">
        <f t="shared" si="7"/>
        <v>1</v>
      </c>
      <c r="L118" s="161">
        <f t="shared" si="8"/>
        <v>0</v>
      </c>
      <c r="M118" s="13"/>
      <c r="N118" s="161">
        <f>+Kredit!$E118+L118</f>
        <v>0</v>
      </c>
      <c r="O118" s="109"/>
      <c r="P118" s="109"/>
    </row>
    <row r="119" ht="15.75" customHeight="1">
      <c r="A119" s="159">
        <f t="shared" si="2"/>
        <v>102</v>
      </c>
      <c r="B119" s="159">
        <f t="shared" si="1"/>
        <v>0</v>
      </c>
      <c r="C119" s="160">
        <f t="shared" si="3"/>
        <v>49461</v>
      </c>
      <c r="D119" s="161"/>
      <c r="E119" s="161">
        <f>-zins/12*MAX(Kredit!$D119,H118)</f>
        <v>0</v>
      </c>
      <c r="F119" s="161">
        <f t="shared" si="4"/>
        <v>0</v>
      </c>
      <c r="G119" s="161">
        <f>+IF(B119=0,IF(A119=1,$B$9,MAX($B$9,-H118+Kredit!$E119)),0)</f>
        <v>0</v>
      </c>
      <c r="H119" s="161">
        <f t="shared" si="5"/>
        <v>0</v>
      </c>
      <c r="I119" s="159"/>
      <c r="J119" s="161">
        <f t="shared" si="6"/>
        <v>0</v>
      </c>
      <c r="K119" s="159">
        <f t="shared" si="7"/>
        <v>1</v>
      </c>
      <c r="L119" s="161">
        <f t="shared" si="8"/>
        <v>0</v>
      </c>
      <c r="M119" s="13"/>
      <c r="N119" s="161">
        <f>+Kredit!$E119+L119</f>
        <v>0</v>
      </c>
      <c r="O119" s="109"/>
      <c r="P119" s="109"/>
    </row>
    <row r="120" ht="15.75" customHeight="1">
      <c r="A120" s="159">
        <f t="shared" si="2"/>
        <v>103</v>
      </c>
      <c r="B120" s="159">
        <f t="shared" si="1"/>
        <v>0</v>
      </c>
      <c r="C120" s="160">
        <f t="shared" si="3"/>
        <v>49491</v>
      </c>
      <c r="D120" s="161"/>
      <c r="E120" s="161">
        <f>-zins/12*MAX(Kredit!$D120,H119)</f>
        <v>0</v>
      </c>
      <c r="F120" s="161">
        <f t="shared" si="4"/>
        <v>0</v>
      </c>
      <c r="G120" s="161">
        <f>+IF(B120=0,IF(A120=1,$B$9,MAX($B$9,-H119+Kredit!$E120)),0)</f>
        <v>0</v>
      </c>
      <c r="H120" s="161">
        <f t="shared" si="5"/>
        <v>0</v>
      </c>
      <c r="I120" s="159"/>
      <c r="J120" s="161">
        <f t="shared" si="6"/>
        <v>0</v>
      </c>
      <c r="K120" s="159">
        <f t="shared" si="7"/>
        <v>1</v>
      </c>
      <c r="L120" s="161">
        <f t="shared" si="8"/>
        <v>0</v>
      </c>
      <c r="M120" s="13"/>
      <c r="N120" s="161">
        <f>+Kredit!$E120+L120</f>
        <v>0</v>
      </c>
      <c r="O120" s="109"/>
      <c r="P120" s="109"/>
    </row>
    <row r="121" ht="15.75" customHeight="1">
      <c r="A121" s="159">
        <f t="shared" si="2"/>
        <v>104</v>
      </c>
      <c r="B121" s="159">
        <f t="shared" si="1"/>
        <v>0</v>
      </c>
      <c r="C121" s="160">
        <f t="shared" si="3"/>
        <v>49522</v>
      </c>
      <c r="D121" s="161"/>
      <c r="E121" s="161">
        <f>-zins/12*MAX(Kredit!$D121,H120)</f>
        <v>0</v>
      </c>
      <c r="F121" s="161">
        <f t="shared" si="4"/>
        <v>0</v>
      </c>
      <c r="G121" s="161">
        <f>+IF(B121=0,IF(A121=1,$B$9,MAX($B$9,-H120+Kredit!$E121)),0)</f>
        <v>0</v>
      </c>
      <c r="H121" s="161">
        <f t="shared" si="5"/>
        <v>0</v>
      </c>
      <c r="I121" s="159"/>
      <c r="J121" s="161">
        <f t="shared" si="6"/>
        <v>0</v>
      </c>
      <c r="K121" s="159">
        <f t="shared" si="7"/>
        <v>1</v>
      </c>
      <c r="L121" s="161">
        <f t="shared" si="8"/>
        <v>0</v>
      </c>
      <c r="M121" s="13"/>
      <c r="N121" s="161">
        <f>+Kredit!$E121+L121</f>
        <v>0</v>
      </c>
      <c r="O121" s="109"/>
      <c r="P121" s="109"/>
    </row>
    <row r="122" ht="15.75" customHeight="1">
      <c r="A122" s="159">
        <f t="shared" si="2"/>
        <v>105</v>
      </c>
      <c r="B122" s="159">
        <f t="shared" si="1"/>
        <v>0</v>
      </c>
      <c r="C122" s="160">
        <f t="shared" si="3"/>
        <v>49553</v>
      </c>
      <c r="D122" s="161"/>
      <c r="E122" s="161">
        <f>-zins/12*MAX(Kredit!$D122,H121)</f>
        <v>0</v>
      </c>
      <c r="F122" s="161">
        <f t="shared" si="4"/>
        <v>0</v>
      </c>
      <c r="G122" s="161">
        <f>+IF(B122=0,IF(A122=1,$B$9,MAX($B$9,-H121+Kredit!$E122)),0)</f>
        <v>0</v>
      </c>
      <c r="H122" s="161">
        <f t="shared" si="5"/>
        <v>0</v>
      </c>
      <c r="I122" s="159"/>
      <c r="J122" s="161">
        <f t="shared" si="6"/>
        <v>0</v>
      </c>
      <c r="K122" s="159">
        <f t="shared" si="7"/>
        <v>1</v>
      </c>
      <c r="L122" s="161">
        <f t="shared" si="8"/>
        <v>0</v>
      </c>
      <c r="M122" s="13"/>
      <c r="N122" s="161">
        <f>+Kredit!$E122+L122</f>
        <v>0</v>
      </c>
      <c r="O122" s="109"/>
      <c r="P122" s="109"/>
    </row>
    <row r="123" ht="15.75" customHeight="1">
      <c r="A123" s="159">
        <f t="shared" si="2"/>
        <v>106</v>
      </c>
      <c r="B123" s="159">
        <f t="shared" si="1"/>
        <v>0</v>
      </c>
      <c r="C123" s="160">
        <f t="shared" si="3"/>
        <v>49583</v>
      </c>
      <c r="D123" s="161"/>
      <c r="E123" s="161">
        <f>-zins/12*MAX(Kredit!$D123,H122)</f>
        <v>0</v>
      </c>
      <c r="F123" s="161">
        <f t="shared" si="4"/>
        <v>0</v>
      </c>
      <c r="G123" s="161">
        <f>+IF(B123=0,IF(A123=1,$B$9,MAX($B$9,-H122+Kredit!$E123)),0)</f>
        <v>0</v>
      </c>
      <c r="H123" s="161">
        <f t="shared" si="5"/>
        <v>0</v>
      </c>
      <c r="I123" s="159"/>
      <c r="J123" s="161">
        <f t="shared" si="6"/>
        <v>0</v>
      </c>
      <c r="K123" s="159">
        <f t="shared" si="7"/>
        <v>1</v>
      </c>
      <c r="L123" s="161">
        <f t="shared" si="8"/>
        <v>0</v>
      </c>
      <c r="M123" s="13"/>
      <c r="N123" s="161">
        <f>+Kredit!$E123+L123</f>
        <v>0</v>
      </c>
      <c r="O123" s="109"/>
      <c r="P123" s="109"/>
    </row>
    <row r="124" ht="15.75" customHeight="1">
      <c r="A124" s="159">
        <f t="shared" si="2"/>
        <v>107</v>
      </c>
      <c r="B124" s="159">
        <f t="shared" si="1"/>
        <v>0</v>
      </c>
      <c r="C124" s="160">
        <f t="shared" si="3"/>
        <v>49614</v>
      </c>
      <c r="D124" s="161"/>
      <c r="E124" s="161">
        <f>-zins/12*MAX(Kredit!$D124,H123)</f>
        <v>0</v>
      </c>
      <c r="F124" s="161">
        <f t="shared" si="4"/>
        <v>0</v>
      </c>
      <c r="G124" s="161">
        <f>+IF(B124=0,IF(A124=1,$B$9,MAX($B$9,-H123+Kredit!$E124)),0)</f>
        <v>0</v>
      </c>
      <c r="H124" s="161">
        <f t="shared" si="5"/>
        <v>0</v>
      </c>
      <c r="I124" s="159"/>
      <c r="J124" s="161">
        <f t="shared" si="6"/>
        <v>0</v>
      </c>
      <c r="K124" s="159">
        <f t="shared" si="7"/>
        <v>1</v>
      </c>
      <c r="L124" s="161">
        <f t="shared" si="8"/>
        <v>0</v>
      </c>
      <c r="M124" s="13"/>
      <c r="N124" s="161">
        <f>+Kredit!$E124+L124</f>
        <v>0</v>
      </c>
      <c r="O124" s="109"/>
      <c r="P124" s="109"/>
    </row>
    <row r="125" ht="15.75" customHeight="1">
      <c r="A125" s="159">
        <f t="shared" si="2"/>
        <v>108</v>
      </c>
      <c r="B125" s="159">
        <f t="shared" si="1"/>
        <v>0</v>
      </c>
      <c r="C125" s="160">
        <f t="shared" si="3"/>
        <v>49644</v>
      </c>
      <c r="D125" s="161"/>
      <c r="E125" s="161">
        <f>-zins/12*MAX(Kredit!$D125,H124)</f>
        <v>0</v>
      </c>
      <c r="F125" s="161">
        <f t="shared" si="4"/>
        <v>0</v>
      </c>
      <c r="G125" s="161">
        <f>+IF(B125=0,IF(A125=1,$B$9,MAX($B$9,-H124+Kredit!$E125)),0)</f>
        <v>0</v>
      </c>
      <c r="H125" s="161">
        <f t="shared" si="5"/>
        <v>0</v>
      </c>
      <c r="I125" s="159"/>
      <c r="J125" s="161">
        <f t="shared" si="6"/>
        <v>0</v>
      </c>
      <c r="K125" s="159">
        <f t="shared" si="7"/>
        <v>1</v>
      </c>
      <c r="L125" s="161">
        <f t="shared" si="8"/>
        <v>0</v>
      </c>
      <c r="M125" s="13"/>
      <c r="N125" s="161">
        <f>+Kredit!$E125+L125</f>
        <v>0</v>
      </c>
      <c r="O125" s="109"/>
      <c r="P125" s="109"/>
    </row>
    <row r="126" ht="15.75" customHeight="1">
      <c r="A126" s="159">
        <f t="shared" si="2"/>
        <v>109</v>
      </c>
      <c r="B126" s="159">
        <f t="shared" si="1"/>
        <v>0</v>
      </c>
      <c r="C126" s="160">
        <f t="shared" si="3"/>
        <v>49675</v>
      </c>
      <c r="D126" s="161"/>
      <c r="E126" s="161">
        <f>-zins/12*MAX(Kredit!$D126,H125)</f>
        <v>0</v>
      </c>
      <c r="F126" s="161">
        <f t="shared" si="4"/>
        <v>0</v>
      </c>
      <c r="G126" s="161">
        <f>+IF(B126=0,IF(A126=1,$B$9,MAX($B$9,-H125+Kredit!$E126)),0)</f>
        <v>0</v>
      </c>
      <c r="H126" s="161">
        <f t="shared" si="5"/>
        <v>0</v>
      </c>
      <c r="I126" s="159"/>
      <c r="J126" s="161">
        <f t="shared" si="6"/>
        <v>0</v>
      </c>
      <c r="K126" s="159">
        <f t="shared" si="7"/>
        <v>1</v>
      </c>
      <c r="L126" s="161">
        <f t="shared" si="8"/>
        <v>0</v>
      </c>
      <c r="M126" s="13"/>
      <c r="N126" s="161">
        <f>+Kredit!$E126+L126</f>
        <v>0</v>
      </c>
      <c r="O126" s="109"/>
      <c r="P126" s="109"/>
    </row>
    <row r="127" ht="15.75" customHeight="1">
      <c r="A127" s="159">
        <f t="shared" si="2"/>
        <v>110</v>
      </c>
      <c r="B127" s="159">
        <f t="shared" si="1"/>
        <v>0</v>
      </c>
      <c r="C127" s="160">
        <f t="shared" si="3"/>
        <v>49706</v>
      </c>
      <c r="D127" s="161"/>
      <c r="E127" s="161">
        <f>-zins/12*MAX(Kredit!$D127,H126)</f>
        <v>0</v>
      </c>
      <c r="F127" s="161">
        <f t="shared" si="4"/>
        <v>0</v>
      </c>
      <c r="G127" s="161">
        <f>+IF(B127=0,IF(A127=1,$B$9,MAX($B$9,-H126+Kredit!$E127)),0)</f>
        <v>0</v>
      </c>
      <c r="H127" s="161">
        <f t="shared" si="5"/>
        <v>0</v>
      </c>
      <c r="I127" s="159"/>
      <c r="J127" s="161">
        <f t="shared" si="6"/>
        <v>0</v>
      </c>
      <c r="K127" s="159">
        <f t="shared" si="7"/>
        <v>1</v>
      </c>
      <c r="L127" s="161">
        <f t="shared" si="8"/>
        <v>0</v>
      </c>
      <c r="M127" s="13"/>
      <c r="N127" s="161">
        <f>+Kredit!$E127+L127</f>
        <v>0</v>
      </c>
      <c r="O127" s="109"/>
      <c r="P127" s="109"/>
    </row>
    <row r="128" ht="15.75" customHeight="1">
      <c r="A128" s="159">
        <f t="shared" si="2"/>
        <v>111</v>
      </c>
      <c r="B128" s="159">
        <f t="shared" si="1"/>
        <v>0</v>
      </c>
      <c r="C128" s="160">
        <f t="shared" si="3"/>
        <v>49735</v>
      </c>
      <c r="D128" s="161"/>
      <c r="E128" s="161">
        <f>-zins/12*MAX(Kredit!$D128,H127)</f>
        <v>0</v>
      </c>
      <c r="F128" s="161">
        <f t="shared" si="4"/>
        <v>0</v>
      </c>
      <c r="G128" s="161">
        <f>+IF(B128=0,IF(A128=1,$B$9,MAX($B$9,-H127+Kredit!$E128)),0)</f>
        <v>0</v>
      </c>
      <c r="H128" s="161">
        <f t="shared" si="5"/>
        <v>0</v>
      </c>
      <c r="I128" s="159"/>
      <c r="J128" s="161">
        <f t="shared" si="6"/>
        <v>0</v>
      </c>
      <c r="K128" s="159">
        <f t="shared" si="7"/>
        <v>1</v>
      </c>
      <c r="L128" s="161">
        <f t="shared" si="8"/>
        <v>0</v>
      </c>
      <c r="M128" s="13"/>
      <c r="N128" s="161">
        <f>+Kredit!$E128+L128</f>
        <v>0</v>
      </c>
      <c r="O128" s="109"/>
      <c r="P128" s="109"/>
    </row>
    <row r="129" ht="15.75" customHeight="1">
      <c r="A129" s="159">
        <f t="shared" si="2"/>
        <v>112</v>
      </c>
      <c r="B129" s="159">
        <f t="shared" si="1"/>
        <v>0</v>
      </c>
      <c r="C129" s="160">
        <f t="shared" si="3"/>
        <v>49766</v>
      </c>
      <c r="D129" s="161"/>
      <c r="E129" s="161">
        <f>-zins/12*MAX(Kredit!$D129,H128)</f>
        <v>0</v>
      </c>
      <c r="F129" s="161">
        <f t="shared" si="4"/>
        <v>0</v>
      </c>
      <c r="G129" s="161">
        <f>+IF(B129=0,IF(A129=1,$B$9,MAX($B$9,-H128+Kredit!$E129)),0)</f>
        <v>0</v>
      </c>
      <c r="H129" s="161">
        <f t="shared" si="5"/>
        <v>0</v>
      </c>
      <c r="I129" s="159"/>
      <c r="J129" s="161">
        <f t="shared" si="6"/>
        <v>0</v>
      </c>
      <c r="K129" s="159">
        <f t="shared" si="7"/>
        <v>1</v>
      </c>
      <c r="L129" s="161">
        <f t="shared" si="8"/>
        <v>0</v>
      </c>
      <c r="M129" s="13"/>
      <c r="N129" s="161">
        <f>+Kredit!$E129+L129</f>
        <v>0</v>
      </c>
      <c r="O129" s="109"/>
      <c r="P129" s="109"/>
    </row>
    <row r="130" ht="15.75" customHeight="1">
      <c r="A130" s="159">
        <f t="shared" si="2"/>
        <v>113</v>
      </c>
      <c r="B130" s="159">
        <f t="shared" si="1"/>
        <v>0</v>
      </c>
      <c r="C130" s="160">
        <f t="shared" si="3"/>
        <v>49796</v>
      </c>
      <c r="D130" s="161"/>
      <c r="E130" s="161">
        <f>-zins/12*MAX(Kredit!$D130,H129)</f>
        <v>0</v>
      </c>
      <c r="F130" s="161">
        <f t="shared" si="4"/>
        <v>0</v>
      </c>
      <c r="G130" s="161">
        <f>+IF(B130=0,IF(A130=1,$B$9,MAX($B$9,-H129+Kredit!$E130)),0)</f>
        <v>0</v>
      </c>
      <c r="H130" s="161">
        <f t="shared" si="5"/>
        <v>0</v>
      </c>
      <c r="I130" s="159"/>
      <c r="J130" s="161">
        <f t="shared" si="6"/>
        <v>0</v>
      </c>
      <c r="K130" s="159">
        <f t="shared" si="7"/>
        <v>1</v>
      </c>
      <c r="L130" s="161">
        <f t="shared" si="8"/>
        <v>0</v>
      </c>
      <c r="M130" s="13"/>
      <c r="N130" s="161">
        <f>+Kredit!$E130+L130</f>
        <v>0</v>
      </c>
      <c r="O130" s="109"/>
      <c r="P130" s="109"/>
    </row>
    <row r="131" ht="15.75" customHeight="1">
      <c r="A131" s="159">
        <f t="shared" si="2"/>
        <v>114</v>
      </c>
      <c r="B131" s="159">
        <f t="shared" si="1"/>
        <v>0</v>
      </c>
      <c r="C131" s="160">
        <f t="shared" si="3"/>
        <v>49827</v>
      </c>
      <c r="D131" s="161"/>
      <c r="E131" s="161">
        <f>-zins/12*MAX(Kredit!$D131,H130)</f>
        <v>0</v>
      </c>
      <c r="F131" s="161">
        <f t="shared" si="4"/>
        <v>0</v>
      </c>
      <c r="G131" s="161">
        <f>+IF(B131=0,IF(A131=1,$B$9,MAX($B$9,-H130+Kredit!$E131)),0)</f>
        <v>0</v>
      </c>
      <c r="H131" s="161">
        <f t="shared" si="5"/>
        <v>0</v>
      </c>
      <c r="I131" s="159"/>
      <c r="J131" s="161">
        <f t="shared" si="6"/>
        <v>0</v>
      </c>
      <c r="K131" s="159">
        <f t="shared" si="7"/>
        <v>1</v>
      </c>
      <c r="L131" s="161">
        <f t="shared" si="8"/>
        <v>0</v>
      </c>
      <c r="M131" s="13"/>
      <c r="N131" s="161">
        <f>+Kredit!$E131+L131</f>
        <v>0</v>
      </c>
      <c r="O131" s="109"/>
      <c r="P131" s="109"/>
    </row>
    <row r="132" ht="15.75" customHeight="1">
      <c r="A132" s="159">
        <f t="shared" si="2"/>
        <v>115</v>
      </c>
      <c r="B132" s="159">
        <f t="shared" si="1"/>
        <v>0</v>
      </c>
      <c r="C132" s="160">
        <f t="shared" si="3"/>
        <v>49857</v>
      </c>
      <c r="D132" s="161"/>
      <c r="E132" s="161">
        <f>-zins/12*MAX(Kredit!$D132,H131)</f>
        <v>0</v>
      </c>
      <c r="F132" s="161">
        <f t="shared" si="4"/>
        <v>0</v>
      </c>
      <c r="G132" s="161">
        <f>+IF(B132=0,IF(A132=1,$B$9,MAX($B$9,-H131+Kredit!$E132)),0)</f>
        <v>0</v>
      </c>
      <c r="H132" s="161">
        <f t="shared" si="5"/>
        <v>0</v>
      </c>
      <c r="I132" s="159"/>
      <c r="J132" s="161">
        <f t="shared" si="6"/>
        <v>0</v>
      </c>
      <c r="K132" s="159">
        <f t="shared" si="7"/>
        <v>1</v>
      </c>
      <c r="L132" s="161">
        <f t="shared" si="8"/>
        <v>0</v>
      </c>
      <c r="M132" s="13"/>
      <c r="N132" s="161">
        <f>+Kredit!$E132+L132</f>
        <v>0</v>
      </c>
      <c r="O132" s="109"/>
      <c r="P132" s="109"/>
    </row>
    <row r="133" ht="15.75" customHeight="1">
      <c r="A133" s="159">
        <f t="shared" si="2"/>
        <v>116</v>
      </c>
      <c r="B133" s="159">
        <f t="shared" si="1"/>
        <v>0</v>
      </c>
      <c r="C133" s="160">
        <f t="shared" si="3"/>
        <v>49888</v>
      </c>
      <c r="D133" s="161"/>
      <c r="E133" s="161">
        <f>-zins/12*MAX(Kredit!$D133,H132)</f>
        <v>0</v>
      </c>
      <c r="F133" s="161">
        <f t="shared" si="4"/>
        <v>0</v>
      </c>
      <c r="G133" s="161">
        <f>+IF(B133=0,IF(A133=1,$B$9,MAX($B$9,-H132+Kredit!$E133)),0)</f>
        <v>0</v>
      </c>
      <c r="H133" s="161">
        <f t="shared" si="5"/>
        <v>0</v>
      </c>
      <c r="I133" s="159"/>
      <c r="J133" s="161">
        <f t="shared" si="6"/>
        <v>0</v>
      </c>
      <c r="K133" s="159">
        <f t="shared" si="7"/>
        <v>1</v>
      </c>
      <c r="L133" s="161">
        <f t="shared" si="8"/>
        <v>0</v>
      </c>
      <c r="M133" s="13"/>
      <c r="N133" s="161">
        <f>+Kredit!$E133+L133</f>
        <v>0</v>
      </c>
      <c r="O133" s="109"/>
      <c r="P133" s="109"/>
    </row>
    <row r="134" ht="15.75" customHeight="1">
      <c r="A134" s="159">
        <f t="shared" si="2"/>
        <v>117</v>
      </c>
      <c r="B134" s="159">
        <f t="shared" si="1"/>
        <v>0</v>
      </c>
      <c r="C134" s="160">
        <f t="shared" si="3"/>
        <v>49919</v>
      </c>
      <c r="D134" s="161"/>
      <c r="E134" s="161">
        <f>-zins/12*MAX(Kredit!$D134,H133)</f>
        <v>0</v>
      </c>
      <c r="F134" s="161">
        <f t="shared" si="4"/>
        <v>0</v>
      </c>
      <c r="G134" s="161">
        <f>+IF(B134=0,IF(A134=1,$B$9,MAX($B$9,-H133+Kredit!$E134)),0)</f>
        <v>0</v>
      </c>
      <c r="H134" s="161">
        <f t="shared" si="5"/>
        <v>0</v>
      </c>
      <c r="I134" s="159"/>
      <c r="J134" s="161">
        <f t="shared" si="6"/>
        <v>0</v>
      </c>
      <c r="K134" s="159">
        <f t="shared" si="7"/>
        <v>1</v>
      </c>
      <c r="L134" s="161">
        <f t="shared" si="8"/>
        <v>0</v>
      </c>
      <c r="M134" s="13"/>
      <c r="N134" s="161">
        <f>+Kredit!$E134+L134</f>
        <v>0</v>
      </c>
      <c r="O134" s="109"/>
      <c r="P134" s="109"/>
    </row>
    <row r="135" ht="15.75" customHeight="1">
      <c r="A135" s="159">
        <f t="shared" si="2"/>
        <v>118</v>
      </c>
      <c r="B135" s="159">
        <f t="shared" si="1"/>
        <v>0</v>
      </c>
      <c r="C135" s="160">
        <f t="shared" si="3"/>
        <v>49949</v>
      </c>
      <c r="D135" s="161"/>
      <c r="E135" s="161">
        <f>-zins/12*MAX(Kredit!$D135,H134)</f>
        <v>0</v>
      </c>
      <c r="F135" s="161">
        <f t="shared" si="4"/>
        <v>0</v>
      </c>
      <c r="G135" s="161">
        <f>+IF(B135=0,IF(A135=1,$B$9,MAX($B$9,-H134+Kredit!$E135)),0)</f>
        <v>0</v>
      </c>
      <c r="H135" s="161">
        <f t="shared" si="5"/>
        <v>0</v>
      </c>
      <c r="I135" s="159"/>
      <c r="J135" s="161">
        <f t="shared" si="6"/>
        <v>0</v>
      </c>
      <c r="K135" s="159">
        <f t="shared" si="7"/>
        <v>1</v>
      </c>
      <c r="L135" s="161">
        <f t="shared" si="8"/>
        <v>0</v>
      </c>
      <c r="M135" s="13"/>
      <c r="N135" s="161">
        <f>+Kredit!$E135+L135</f>
        <v>0</v>
      </c>
      <c r="O135" s="109"/>
      <c r="P135" s="109"/>
    </row>
    <row r="136" ht="15.75" customHeight="1">
      <c r="A136" s="159">
        <f t="shared" si="2"/>
        <v>119</v>
      </c>
      <c r="B136" s="159">
        <f t="shared" si="1"/>
        <v>0</v>
      </c>
      <c r="C136" s="160">
        <f t="shared" si="3"/>
        <v>49980</v>
      </c>
      <c r="D136" s="161"/>
      <c r="E136" s="161">
        <f>-zins/12*MAX(Kredit!$D136,H135)</f>
        <v>0</v>
      </c>
      <c r="F136" s="161">
        <f t="shared" si="4"/>
        <v>0</v>
      </c>
      <c r="G136" s="161">
        <f>+IF(B136=0,IF(A136=1,$B$9,MAX($B$9,-H135+Kredit!$E136)),0)</f>
        <v>0</v>
      </c>
      <c r="H136" s="161">
        <f t="shared" si="5"/>
        <v>0</v>
      </c>
      <c r="I136" s="159"/>
      <c r="J136" s="161">
        <f t="shared" si="6"/>
        <v>0</v>
      </c>
      <c r="K136" s="159">
        <f t="shared" si="7"/>
        <v>1</v>
      </c>
      <c r="L136" s="161">
        <f t="shared" si="8"/>
        <v>0</v>
      </c>
      <c r="M136" s="13"/>
      <c r="N136" s="161">
        <f>+Kredit!$E136+L136</f>
        <v>0</v>
      </c>
      <c r="O136" s="109"/>
      <c r="P136" s="109"/>
    </row>
    <row r="137" ht="15.75" customHeight="1">
      <c r="A137" s="159">
        <f t="shared" si="2"/>
        <v>120</v>
      </c>
      <c r="B137" s="159">
        <f t="shared" si="1"/>
        <v>0</v>
      </c>
      <c r="C137" s="160">
        <f t="shared" si="3"/>
        <v>50010</v>
      </c>
      <c r="D137" s="161"/>
      <c r="E137" s="161">
        <f>-zins/12*MAX(Kredit!$D137,H136)</f>
        <v>0</v>
      </c>
      <c r="F137" s="161">
        <f t="shared" si="4"/>
        <v>0</v>
      </c>
      <c r="G137" s="161">
        <f>+IF(B137=0,IF(A137=1,$B$9,MAX($B$9,-H136+Kredit!$E137)),0)</f>
        <v>0</v>
      </c>
      <c r="H137" s="161">
        <f t="shared" si="5"/>
        <v>0</v>
      </c>
      <c r="I137" s="159"/>
      <c r="J137" s="161">
        <f t="shared" si="6"/>
        <v>0</v>
      </c>
      <c r="K137" s="159">
        <f t="shared" si="7"/>
        <v>1</v>
      </c>
      <c r="L137" s="161">
        <f t="shared" si="8"/>
        <v>0</v>
      </c>
      <c r="M137" s="13"/>
      <c r="N137" s="161">
        <f>+Kredit!$E137+L137</f>
        <v>0</v>
      </c>
      <c r="O137" s="109"/>
      <c r="P137" s="109"/>
    </row>
    <row r="138" ht="15.75" customHeight="1">
      <c r="A138" s="109"/>
      <c r="B138" s="109"/>
      <c r="C138" s="109"/>
      <c r="D138" s="145"/>
      <c r="E138" s="145"/>
      <c r="F138" s="145"/>
      <c r="G138" s="145"/>
      <c r="H138" s="145"/>
      <c r="I138" s="145"/>
      <c r="J138" s="109"/>
      <c r="K138" s="109"/>
      <c r="L138" s="109"/>
      <c r="M138" s="109"/>
      <c r="N138" s="109"/>
      <c r="O138" s="109"/>
      <c r="P138" s="109"/>
    </row>
    <row r="139" ht="15.75" customHeight="1">
      <c r="D139" s="229"/>
      <c r="E139" s="230"/>
      <c r="F139" s="230"/>
      <c r="G139" s="230"/>
      <c r="H139" s="230"/>
      <c r="I139" s="230"/>
    </row>
    <row r="140" ht="15.75" customHeight="1">
      <c r="D140" s="229"/>
      <c r="E140" s="230"/>
      <c r="F140" s="230"/>
      <c r="G140" s="230"/>
      <c r="H140" s="230"/>
      <c r="I140" s="230"/>
    </row>
    <row r="141" ht="15.75" customHeight="1">
      <c r="D141" s="229"/>
      <c r="E141" s="230"/>
      <c r="F141" s="230"/>
      <c r="G141" s="230"/>
      <c r="H141" s="230"/>
      <c r="I141" s="230"/>
    </row>
    <row r="142" ht="15.75" customHeight="1">
      <c r="D142" s="229"/>
      <c r="E142" s="230"/>
      <c r="F142" s="230"/>
      <c r="G142" s="230"/>
      <c r="H142" s="230"/>
      <c r="I142" s="230"/>
    </row>
    <row r="143" ht="15.75" customHeight="1">
      <c r="D143" s="229"/>
      <c r="E143" s="230"/>
      <c r="F143" s="230"/>
      <c r="G143" s="230"/>
      <c r="H143" s="230"/>
      <c r="I143" s="230"/>
    </row>
    <row r="144" ht="15.75" customHeight="1">
      <c r="D144" s="229"/>
      <c r="E144" s="230"/>
      <c r="F144" s="230"/>
      <c r="G144" s="230"/>
      <c r="H144" s="230"/>
      <c r="I144" s="230"/>
    </row>
    <row r="145" ht="15.75" customHeight="1">
      <c r="D145" s="229"/>
      <c r="E145" s="230"/>
      <c r="F145" s="230"/>
      <c r="G145" s="230"/>
      <c r="H145" s="230"/>
      <c r="I145" s="230"/>
    </row>
    <row r="146" ht="15.75" customHeight="1">
      <c r="D146" s="229"/>
      <c r="E146" s="230"/>
      <c r="F146" s="230"/>
      <c r="G146" s="230"/>
      <c r="H146" s="230"/>
      <c r="I146" s="230"/>
    </row>
    <row r="147" ht="15.75" customHeight="1">
      <c r="D147" s="229"/>
      <c r="E147" s="230"/>
      <c r="F147" s="230"/>
      <c r="G147" s="230"/>
      <c r="H147" s="230"/>
      <c r="I147" s="230"/>
    </row>
    <row r="148" ht="15.75" customHeight="1">
      <c r="D148" s="229"/>
      <c r="E148" s="230"/>
      <c r="F148" s="230"/>
      <c r="G148" s="230"/>
      <c r="H148" s="230"/>
      <c r="I148" s="230"/>
    </row>
    <row r="149" ht="15.75" customHeight="1">
      <c r="D149" s="229"/>
      <c r="E149" s="230"/>
      <c r="F149" s="230"/>
      <c r="G149" s="230"/>
      <c r="H149" s="230"/>
      <c r="I149" s="230"/>
    </row>
    <row r="150" ht="15.75" customHeight="1">
      <c r="D150" s="229"/>
      <c r="E150" s="230"/>
      <c r="F150" s="230"/>
      <c r="G150" s="230"/>
      <c r="H150" s="230"/>
      <c r="I150" s="230"/>
    </row>
    <row r="151" ht="15.75" customHeight="1">
      <c r="D151" s="229"/>
      <c r="E151" s="230"/>
      <c r="F151" s="230"/>
      <c r="G151" s="230"/>
      <c r="H151" s="230"/>
      <c r="I151" s="230"/>
    </row>
    <row r="152" ht="15.75" customHeight="1">
      <c r="D152" s="229"/>
      <c r="E152" s="230"/>
      <c r="F152" s="230"/>
      <c r="G152" s="230"/>
      <c r="H152" s="230"/>
      <c r="I152" s="230"/>
    </row>
    <row r="153" ht="15.75" customHeight="1">
      <c r="D153" s="229"/>
      <c r="E153" s="230"/>
      <c r="F153" s="230"/>
      <c r="G153" s="230"/>
      <c r="H153" s="230"/>
      <c r="I153" s="230"/>
    </row>
    <row r="154" ht="15.75" customHeight="1">
      <c r="D154" s="229"/>
      <c r="E154" s="230"/>
      <c r="F154" s="230"/>
      <c r="G154" s="230"/>
      <c r="H154" s="230"/>
      <c r="I154" s="230"/>
    </row>
    <row r="155" ht="15.75" customHeight="1">
      <c r="D155" s="229"/>
      <c r="E155" s="230"/>
      <c r="F155" s="230"/>
      <c r="G155" s="230"/>
      <c r="H155" s="230"/>
      <c r="I155" s="230"/>
    </row>
    <row r="156" ht="15.75" customHeight="1">
      <c r="D156" s="229"/>
      <c r="E156" s="230"/>
      <c r="F156" s="230"/>
      <c r="G156" s="230"/>
      <c r="H156" s="230"/>
      <c r="I156" s="230"/>
    </row>
    <row r="157" ht="15.75" customHeight="1">
      <c r="D157" s="229"/>
      <c r="E157" s="230"/>
      <c r="F157" s="230"/>
      <c r="G157" s="230"/>
      <c r="H157" s="230"/>
      <c r="I157" s="230"/>
    </row>
    <row r="158" ht="15.75" customHeight="1">
      <c r="D158" s="229"/>
      <c r="E158" s="230"/>
      <c r="F158" s="230"/>
      <c r="G158" s="230"/>
      <c r="H158" s="230"/>
      <c r="I158" s="230"/>
    </row>
    <row r="159" ht="15.75" customHeight="1">
      <c r="D159" s="229"/>
      <c r="E159" s="230"/>
      <c r="F159" s="230"/>
      <c r="G159" s="230"/>
      <c r="H159" s="230"/>
      <c r="I159" s="230"/>
    </row>
    <row r="160" ht="15.75" customHeight="1">
      <c r="D160" s="229"/>
      <c r="E160" s="230"/>
      <c r="F160" s="230"/>
      <c r="G160" s="230"/>
      <c r="H160" s="230"/>
      <c r="I160" s="230"/>
    </row>
    <row r="161" ht="15.75" customHeight="1">
      <c r="D161" s="229"/>
      <c r="E161" s="230"/>
      <c r="F161" s="230"/>
      <c r="G161" s="230"/>
      <c r="H161" s="230"/>
      <c r="I161" s="230"/>
    </row>
    <row r="162" ht="15.75" customHeight="1">
      <c r="D162" s="229"/>
      <c r="E162" s="230"/>
      <c r="F162" s="230"/>
      <c r="G162" s="230"/>
      <c r="H162" s="230"/>
      <c r="I162" s="230"/>
    </row>
    <row r="163" ht="15.75" customHeight="1">
      <c r="D163" s="229"/>
      <c r="E163" s="230"/>
      <c r="F163" s="230"/>
      <c r="G163" s="230"/>
      <c r="H163" s="230"/>
      <c r="I163" s="230"/>
    </row>
    <row r="164" ht="15.75" customHeight="1">
      <c r="D164" s="229"/>
      <c r="E164" s="230"/>
      <c r="F164" s="230"/>
      <c r="G164" s="230"/>
      <c r="H164" s="230"/>
      <c r="I164" s="230"/>
    </row>
    <row r="165" ht="15.75" customHeight="1">
      <c r="D165" s="229"/>
      <c r="E165" s="230"/>
      <c r="F165" s="230"/>
      <c r="G165" s="230"/>
      <c r="H165" s="230"/>
      <c r="I165" s="230"/>
    </row>
    <row r="166" ht="15.75" customHeight="1">
      <c r="D166" s="229"/>
      <c r="E166" s="230"/>
      <c r="F166" s="230"/>
      <c r="G166" s="230"/>
      <c r="H166" s="230"/>
      <c r="I166" s="230"/>
    </row>
    <row r="167" ht="15.75" customHeight="1">
      <c r="D167" s="229"/>
      <c r="E167" s="230"/>
      <c r="F167" s="230"/>
      <c r="G167" s="230"/>
      <c r="H167" s="230"/>
      <c r="I167" s="230"/>
    </row>
    <row r="168" ht="15.75" customHeight="1">
      <c r="D168" s="229"/>
      <c r="E168" s="230"/>
      <c r="F168" s="230"/>
      <c r="G168" s="230"/>
      <c r="H168" s="230"/>
      <c r="I168" s="230"/>
    </row>
    <row r="169" ht="15.75" customHeight="1">
      <c r="D169" s="229"/>
      <c r="E169" s="230"/>
      <c r="F169" s="230"/>
      <c r="G169" s="230"/>
      <c r="H169" s="230"/>
      <c r="I169" s="230"/>
    </row>
    <row r="170" ht="15.75" customHeight="1">
      <c r="D170" s="229"/>
      <c r="E170" s="230"/>
      <c r="F170" s="230"/>
      <c r="G170" s="230"/>
      <c r="H170" s="230"/>
      <c r="I170" s="230"/>
    </row>
    <row r="171" ht="15.75" customHeight="1">
      <c r="D171" s="229"/>
      <c r="E171" s="230"/>
      <c r="F171" s="230"/>
      <c r="G171" s="230"/>
      <c r="H171" s="230"/>
      <c r="I171" s="230"/>
    </row>
    <row r="172" ht="15.75" customHeight="1">
      <c r="D172" s="229"/>
      <c r="E172" s="230"/>
      <c r="F172" s="230"/>
      <c r="G172" s="230"/>
      <c r="H172" s="230"/>
      <c r="I172" s="230"/>
    </row>
    <row r="173" ht="15.75" customHeight="1">
      <c r="D173" s="229"/>
      <c r="E173" s="230"/>
      <c r="F173" s="230"/>
      <c r="G173" s="230"/>
      <c r="H173" s="230"/>
      <c r="I173" s="230"/>
    </row>
    <row r="174" ht="15.75" customHeight="1">
      <c r="D174" s="229"/>
      <c r="E174" s="230"/>
      <c r="F174" s="230"/>
      <c r="G174" s="230"/>
      <c r="H174" s="230"/>
      <c r="I174" s="230"/>
    </row>
    <row r="175" ht="15.75" customHeight="1">
      <c r="D175" s="229"/>
      <c r="E175" s="230"/>
      <c r="F175" s="230"/>
      <c r="G175" s="230"/>
      <c r="H175" s="230"/>
      <c r="I175" s="230"/>
    </row>
    <row r="176" ht="15.75" customHeight="1">
      <c r="D176" s="229"/>
      <c r="E176" s="230"/>
      <c r="F176" s="230"/>
      <c r="G176" s="230"/>
      <c r="H176" s="230"/>
      <c r="I176" s="230"/>
    </row>
    <row r="177" ht="15.75" customHeight="1">
      <c r="D177" s="229"/>
      <c r="E177" s="230"/>
      <c r="F177" s="230"/>
      <c r="G177" s="230"/>
      <c r="H177" s="230"/>
      <c r="I177" s="230"/>
    </row>
    <row r="178" ht="15.75" customHeight="1">
      <c r="D178" s="229"/>
      <c r="E178" s="230"/>
      <c r="F178" s="230"/>
      <c r="G178" s="230"/>
      <c r="H178" s="230"/>
      <c r="I178" s="230"/>
    </row>
    <row r="179" ht="15.75" customHeight="1">
      <c r="D179" s="229"/>
      <c r="E179" s="230"/>
      <c r="F179" s="230"/>
      <c r="G179" s="230"/>
      <c r="H179" s="230"/>
      <c r="I179" s="230"/>
    </row>
    <row r="180" ht="15.75" customHeight="1">
      <c r="D180" s="229"/>
      <c r="E180" s="230"/>
      <c r="F180" s="230"/>
      <c r="G180" s="230"/>
      <c r="H180" s="230"/>
      <c r="I180" s="230"/>
    </row>
    <row r="181" ht="15.75" customHeight="1">
      <c r="D181" s="229"/>
      <c r="E181" s="230"/>
      <c r="F181" s="230"/>
      <c r="G181" s="230"/>
      <c r="H181" s="230"/>
      <c r="I181" s="230"/>
    </row>
    <row r="182" ht="15.75" customHeight="1">
      <c r="D182" s="229"/>
      <c r="E182" s="230"/>
      <c r="F182" s="230"/>
      <c r="G182" s="230"/>
      <c r="H182" s="230"/>
      <c r="I182" s="230"/>
    </row>
    <row r="183" ht="15.75" customHeight="1">
      <c r="D183" s="229"/>
      <c r="E183" s="230"/>
      <c r="F183" s="230"/>
      <c r="G183" s="230"/>
      <c r="H183" s="230"/>
      <c r="I183" s="230"/>
    </row>
    <row r="184" ht="15.75" customHeight="1">
      <c r="D184" s="229"/>
      <c r="E184" s="230"/>
      <c r="F184" s="230"/>
      <c r="G184" s="230"/>
      <c r="H184" s="230"/>
      <c r="I184" s="230"/>
    </row>
    <row r="185" ht="15.75" customHeight="1">
      <c r="D185" s="229"/>
      <c r="E185" s="230"/>
      <c r="F185" s="230"/>
      <c r="G185" s="230"/>
      <c r="H185" s="230"/>
      <c r="I185" s="230"/>
    </row>
    <row r="186" ht="15.75" customHeight="1">
      <c r="D186" s="229"/>
      <c r="E186" s="230"/>
      <c r="F186" s="230"/>
      <c r="G186" s="230"/>
      <c r="H186" s="230"/>
      <c r="I186" s="230"/>
    </row>
    <row r="187" ht="15.75" customHeight="1">
      <c r="D187" s="229"/>
      <c r="E187" s="230"/>
      <c r="F187" s="230"/>
      <c r="G187" s="230"/>
      <c r="H187" s="230"/>
      <c r="I187" s="230"/>
    </row>
    <row r="188" ht="15.75" customHeight="1">
      <c r="D188" s="229"/>
      <c r="E188" s="230"/>
      <c r="F188" s="230"/>
      <c r="G188" s="230"/>
      <c r="H188" s="230"/>
      <c r="I188" s="230"/>
    </row>
    <row r="189" ht="15.75" customHeight="1">
      <c r="D189" s="229"/>
      <c r="E189" s="230"/>
      <c r="F189" s="230"/>
      <c r="G189" s="230"/>
      <c r="H189" s="230"/>
      <c r="I189" s="230"/>
    </row>
    <row r="190" ht="15.75" customHeight="1">
      <c r="D190" s="229"/>
      <c r="E190" s="230"/>
      <c r="F190" s="230"/>
      <c r="G190" s="230"/>
      <c r="H190" s="230"/>
      <c r="I190" s="230"/>
    </row>
    <row r="191" ht="15.75" customHeight="1">
      <c r="D191" s="229"/>
      <c r="E191" s="230"/>
      <c r="F191" s="230"/>
      <c r="G191" s="230"/>
      <c r="H191" s="230"/>
      <c r="I191" s="230"/>
    </row>
    <row r="192" ht="15.75" customHeight="1">
      <c r="D192" s="229"/>
      <c r="E192" s="230"/>
      <c r="F192" s="230"/>
      <c r="G192" s="230"/>
      <c r="H192" s="230"/>
      <c r="I192" s="230"/>
    </row>
    <row r="193" ht="15.75" customHeight="1">
      <c r="D193" s="229"/>
      <c r="E193" s="230"/>
      <c r="F193" s="230"/>
      <c r="G193" s="230"/>
      <c r="H193" s="230"/>
      <c r="I193" s="230"/>
    </row>
    <row r="194" ht="15.75" customHeight="1">
      <c r="D194" s="229"/>
      <c r="E194" s="230"/>
      <c r="F194" s="230"/>
      <c r="G194" s="230"/>
      <c r="H194" s="230"/>
      <c r="I194" s="230"/>
    </row>
    <row r="195" ht="15.75" customHeight="1">
      <c r="D195" s="229"/>
      <c r="E195" s="230"/>
      <c r="F195" s="230"/>
      <c r="G195" s="230"/>
      <c r="H195" s="230"/>
      <c r="I195" s="230"/>
    </row>
    <row r="196" ht="15.75" customHeight="1">
      <c r="D196" s="229"/>
      <c r="E196" s="230"/>
      <c r="F196" s="230"/>
      <c r="G196" s="230"/>
      <c r="H196" s="230"/>
      <c r="I196" s="230"/>
    </row>
    <row r="197" ht="15.75" customHeight="1">
      <c r="D197" s="229"/>
      <c r="E197" s="230"/>
      <c r="F197" s="230"/>
      <c r="G197" s="230"/>
      <c r="H197" s="230"/>
      <c r="I197" s="230"/>
    </row>
    <row r="198" ht="15.75" customHeight="1">
      <c r="D198" s="229"/>
      <c r="E198" s="230"/>
      <c r="F198" s="230"/>
      <c r="G198" s="230"/>
      <c r="H198" s="230"/>
      <c r="I198" s="230"/>
    </row>
    <row r="199" ht="15.75" customHeight="1">
      <c r="D199" s="229"/>
      <c r="E199" s="230"/>
      <c r="F199" s="230"/>
      <c r="G199" s="230"/>
      <c r="H199" s="230"/>
      <c r="I199" s="230"/>
    </row>
    <row r="200" ht="15.75" customHeight="1">
      <c r="D200" s="229"/>
      <c r="E200" s="230"/>
      <c r="F200" s="230"/>
      <c r="G200" s="230"/>
      <c r="H200" s="230"/>
      <c r="I200" s="230"/>
    </row>
    <row r="201" ht="15.75" customHeight="1">
      <c r="D201" s="229"/>
      <c r="E201" s="230"/>
      <c r="F201" s="230"/>
      <c r="G201" s="230"/>
      <c r="H201" s="230"/>
      <c r="I201" s="230"/>
    </row>
    <row r="202" ht="15.75" customHeight="1">
      <c r="D202" s="229"/>
      <c r="E202" s="230"/>
      <c r="F202" s="230"/>
      <c r="G202" s="230"/>
      <c r="H202" s="230"/>
      <c r="I202" s="230"/>
    </row>
    <row r="203" ht="15.75" customHeight="1">
      <c r="D203" s="229"/>
      <c r="E203" s="230"/>
      <c r="F203" s="230"/>
      <c r="G203" s="230"/>
      <c r="H203" s="230"/>
      <c r="I203" s="230"/>
    </row>
    <row r="204" ht="15.75" customHeight="1">
      <c r="D204" s="229"/>
      <c r="E204" s="230"/>
      <c r="F204" s="230"/>
      <c r="G204" s="230"/>
      <c r="H204" s="230"/>
      <c r="I204" s="230"/>
    </row>
    <row r="205" ht="15.75" customHeight="1">
      <c r="D205" s="229"/>
      <c r="E205" s="230"/>
      <c r="F205" s="230"/>
      <c r="G205" s="230"/>
      <c r="H205" s="230"/>
      <c r="I205" s="230"/>
    </row>
    <row r="206" ht="15.75" customHeight="1">
      <c r="D206" s="229"/>
      <c r="E206" s="230"/>
      <c r="F206" s="230"/>
      <c r="G206" s="230"/>
      <c r="H206" s="230"/>
      <c r="I206" s="230"/>
    </row>
    <row r="207" ht="15.75" customHeight="1">
      <c r="D207" s="229"/>
      <c r="E207" s="230"/>
      <c r="F207" s="230"/>
      <c r="G207" s="230"/>
      <c r="H207" s="230"/>
      <c r="I207" s="230"/>
    </row>
    <row r="208" ht="15.75" customHeight="1">
      <c r="D208" s="229"/>
      <c r="E208" s="230"/>
      <c r="F208" s="230"/>
      <c r="G208" s="230"/>
      <c r="H208" s="230"/>
      <c r="I208" s="230"/>
    </row>
    <row r="209" ht="15.75" customHeight="1">
      <c r="D209" s="229"/>
      <c r="E209" s="230"/>
      <c r="F209" s="230"/>
      <c r="G209" s="230"/>
      <c r="H209" s="230"/>
      <c r="I209" s="230"/>
    </row>
    <row r="210" ht="15.75" customHeight="1">
      <c r="D210" s="229"/>
      <c r="E210" s="230"/>
      <c r="F210" s="230"/>
      <c r="G210" s="230"/>
      <c r="H210" s="230"/>
      <c r="I210" s="230"/>
    </row>
    <row r="211" ht="15.75" customHeight="1">
      <c r="D211" s="229"/>
      <c r="E211" s="230"/>
      <c r="F211" s="230"/>
      <c r="G211" s="230"/>
      <c r="H211" s="230"/>
      <c r="I211" s="230"/>
    </row>
    <row r="212" ht="15.75" customHeight="1">
      <c r="D212" s="229"/>
      <c r="E212" s="230"/>
      <c r="F212" s="230"/>
      <c r="G212" s="230"/>
      <c r="H212" s="230"/>
      <c r="I212" s="230"/>
    </row>
    <row r="213" ht="15.75" customHeight="1">
      <c r="D213" s="229"/>
      <c r="E213" s="230"/>
      <c r="F213" s="230"/>
      <c r="G213" s="230"/>
      <c r="H213" s="230"/>
      <c r="I213" s="230"/>
    </row>
    <row r="214" ht="15.75" customHeight="1">
      <c r="D214" s="229"/>
      <c r="E214" s="230"/>
      <c r="F214" s="230"/>
      <c r="G214" s="230"/>
      <c r="H214" s="230"/>
      <c r="I214" s="230"/>
    </row>
    <row r="215" ht="15.75" customHeight="1">
      <c r="D215" s="229"/>
      <c r="E215" s="230"/>
      <c r="F215" s="230"/>
      <c r="G215" s="230"/>
      <c r="H215" s="230"/>
      <c r="I215" s="230"/>
    </row>
    <row r="216" ht="15.75" customHeight="1">
      <c r="D216" s="229"/>
      <c r="E216" s="230"/>
      <c r="F216" s="230"/>
      <c r="G216" s="230"/>
      <c r="H216" s="230"/>
      <c r="I216" s="230"/>
    </row>
    <row r="217" ht="15.75" customHeight="1">
      <c r="D217" s="229"/>
      <c r="E217" s="230"/>
      <c r="F217" s="230"/>
      <c r="G217" s="230"/>
      <c r="H217" s="230"/>
      <c r="I217" s="230"/>
    </row>
    <row r="218" ht="15.75" customHeight="1">
      <c r="D218" s="229"/>
      <c r="E218" s="230"/>
      <c r="F218" s="230"/>
      <c r="G218" s="230"/>
      <c r="H218" s="230"/>
      <c r="I218" s="230"/>
    </row>
    <row r="219" ht="15.75" customHeight="1">
      <c r="D219" s="229"/>
      <c r="E219" s="230"/>
      <c r="F219" s="230"/>
      <c r="G219" s="230"/>
      <c r="H219" s="230"/>
      <c r="I219" s="230"/>
    </row>
    <row r="220" ht="15.75" customHeight="1">
      <c r="D220" s="229"/>
      <c r="E220" s="230"/>
      <c r="F220" s="230"/>
      <c r="G220" s="230"/>
      <c r="H220" s="230"/>
      <c r="I220" s="230"/>
    </row>
    <row r="221" ht="15.75" customHeight="1">
      <c r="D221" s="229"/>
      <c r="E221" s="230"/>
      <c r="F221" s="230"/>
      <c r="G221" s="230"/>
      <c r="H221" s="230"/>
      <c r="I221" s="230"/>
    </row>
    <row r="222" ht="15.75" customHeight="1">
      <c r="D222" s="229"/>
      <c r="E222" s="230"/>
      <c r="F222" s="230"/>
      <c r="G222" s="230"/>
      <c r="H222" s="230"/>
      <c r="I222" s="230"/>
    </row>
    <row r="223" ht="15.75" customHeight="1">
      <c r="D223" s="229"/>
      <c r="E223" s="230"/>
      <c r="F223" s="230"/>
      <c r="G223" s="230"/>
      <c r="H223" s="230"/>
      <c r="I223" s="230"/>
    </row>
    <row r="224" ht="15.75" customHeight="1">
      <c r="D224" s="229"/>
      <c r="E224" s="230"/>
      <c r="F224" s="230"/>
      <c r="G224" s="230"/>
      <c r="H224" s="230"/>
      <c r="I224" s="230"/>
    </row>
    <row r="225" ht="15.75" customHeight="1">
      <c r="D225" s="229"/>
      <c r="E225" s="230"/>
      <c r="F225" s="230"/>
      <c r="G225" s="230"/>
      <c r="H225" s="230"/>
      <c r="I225" s="230"/>
    </row>
    <row r="226" ht="15.75" customHeight="1">
      <c r="D226" s="229"/>
      <c r="E226" s="230"/>
      <c r="F226" s="230"/>
      <c r="G226" s="230"/>
      <c r="H226" s="230"/>
      <c r="I226" s="230"/>
    </row>
    <row r="227" ht="15.75" customHeight="1">
      <c r="D227" s="229"/>
      <c r="E227" s="230"/>
      <c r="F227" s="230"/>
      <c r="G227" s="230"/>
      <c r="H227" s="230"/>
      <c r="I227" s="230"/>
    </row>
    <row r="228" ht="15.75" customHeight="1">
      <c r="D228" s="229"/>
      <c r="E228" s="230"/>
      <c r="F228" s="230"/>
      <c r="G228" s="230"/>
      <c r="H228" s="230"/>
      <c r="I228" s="230"/>
    </row>
    <row r="229" ht="15.75" customHeight="1">
      <c r="D229" s="229"/>
      <c r="E229" s="230"/>
      <c r="F229" s="230"/>
      <c r="G229" s="230"/>
      <c r="H229" s="230"/>
      <c r="I229" s="230"/>
    </row>
    <row r="230" ht="15.75" customHeight="1">
      <c r="D230" s="229"/>
      <c r="E230" s="230"/>
      <c r="F230" s="230"/>
      <c r="G230" s="230"/>
      <c r="H230" s="230"/>
      <c r="I230" s="230"/>
    </row>
    <row r="231" ht="15.75" customHeight="1">
      <c r="D231" s="229"/>
      <c r="E231" s="230"/>
      <c r="F231" s="230"/>
      <c r="G231" s="230"/>
      <c r="H231" s="230"/>
      <c r="I231" s="230"/>
    </row>
    <row r="232" ht="15.75" customHeight="1">
      <c r="D232" s="229"/>
      <c r="E232" s="230"/>
      <c r="F232" s="230"/>
      <c r="G232" s="230"/>
      <c r="H232" s="230"/>
      <c r="I232" s="230"/>
    </row>
    <row r="233" ht="15.75" customHeight="1">
      <c r="D233" s="229"/>
      <c r="E233" s="230"/>
      <c r="F233" s="230"/>
      <c r="G233" s="230"/>
      <c r="H233" s="230"/>
      <c r="I233" s="230"/>
    </row>
    <row r="234" ht="15.75" customHeight="1">
      <c r="D234" s="229"/>
      <c r="E234" s="230"/>
      <c r="F234" s="230"/>
      <c r="G234" s="230"/>
      <c r="H234" s="230"/>
      <c r="I234" s="230"/>
    </row>
    <row r="235" ht="15.75" customHeight="1">
      <c r="D235" s="229"/>
      <c r="E235" s="230"/>
      <c r="F235" s="230"/>
      <c r="G235" s="230"/>
      <c r="H235" s="230"/>
      <c r="I235" s="230"/>
    </row>
    <row r="236" ht="15.75" customHeight="1">
      <c r="D236" s="229"/>
      <c r="E236" s="230"/>
      <c r="F236" s="230"/>
      <c r="G236" s="230"/>
      <c r="H236" s="230"/>
      <c r="I236" s="230"/>
    </row>
    <row r="237" ht="15.75" customHeight="1">
      <c r="D237" s="229"/>
      <c r="E237" s="230"/>
      <c r="F237" s="230"/>
      <c r="G237" s="230"/>
      <c r="H237" s="230"/>
      <c r="I237" s="230"/>
    </row>
    <row r="238" ht="15.75" customHeight="1">
      <c r="D238" s="229"/>
      <c r="E238" s="230"/>
      <c r="F238" s="230"/>
      <c r="G238" s="230"/>
      <c r="H238" s="230"/>
      <c r="I238" s="230"/>
    </row>
    <row r="239" ht="15.75" customHeight="1">
      <c r="D239" s="229"/>
      <c r="E239" s="230"/>
      <c r="F239" s="230"/>
      <c r="G239" s="230"/>
      <c r="H239" s="230"/>
      <c r="I239" s="230"/>
    </row>
    <row r="240" ht="15.75" customHeight="1">
      <c r="D240" s="229"/>
      <c r="E240" s="230"/>
      <c r="F240" s="230"/>
      <c r="G240" s="230"/>
      <c r="H240" s="230"/>
      <c r="I240" s="230"/>
    </row>
    <row r="241" ht="15.75" customHeight="1">
      <c r="D241" s="229"/>
      <c r="E241" s="230"/>
      <c r="F241" s="230"/>
      <c r="G241" s="230"/>
      <c r="H241" s="230"/>
      <c r="I241" s="230"/>
    </row>
    <row r="242" ht="15.75" customHeight="1">
      <c r="D242" s="229"/>
      <c r="E242" s="230"/>
      <c r="F242" s="230"/>
      <c r="G242" s="230"/>
      <c r="H242" s="230"/>
      <c r="I242" s="230"/>
    </row>
    <row r="243" ht="15.75" customHeight="1">
      <c r="D243" s="229"/>
      <c r="E243" s="230"/>
      <c r="F243" s="230"/>
      <c r="G243" s="230"/>
      <c r="H243" s="230"/>
      <c r="I243" s="230"/>
    </row>
    <row r="244" ht="15.75" customHeight="1">
      <c r="D244" s="229"/>
      <c r="E244" s="230"/>
      <c r="F244" s="230"/>
      <c r="G244" s="230"/>
      <c r="H244" s="230"/>
      <c r="I244" s="230"/>
    </row>
    <row r="245" ht="15.75" customHeight="1">
      <c r="D245" s="229"/>
      <c r="E245" s="230"/>
      <c r="F245" s="230"/>
      <c r="G245" s="230"/>
      <c r="H245" s="230"/>
      <c r="I245" s="230"/>
    </row>
    <row r="246" ht="15.75" customHeight="1">
      <c r="D246" s="229"/>
      <c r="E246" s="230"/>
      <c r="F246" s="230"/>
      <c r="G246" s="230"/>
      <c r="H246" s="230"/>
      <c r="I246" s="230"/>
    </row>
    <row r="247" ht="15.75" customHeight="1">
      <c r="D247" s="229"/>
      <c r="E247" s="230"/>
      <c r="F247" s="230"/>
      <c r="G247" s="230"/>
      <c r="H247" s="230"/>
      <c r="I247" s="230"/>
    </row>
    <row r="248" ht="15.75" customHeight="1">
      <c r="D248" s="229"/>
      <c r="E248" s="230"/>
      <c r="F248" s="230"/>
      <c r="G248" s="230"/>
      <c r="H248" s="230"/>
      <c r="I248" s="230"/>
    </row>
    <row r="249" ht="15.75" customHeight="1">
      <c r="D249" s="229"/>
      <c r="E249" s="230"/>
      <c r="F249" s="230"/>
      <c r="G249" s="230"/>
      <c r="H249" s="230"/>
      <c r="I249" s="230"/>
    </row>
    <row r="250" ht="15.75" customHeight="1">
      <c r="D250" s="229"/>
      <c r="E250" s="230"/>
      <c r="F250" s="230"/>
      <c r="G250" s="230"/>
      <c r="H250" s="230"/>
      <c r="I250" s="230"/>
    </row>
    <row r="251" ht="15.75" customHeight="1">
      <c r="D251" s="229"/>
      <c r="E251" s="230"/>
      <c r="F251" s="230"/>
      <c r="G251" s="230"/>
      <c r="H251" s="230"/>
      <c r="I251" s="230"/>
    </row>
    <row r="252" ht="15.75" customHeight="1">
      <c r="D252" s="229"/>
      <c r="E252" s="230"/>
      <c r="F252" s="230"/>
      <c r="G252" s="230"/>
      <c r="H252" s="230"/>
      <c r="I252" s="230"/>
    </row>
    <row r="253" ht="15.75" customHeight="1">
      <c r="D253" s="229"/>
      <c r="E253" s="230"/>
      <c r="F253" s="230"/>
      <c r="G253" s="230"/>
      <c r="H253" s="230"/>
      <c r="I253" s="230"/>
    </row>
    <row r="254" ht="15.75" customHeight="1">
      <c r="D254" s="229"/>
      <c r="E254" s="230"/>
      <c r="F254" s="230"/>
      <c r="G254" s="230"/>
      <c r="H254" s="230"/>
      <c r="I254" s="230"/>
    </row>
    <row r="255" ht="15.75" customHeight="1">
      <c r="D255" s="229"/>
      <c r="E255" s="230"/>
      <c r="F255" s="230"/>
      <c r="G255" s="230"/>
      <c r="H255" s="230"/>
      <c r="I255" s="230"/>
    </row>
    <row r="256" ht="15.75" customHeight="1">
      <c r="D256" s="229"/>
      <c r="E256" s="230"/>
      <c r="F256" s="230"/>
      <c r="G256" s="230"/>
      <c r="H256" s="230"/>
      <c r="I256" s="230"/>
    </row>
    <row r="257" ht="15.75" customHeight="1">
      <c r="D257" s="229"/>
      <c r="E257" s="230"/>
      <c r="F257" s="230"/>
      <c r="G257" s="230"/>
      <c r="H257" s="230"/>
      <c r="I257" s="230"/>
    </row>
    <row r="258" ht="15.75" customHeight="1">
      <c r="D258" s="229"/>
      <c r="E258" s="230"/>
      <c r="F258" s="230"/>
      <c r="G258" s="230"/>
      <c r="H258" s="230"/>
      <c r="I258" s="230"/>
    </row>
    <row r="259" ht="15.75" customHeight="1">
      <c r="D259" s="229"/>
      <c r="E259" s="230"/>
      <c r="F259" s="230"/>
      <c r="G259" s="230"/>
      <c r="H259" s="230"/>
      <c r="I259" s="230"/>
    </row>
    <row r="260" ht="15.75" customHeight="1">
      <c r="D260" s="229"/>
      <c r="E260" s="230"/>
      <c r="F260" s="230"/>
      <c r="G260" s="230"/>
      <c r="H260" s="230"/>
      <c r="I260" s="230"/>
    </row>
    <row r="261" ht="15.75" customHeight="1">
      <c r="D261" s="229"/>
      <c r="E261" s="230"/>
      <c r="F261" s="230"/>
      <c r="G261" s="230"/>
      <c r="H261" s="230"/>
      <c r="I261" s="230"/>
    </row>
    <row r="262" ht="15.75" customHeight="1">
      <c r="D262" s="229"/>
      <c r="E262" s="230"/>
      <c r="F262" s="230"/>
      <c r="G262" s="230"/>
      <c r="H262" s="230"/>
      <c r="I262" s="230"/>
    </row>
    <row r="263" ht="15.75" customHeight="1">
      <c r="D263" s="229"/>
      <c r="E263" s="230"/>
      <c r="F263" s="230"/>
      <c r="G263" s="230"/>
      <c r="H263" s="230"/>
      <c r="I263" s="230"/>
    </row>
    <row r="264" ht="15.75" customHeight="1">
      <c r="D264" s="229"/>
      <c r="E264" s="230"/>
      <c r="F264" s="230"/>
      <c r="G264" s="230"/>
      <c r="H264" s="230"/>
      <c r="I264" s="230"/>
    </row>
    <row r="265" ht="15.75" customHeight="1">
      <c r="D265" s="229"/>
      <c r="E265" s="230"/>
      <c r="F265" s="230"/>
      <c r="G265" s="230"/>
      <c r="H265" s="230"/>
      <c r="I265" s="230"/>
    </row>
    <row r="266" ht="15.75" customHeight="1">
      <c r="D266" s="229"/>
      <c r="E266" s="230"/>
      <c r="F266" s="230"/>
      <c r="G266" s="230"/>
      <c r="H266" s="230"/>
      <c r="I266" s="230"/>
    </row>
    <row r="267" ht="15.75" customHeight="1">
      <c r="D267" s="229"/>
      <c r="E267" s="230"/>
      <c r="F267" s="230"/>
      <c r="G267" s="230"/>
      <c r="H267" s="230"/>
      <c r="I267" s="230"/>
    </row>
    <row r="268" ht="15.75" customHeight="1">
      <c r="D268" s="229"/>
      <c r="E268" s="230"/>
      <c r="F268" s="230"/>
      <c r="G268" s="230"/>
      <c r="H268" s="230"/>
      <c r="I268" s="230"/>
    </row>
    <row r="269" ht="15.75" customHeight="1">
      <c r="D269" s="229"/>
      <c r="E269" s="230"/>
      <c r="F269" s="230"/>
      <c r="G269" s="230"/>
      <c r="H269" s="230"/>
      <c r="I269" s="230"/>
    </row>
    <row r="270" ht="15.75" customHeight="1">
      <c r="D270" s="229"/>
      <c r="E270" s="230"/>
      <c r="F270" s="230"/>
      <c r="G270" s="230"/>
      <c r="H270" s="230"/>
      <c r="I270" s="230"/>
    </row>
    <row r="271" ht="15.75" customHeight="1">
      <c r="D271" s="229"/>
      <c r="E271" s="230"/>
      <c r="F271" s="230"/>
      <c r="G271" s="230"/>
      <c r="H271" s="230"/>
      <c r="I271" s="230"/>
    </row>
    <row r="272" ht="15.75" customHeight="1">
      <c r="D272" s="229"/>
      <c r="E272" s="230"/>
      <c r="F272" s="230"/>
      <c r="G272" s="230"/>
      <c r="H272" s="230"/>
      <c r="I272" s="230"/>
    </row>
    <row r="273" ht="15.75" customHeight="1">
      <c r="D273" s="229"/>
      <c r="E273" s="230"/>
      <c r="F273" s="230"/>
      <c r="G273" s="230"/>
      <c r="H273" s="230"/>
      <c r="I273" s="230"/>
    </row>
    <row r="274" ht="15.75" customHeight="1">
      <c r="D274" s="229"/>
      <c r="E274" s="230"/>
      <c r="F274" s="230"/>
      <c r="G274" s="230"/>
      <c r="H274" s="230"/>
      <c r="I274" s="230"/>
    </row>
    <row r="275" ht="15.75" customHeight="1">
      <c r="D275" s="229"/>
      <c r="E275" s="230"/>
      <c r="F275" s="230"/>
      <c r="G275" s="230"/>
      <c r="H275" s="230"/>
      <c r="I275" s="230"/>
    </row>
    <row r="276" ht="15.75" customHeight="1">
      <c r="D276" s="229"/>
      <c r="E276" s="230"/>
      <c r="F276" s="230"/>
      <c r="G276" s="230"/>
      <c r="H276" s="230"/>
      <c r="I276" s="230"/>
    </row>
    <row r="277" ht="15.75" customHeight="1">
      <c r="D277" s="229"/>
      <c r="E277" s="230"/>
      <c r="F277" s="230"/>
      <c r="G277" s="230"/>
      <c r="H277" s="230"/>
      <c r="I277" s="230"/>
    </row>
    <row r="278" ht="15.75" customHeight="1">
      <c r="D278" s="229"/>
      <c r="E278" s="230"/>
      <c r="F278" s="230"/>
      <c r="G278" s="230"/>
      <c r="H278" s="230"/>
      <c r="I278" s="230"/>
    </row>
    <row r="279" ht="15.75" customHeight="1">
      <c r="D279" s="229"/>
      <c r="E279" s="230"/>
      <c r="F279" s="230"/>
      <c r="G279" s="230"/>
      <c r="H279" s="230"/>
      <c r="I279" s="230"/>
    </row>
    <row r="280" ht="15.75" customHeight="1">
      <c r="D280" s="229"/>
      <c r="E280" s="230"/>
      <c r="F280" s="230"/>
      <c r="G280" s="230"/>
      <c r="H280" s="230"/>
      <c r="I280" s="230"/>
    </row>
    <row r="281" ht="15.75" customHeight="1">
      <c r="D281" s="229"/>
      <c r="E281" s="230"/>
      <c r="F281" s="230"/>
      <c r="G281" s="230"/>
      <c r="H281" s="230"/>
      <c r="I281" s="230"/>
    </row>
    <row r="282" ht="15.75" customHeight="1">
      <c r="D282" s="229"/>
      <c r="E282" s="230"/>
      <c r="F282" s="230"/>
      <c r="G282" s="230"/>
      <c r="H282" s="230"/>
      <c r="I282" s="230"/>
    </row>
    <row r="283" ht="15.75" customHeight="1">
      <c r="D283" s="229"/>
      <c r="E283" s="230"/>
      <c r="F283" s="230"/>
      <c r="G283" s="230"/>
      <c r="H283" s="230"/>
      <c r="I283" s="230"/>
    </row>
    <row r="284" ht="15.75" customHeight="1">
      <c r="D284" s="229"/>
      <c r="E284" s="230"/>
      <c r="F284" s="230"/>
      <c r="G284" s="230"/>
      <c r="H284" s="230"/>
      <c r="I284" s="230"/>
    </row>
    <row r="285" ht="15.75" customHeight="1">
      <c r="D285" s="229"/>
      <c r="E285" s="230"/>
      <c r="F285" s="230"/>
      <c r="G285" s="230"/>
      <c r="H285" s="230"/>
      <c r="I285" s="230"/>
    </row>
    <row r="286" ht="15.75" customHeight="1">
      <c r="D286" s="229"/>
      <c r="E286" s="230"/>
      <c r="F286" s="230"/>
      <c r="G286" s="230"/>
      <c r="H286" s="230"/>
      <c r="I286" s="230"/>
    </row>
    <row r="287" ht="15.75" customHeight="1">
      <c r="D287" s="229"/>
      <c r="E287" s="230"/>
      <c r="F287" s="230"/>
      <c r="G287" s="230"/>
      <c r="H287" s="230"/>
      <c r="I287" s="230"/>
    </row>
    <row r="288" ht="15.75" customHeight="1">
      <c r="D288" s="229"/>
      <c r="E288" s="230"/>
      <c r="F288" s="230"/>
      <c r="G288" s="230"/>
      <c r="H288" s="230"/>
      <c r="I288" s="230"/>
    </row>
    <row r="289" ht="15.75" customHeight="1">
      <c r="D289" s="229"/>
      <c r="E289" s="230"/>
      <c r="F289" s="230"/>
      <c r="G289" s="230"/>
      <c r="H289" s="230"/>
      <c r="I289" s="230"/>
    </row>
    <row r="290" ht="15.75" customHeight="1">
      <c r="D290" s="229"/>
      <c r="E290" s="230"/>
      <c r="F290" s="230"/>
      <c r="G290" s="230"/>
      <c r="H290" s="230"/>
      <c r="I290" s="230"/>
    </row>
    <row r="291" ht="15.75" customHeight="1">
      <c r="D291" s="229"/>
      <c r="E291" s="230"/>
      <c r="F291" s="230"/>
      <c r="G291" s="230"/>
      <c r="H291" s="230"/>
      <c r="I291" s="230"/>
    </row>
    <row r="292" ht="15.75" customHeight="1">
      <c r="D292" s="229"/>
      <c r="E292" s="230"/>
      <c r="F292" s="230"/>
      <c r="G292" s="230"/>
      <c r="H292" s="230"/>
      <c r="I292" s="230"/>
    </row>
    <row r="293" ht="15.75" customHeight="1">
      <c r="D293" s="229"/>
      <c r="E293" s="230"/>
      <c r="F293" s="230"/>
      <c r="G293" s="230"/>
      <c r="H293" s="230"/>
      <c r="I293" s="230"/>
    </row>
    <row r="294" ht="15.75" customHeight="1">
      <c r="D294" s="229"/>
      <c r="E294" s="230"/>
      <c r="F294" s="230"/>
      <c r="G294" s="230"/>
      <c r="H294" s="230"/>
      <c r="I294" s="230"/>
    </row>
    <row r="295" ht="15.75" customHeight="1">
      <c r="D295" s="229"/>
      <c r="E295" s="230"/>
      <c r="F295" s="230"/>
      <c r="G295" s="230"/>
      <c r="H295" s="230"/>
      <c r="I295" s="230"/>
    </row>
    <row r="296" ht="15.75" customHeight="1">
      <c r="D296" s="229"/>
      <c r="E296" s="230"/>
      <c r="F296" s="230"/>
      <c r="G296" s="230"/>
      <c r="H296" s="230"/>
      <c r="I296" s="230"/>
    </row>
    <row r="297" ht="15.75" customHeight="1">
      <c r="D297" s="229"/>
      <c r="E297" s="230"/>
      <c r="F297" s="230"/>
      <c r="G297" s="230"/>
      <c r="H297" s="230"/>
      <c r="I297" s="230"/>
    </row>
    <row r="298" ht="15.75" customHeight="1">
      <c r="D298" s="229"/>
      <c r="E298" s="230"/>
      <c r="F298" s="230"/>
      <c r="G298" s="230"/>
      <c r="H298" s="230"/>
      <c r="I298" s="230"/>
    </row>
    <row r="299" ht="15.75" customHeight="1">
      <c r="D299" s="229"/>
      <c r="E299" s="230"/>
      <c r="F299" s="230"/>
      <c r="G299" s="230"/>
      <c r="H299" s="230"/>
      <c r="I299" s="230"/>
    </row>
    <row r="300" ht="15.75" customHeight="1">
      <c r="D300" s="229"/>
      <c r="E300" s="230"/>
      <c r="F300" s="230"/>
      <c r="G300" s="230"/>
      <c r="H300" s="230"/>
      <c r="I300" s="230"/>
    </row>
    <row r="301" ht="15.75" customHeight="1">
      <c r="D301" s="229"/>
      <c r="E301" s="230"/>
      <c r="F301" s="230"/>
      <c r="G301" s="230"/>
      <c r="H301" s="230"/>
      <c r="I301" s="230"/>
    </row>
    <row r="302" ht="15.75" customHeight="1">
      <c r="D302" s="229"/>
      <c r="E302" s="230"/>
      <c r="F302" s="230"/>
      <c r="G302" s="230"/>
      <c r="H302" s="230"/>
      <c r="I302" s="230"/>
    </row>
    <row r="303" ht="15.75" customHeight="1">
      <c r="D303" s="229"/>
      <c r="E303" s="230"/>
      <c r="F303" s="230"/>
      <c r="G303" s="230"/>
      <c r="H303" s="230"/>
      <c r="I303" s="230"/>
    </row>
    <row r="304" ht="15.75" customHeight="1">
      <c r="D304" s="229"/>
      <c r="E304" s="230"/>
      <c r="F304" s="230"/>
      <c r="G304" s="230"/>
      <c r="H304" s="230"/>
      <c r="I304" s="230"/>
    </row>
    <row r="305" ht="15.75" customHeight="1">
      <c r="D305" s="229"/>
      <c r="E305" s="230"/>
      <c r="F305" s="230"/>
      <c r="G305" s="230"/>
      <c r="H305" s="230"/>
      <c r="I305" s="230"/>
    </row>
    <row r="306" ht="15.75" customHeight="1">
      <c r="D306" s="229"/>
      <c r="E306" s="230"/>
      <c r="F306" s="230"/>
      <c r="G306" s="230"/>
      <c r="H306" s="230"/>
      <c r="I306" s="230"/>
    </row>
    <row r="307" ht="15.75" customHeight="1">
      <c r="D307" s="229"/>
      <c r="E307" s="230"/>
      <c r="F307" s="230"/>
      <c r="G307" s="230"/>
      <c r="H307" s="230"/>
      <c r="I307" s="230"/>
    </row>
    <row r="308" ht="15.75" customHeight="1">
      <c r="D308" s="229"/>
      <c r="E308" s="230"/>
      <c r="F308" s="230"/>
      <c r="G308" s="230"/>
      <c r="H308" s="230"/>
      <c r="I308" s="230"/>
    </row>
    <row r="309" ht="15.75" customHeight="1">
      <c r="D309" s="229"/>
      <c r="E309" s="230"/>
      <c r="F309" s="230"/>
      <c r="G309" s="230"/>
      <c r="H309" s="230"/>
      <c r="I309" s="230"/>
    </row>
    <row r="310" ht="15.75" customHeight="1">
      <c r="D310" s="229"/>
      <c r="E310" s="230"/>
      <c r="F310" s="230"/>
      <c r="G310" s="230"/>
      <c r="H310" s="230"/>
      <c r="I310" s="230"/>
    </row>
    <row r="311" ht="15.75" customHeight="1">
      <c r="D311" s="229"/>
      <c r="E311" s="230"/>
      <c r="F311" s="230"/>
      <c r="G311" s="230"/>
      <c r="H311" s="230"/>
      <c r="I311" s="230"/>
    </row>
    <row r="312" ht="15.75" customHeight="1">
      <c r="D312" s="229"/>
      <c r="E312" s="230"/>
      <c r="F312" s="230"/>
      <c r="G312" s="230"/>
      <c r="H312" s="230"/>
      <c r="I312" s="230"/>
    </row>
    <row r="313" ht="15.75" customHeight="1">
      <c r="D313" s="229"/>
      <c r="E313" s="230"/>
      <c r="F313" s="230"/>
      <c r="G313" s="230"/>
      <c r="H313" s="230"/>
      <c r="I313" s="230"/>
    </row>
    <row r="314" ht="15.75" customHeight="1">
      <c r="D314" s="229"/>
      <c r="E314" s="230"/>
      <c r="F314" s="230"/>
      <c r="G314" s="230"/>
      <c r="H314" s="230"/>
      <c r="I314" s="230"/>
    </row>
    <row r="315" ht="15.75" customHeight="1">
      <c r="D315" s="229"/>
      <c r="E315" s="230"/>
      <c r="F315" s="230"/>
      <c r="G315" s="230"/>
      <c r="H315" s="230"/>
      <c r="I315" s="230"/>
    </row>
    <row r="316" ht="15.75" customHeight="1">
      <c r="D316" s="229"/>
      <c r="E316" s="230"/>
      <c r="F316" s="230"/>
      <c r="G316" s="230"/>
      <c r="H316" s="230"/>
      <c r="I316" s="230"/>
    </row>
    <row r="317" ht="15.75" customHeight="1">
      <c r="D317" s="229"/>
      <c r="E317" s="230"/>
      <c r="F317" s="230"/>
      <c r="G317" s="230"/>
      <c r="H317" s="230"/>
      <c r="I317" s="230"/>
    </row>
    <row r="318" ht="15.75" customHeight="1">
      <c r="D318" s="229"/>
      <c r="E318" s="230"/>
      <c r="F318" s="230"/>
      <c r="G318" s="230"/>
      <c r="H318" s="230"/>
      <c r="I318" s="230"/>
    </row>
    <row r="319" ht="15.75" customHeight="1">
      <c r="D319" s="229"/>
      <c r="E319" s="230"/>
      <c r="F319" s="230"/>
      <c r="G319" s="230"/>
      <c r="H319" s="230"/>
      <c r="I319" s="230"/>
    </row>
    <row r="320" ht="15.75" customHeight="1">
      <c r="D320" s="229"/>
      <c r="E320" s="230"/>
      <c r="F320" s="230"/>
      <c r="G320" s="230"/>
      <c r="H320" s="230"/>
      <c r="I320" s="230"/>
    </row>
    <row r="321" ht="15.75" customHeight="1">
      <c r="D321" s="229"/>
      <c r="E321" s="230"/>
      <c r="F321" s="230"/>
      <c r="G321" s="230"/>
      <c r="H321" s="230"/>
      <c r="I321" s="230"/>
    </row>
    <row r="322" ht="15.75" customHeight="1">
      <c r="D322" s="229"/>
      <c r="E322" s="230"/>
      <c r="F322" s="230"/>
      <c r="G322" s="230"/>
      <c r="H322" s="230"/>
      <c r="I322" s="230"/>
    </row>
    <row r="323" ht="15.75" customHeight="1">
      <c r="D323" s="229"/>
      <c r="E323" s="230"/>
      <c r="F323" s="230"/>
      <c r="G323" s="230"/>
      <c r="H323" s="230"/>
      <c r="I323" s="230"/>
    </row>
    <row r="324" ht="15.75" customHeight="1">
      <c r="D324" s="229"/>
      <c r="E324" s="230"/>
      <c r="F324" s="230"/>
      <c r="G324" s="230"/>
      <c r="H324" s="230"/>
      <c r="I324" s="230"/>
    </row>
    <row r="325" ht="15.75" customHeight="1">
      <c r="D325" s="229"/>
      <c r="E325" s="230"/>
      <c r="F325" s="230"/>
      <c r="G325" s="230"/>
      <c r="H325" s="230"/>
      <c r="I325" s="230"/>
    </row>
    <row r="326" ht="15.75" customHeight="1">
      <c r="D326" s="229"/>
      <c r="E326" s="230"/>
      <c r="F326" s="230"/>
      <c r="G326" s="230"/>
      <c r="H326" s="230"/>
      <c r="I326" s="230"/>
    </row>
    <row r="327" ht="15.75" customHeight="1">
      <c r="D327" s="229"/>
      <c r="E327" s="230"/>
      <c r="F327" s="230"/>
      <c r="G327" s="230"/>
      <c r="H327" s="230"/>
      <c r="I327" s="230"/>
    </row>
    <row r="328" ht="15.75" customHeight="1">
      <c r="D328" s="229"/>
      <c r="E328" s="230"/>
      <c r="F328" s="230"/>
      <c r="G328" s="230"/>
      <c r="H328" s="230"/>
      <c r="I328" s="230"/>
    </row>
    <row r="329" ht="15.75" customHeight="1">
      <c r="D329" s="229"/>
      <c r="E329" s="230"/>
      <c r="F329" s="230"/>
      <c r="G329" s="230"/>
      <c r="H329" s="230"/>
      <c r="I329" s="230"/>
    </row>
    <row r="330" ht="15.75" customHeight="1">
      <c r="D330" s="229"/>
      <c r="E330" s="230"/>
      <c r="F330" s="230"/>
      <c r="G330" s="230"/>
      <c r="H330" s="230"/>
      <c r="I330" s="230"/>
    </row>
    <row r="331" ht="15.75" customHeight="1">
      <c r="D331" s="229"/>
      <c r="E331" s="230"/>
      <c r="F331" s="230"/>
      <c r="G331" s="230"/>
      <c r="H331" s="230"/>
      <c r="I331" s="230"/>
    </row>
    <row r="332" ht="15.75" customHeight="1">
      <c r="D332" s="229"/>
      <c r="E332" s="230"/>
      <c r="F332" s="230"/>
      <c r="G332" s="230"/>
      <c r="H332" s="230"/>
      <c r="I332" s="230"/>
    </row>
    <row r="333" ht="15.75" customHeight="1">
      <c r="D333" s="229"/>
      <c r="E333" s="230"/>
      <c r="F333" s="230"/>
      <c r="G333" s="230"/>
      <c r="H333" s="230"/>
      <c r="I333" s="230"/>
    </row>
    <row r="334" ht="15.75" customHeight="1">
      <c r="D334" s="229"/>
      <c r="E334" s="230"/>
      <c r="F334" s="230"/>
      <c r="G334" s="230"/>
      <c r="H334" s="230"/>
      <c r="I334" s="230"/>
    </row>
    <row r="335" ht="15.75" customHeight="1">
      <c r="D335" s="229"/>
      <c r="E335" s="230"/>
      <c r="F335" s="230"/>
      <c r="G335" s="230"/>
      <c r="H335" s="230"/>
      <c r="I335" s="230"/>
    </row>
    <row r="336" ht="15.75" customHeight="1">
      <c r="D336" s="229"/>
      <c r="E336" s="230"/>
      <c r="F336" s="230"/>
      <c r="G336" s="230"/>
      <c r="H336" s="230"/>
      <c r="I336" s="230"/>
    </row>
    <row r="337" ht="15.75" customHeight="1">
      <c r="D337" s="229"/>
      <c r="E337" s="230"/>
      <c r="F337" s="230"/>
      <c r="G337" s="230"/>
      <c r="H337" s="230"/>
      <c r="I337" s="230"/>
    </row>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showErrorMessage="1" prompt="Beginn - Monat der Auszahlung, immer der 1., z. B. 01.03.2027. Vorbelegt mit dem Gründungsdatum." sqref="B10">
      <formula1>AND(ISNUMBER(B10),DAY(B10)=1)</formula1>
    </dataValidation>
    <dataValidation type="custom" allowBlank="1" showInputMessage="1" prompt="Zinssatz - Sollzins pro Jahr laut Angebot der Bank, z. B. 5,5 %." sqref="B6">
      <formula1>1</formula1>
    </dataValidation>
    <dataValidation type="custom" allowBlank="1" showInputMessage="1" prompt="Kreditbetrag - Höhe des Darlehens in €. Kein Kredit: 0." sqref="B1:B5">
      <formula1>1</formula1>
    </dataValidation>
    <dataValidation type="custom" allowBlank="1" showInputMessage="1" prompt="Tilgungsfrei - Monate, in denen nur Zinsen gezahlt werden (z. B. 6 oder 12 bei Förderkrediten)." sqref="B8">
      <formula1>1</formula1>
    </dataValidation>
    <dataValidation type="custom" allowBlank="1" showInputMessage="1" prompt="Bereitstellungszins - Zins auf noch nicht abgerufenen Kredit, laut Bankangebot. Meist 0,15 % pro Monat." sqref="B11">
      <formula1>1</formula1>
    </dataValidation>
    <dataValidation type="custom" allowBlank="1" showInputMessage="1" prompt="Bereitstellung ab - Ab welchem Monat Bereitstellungszinsen anfallen." sqref="B12">
      <formula1>1</formula1>
    </dataValidation>
    <dataValidation type="decimal" allowBlank="1" showInputMessage="1" showErrorMessage="1" prompt="Laufzeit - Gesamtlaufzeit in Monaten inkl. tilgungsfreier Zeit, höchstens 120." sqref="B7">
      <formula1>1.0</formula1>
      <formula2>120.0</formula2>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5.0"/>
    <col customWidth="1" min="2" max="2" width="34.0"/>
    <col customWidth="1" min="3" max="3" width="7.0"/>
    <col customWidth="1" min="4" max="4" width="11.0"/>
    <col customWidth="1" min="5" max="5" width="9.0"/>
    <col customWidth="1" min="6" max="17" width="10.44"/>
    <col customWidth="1" min="18" max="18" width="12.56"/>
    <col customWidth="1" min="19" max="19" width="8.22"/>
  </cols>
  <sheetData>
    <row r="1" ht="35.25" customHeight="1">
      <c r="A1" s="162"/>
      <c r="B1" s="10"/>
      <c r="C1" s="5"/>
      <c r="D1" s="8"/>
      <c r="E1" s="163"/>
      <c r="F1" s="164"/>
      <c r="G1" s="164"/>
      <c r="H1" s="164"/>
      <c r="I1" s="164"/>
      <c r="J1" s="164"/>
      <c r="K1" s="164"/>
      <c r="L1" s="164"/>
      <c r="M1" s="164"/>
      <c r="N1" s="164"/>
      <c r="O1" s="164"/>
      <c r="P1" s="164"/>
      <c r="Q1" s="164"/>
      <c r="R1" s="10"/>
      <c r="S1" s="165"/>
      <c r="T1" s="165"/>
      <c r="U1" s="166"/>
      <c r="V1" s="166"/>
      <c r="W1" s="166"/>
      <c r="X1" s="166"/>
      <c r="Y1" s="166"/>
      <c r="Z1" s="166"/>
      <c r="AA1" s="166"/>
      <c r="AB1" s="166"/>
      <c r="AC1" s="166"/>
      <c r="AD1" s="166"/>
      <c r="AE1" s="166"/>
      <c r="AF1" s="166"/>
      <c r="AG1" s="166"/>
      <c r="AH1" s="166"/>
      <c r="AI1" s="166"/>
      <c r="AJ1" s="166"/>
      <c r="AK1" s="166"/>
      <c r="AL1" s="166"/>
    </row>
    <row r="2" ht="22.5" customHeight="1">
      <c r="A2" s="167" t="s">
        <v>249</v>
      </c>
      <c r="B2" s="10"/>
      <c r="C2" s="5"/>
      <c r="D2" s="8"/>
      <c r="E2" s="163"/>
      <c r="F2" s="164"/>
      <c r="G2" s="164"/>
      <c r="H2" s="164"/>
      <c r="I2" s="164"/>
      <c r="J2" s="164"/>
      <c r="K2" s="164"/>
      <c r="L2" s="164"/>
      <c r="M2" s="164"/>
      <c r="N2" s="164"/>
      <c r="O2" s="164"/>
      <c r="P2" s="164"/>
      <c r="Q2" s="164"/>
      <c r="R2" s="10"/>
      <c r="S2" s="165"/>
      <c r="T2" s="165"/>
      <c r="U2" s="166"/>
      <c r="V2" s="166"/>
      <c r="W2" s="166"/>
      <c r="X2" s="166"/>
      <c r="Y2" s="166"/>
      <c r="Z2" s="166"/>
      <c r="AA2" s="166"/>
      <c r="AB2" s="166"/>
      <c r="AC2" s="166"/>
      <c r="AD2" s="166"/>
      <c r="AE2" s="166"/>
      <c r="AF2" s="166"/>
      <c r="AG2" s="166"/>
      <c r="AH2" s="166"/>
      <c r="AI2" s="166"/>
      <c r="AJ2" s="166"/>
      <c r="AK2" s="166"/>
      <c r="AL2" s="166"/>
    </row>
    <row r="3" ht="13.5" customHeight="1">
      <c r="A3" s="168" t="s">
        <v>250</v>
      </c>
      <c r="B3" s="10"/>
      <c r="C3" s="5"/>
      <c r="D3" s="8"/>
      <c r="E3" s="163"/>
      <c r="F3" s="164"/>
      <c r="G3" s="164"/>
      <c r="H3" s="164"/>
      <c r="I3" s="164"/>
      <c r="J3" s="164"/>
      <c r="K3" s="164"/>
      <c r="L3" s="164"/>
      <c r="M3" s="164"/>
      <c r="N3" s="164"/>
      <c r="O3" s="164"/>
      <c r="P3" s="164"/>
      <c r="Q3" s="164"/>
      <c r="R3" s="10"/>
      <c r="S3" s="165"/>
      <c r="T3" s="165"/>
      <c r="U3" s="166"/>
      <c r="V3" s="166"/>
      <c r="W3" s="166"/>
      <c r="X3" s="166"/>
      <c r="Y3" s="166"/>
      <c r="Z3" s="166"/>
      <c r="AA3" s="166"/>
      <c r="AB3" s="166"/>
      <c r="AC3" s="166"/>
      <c r="AD3" s="166"/>
      <c r="AE3" s="166"/>
      <c r="AF3" s="166"/>
      <c r="AG3" s="166"/>
      <c r="AH3" s="166"/>
      <c r="AI3" s="166"/>
      <c r="AJ3" s="166"/>
      <c r="AK3" s="166"/>
      <c r="AL3" s="166"/>
    </row>
    <row r="4" ht="15.75" customHeight="1">
      <c r="A4" s="169" t="s">
        <v>251</v>
      </c>
      <c r="B4" s="30"/>
      <c r="C4" s="27"/>
      <c r="D4" s="28"/>
      <c r="E4" s="170"/>
      <c r="F4" s="171"/>
      <c r="G4" s="171"/>
      <c r="H4" s="171"/>
      <c r="I4" s="171"/>
      <c r="J4" s="171"/>
      <c r="K4" s="171"/>
      <c r="L4" s="171"/>
      <c r="M4" s="171"/>
      <c r="N4" s="171"/>
      <c r="O4" s="171"/>
      <c r="P4" s="171"/>
      <c r="Q4" s="171"/>
      <c r="R4" s="30"/>
      <c r="S4" s="165"/>
      <c r="T4" s="165"/>
      <c r="U4" s="166"/>
      <c r="V4" s="166"/>
      <c r="W4" s="166"/>
      <c r="X4" s="166"/>
      <c r="Y4" s="166"/>
      <c r="Z4" s="166"/>
      <c r="AA4" s="166"/>
      <c r="AB4" s="166"/>
      <c r="AC4" s="166"/>
      <c r="AD4" s="166"/>
      <c r="AE4" s="166"/>
      <c r="AF4" s="166"/>
      <c r="AG4" s="166"/>
      <c r="AH4" s="166"/>
      <c r="AI4" s="166"/>
      <c r="AJ4" s="166"/>
      <c r="AK4" s="166"/>
      <c r="AL4" s="166"/>
    </row>
    <row r="5" ht="24.0" customHeight="1">
      <c r="A5" s="172">
        <f>DATE(YEAR(fk_Gruendung),1,1)</f>
        <v>46388</v>
      </c>
      <c r="B5" s="173" t="str">
        <f>"Liquiditätsplan "&amp;YEAR(A5)</f>
        <v>Liquiditätsplan 2027</v>
      </c>
      <c r="C5" s="35"/>
      <c r="D5" s="36"/>
      <c r="E5" s="174" t="s">
        <v>252</v>
      </c>
      <c r="F5" s="175">
        <f t="shared" ref="F5:Q5" si="1">+EDATE($A$5,F6-1)</f>
        <v>46388</v>
      </c>
      <c r="G5" s="175">
        <f t="shared" si="1"/>
        <v>46419</v>
      </c>
      <c r="H5" s="175">
        <f t="shared" si="1"/>
        <v>46447</v>
      </c>
      <c r="I5" s="175">
        <f t="shared" si="1"/>
        <v>46478</v>
      </c>
      <c r="J5" s="175">
        <f t="shared" si="1"/>
        <v>46508</v>
      </c>
      <c r="K5" s="175">
        <f t="shared" si="1"/>
        <v>46539</v>
      </c>
      <c r="L5" s="175">
        <f t="shared" si="1"/>
        <v>46569</v>
      </c>
      <c r="M5" s="175">
        <f t="shared" si="1"/>
        <v>46600</v>
      </c>
      <c r="N5" s="175">
        <f t="shared" si="1"/>
        <v>46631</v>
      </c>
      <c r="O5" s="175">
        <f t="shared" si="1"/>
        <v>46661</v>
      </c>
      <c r="P5" s="175">
        <f t="shared" si="1"/>
        <v>46692</v>
      </c>
      <c r="Q5" s="175">
        <f t="shared" si="1"/>
        <v>46722</v>
      </c>
      <c r="R5" s="176" t="s">
        <v>219</v>
      </c>
      <c r="S5" s="165"/>
      <c r="T5" s="165"/>
      <c r="U5" s="166"/>
      <c r="V5" s="166"/>
      <c r="W5" s="166"/>
      <c r="X5" s="166"/>
      <c r="Y5" s="166"/>
      <c r="Z5" s="166"/>
      <c r="AA5" s="166"/>
      <c r="AB5" s="166"/>
      <c r="AC5" s="166"/>
      <c r="AD5" s="166"/>
      <c r="AE5" s="166"/>
      <c r="AF5" s="166"/>
      <c r="AG5" s="166"/>
      <c r="AH5" s="166"/>
      <c r="AI5" s="166"/>
      <c r="AJ5" s="166"/>
      <c r="AK5" s="166"/>
      <c r="AL5" s="166"/>
    </row>
    <row r="6" ht="2.25" customHeight="1">
      <c r="A6" s="1"/>
      <c r="B6" s="1"/>
      <c r="C6" s="1"/>
      <c r="D6" s="177"/>
      <c r="E6" s="178" t="s">
        <v>253</v>
      </c>
      <c r="F6" s="178">
        <v>1.0</v>
      </c>
      <c r="G6" s="178">
        <f t="shared" ref="G6:Q6" si="2">+F6+1</f>
        <v>2</v>
      </c>
      <c r="H6" s="178">
        <f t="shared" si="2"/>
        <v>3</v>
      </c>
      <c r="I6" s="178">
        <f t="shared" si="2"/>
        <v>4</v>
      </c>
      <c r="J6" s="178">
        <f t="shared" si="2"/>
        <v>5</v>
      </c>
      <c r="K6" s="178">
        <f t="shared" si="2"/>
        <v>6</v>
      </c>
      <c r="L6" s="178">
        <f t="shared" si="2"/>
        <v>7</v>
      </c>
      <c r="M6" s="178">
        <f t="shared" si="2"/>
        <v>8</v>
      </c>
      <c r="N6" s="178">
        <f t="shared" si="2"/>
        <v>9</v>
      </c>
      <c r="O6" s="178">
        <f t="shared" si="2"/>
        <v>10</v>
      </c>
      <c r="P6" s="178">
        <f t="shared" si="2"/>
        <v>11</v>
      </c>
      <c r="Q6" s="178">
        <f t="shared" si="2"/>
        <v>12</v>
      </c>
      <c r="R6" s="179" t="str">
        <f>"1-12"</f>
        <v>1-12</v>
      </c>
      <c r="S6" s="56"/>
      <c r="T6" s="56"/>
      <c r="U6" s="63"/>
      <c r="V6" s="63"/>
      <c r="W6" s="63"/>
      <c r="X6" s="63"/>
      <c r="Y6" s="63"/>
      <c r="Z6" s="63"/>
      <c r="AA6" s="63"/>
      <c r="AB6" s="63"/>
      <c r="AC6" s="63"/>
      <c r="AD6" s="63"/>
      <c r="AE6" s="63"/>
      <c r="AF6" s="63"/>
      <c r="AG6" s="63"/>
      <c r="AH6" s="63"/>
      <c r="AI6" s="63"/>
      <c r="AJ6" s="63"/>
      <c r="AK6" s="63"/>
      <c r="AL6" s="63"/>
    </row>
    <row r="7" ht="2.25" customHeight="1">
      <c r="A7" s="180"/>
      <c r="B7" s="180"/>
      <c r="C7" s="180"/>
      <c r="D7" s="177"/>
      <c r="E7" s="181"/>
      <c r="F7" s="182">
        <f t="shared" ref="F7:Q7" si="3">+F5</f>
        <v>46388</v>
      </c>
      <c r="G7" s="182">
        <f t="shared" si="3"/>
        <v>46419</v>
      </c>
      <c r="H7" s="182">
        <f t="shared" si="3"/>
        <v>46447</v>
      </c>
      <c r="I7" s="182">
        <f t="shared" si="3"/>
        <v>46478</v>
      </c>
      <c r="J7" s="182">
        <f t="shared" si="3"/>
        <v>46508</v>
      </c>
      <c r="K7" s="182">
        <f t="shared" si="3"/>
        <v>46539</v>
      </c>
      <c r="L7" s="182">
        <f t="shared" si="3"/>
        <v>46569</v>
      </c>
      <c r="M7" s="182">
        <f t="shared" si="3"/>
        <v>46600</v>
      </c>
      <c r="N7" s="182">
        <f t="shared" si="3"/>
        <v>46631</v>
      </c>
      <c r="O7" s="182">
        <f t="shared" si="3"/>
        <v>46661</v>
      </c>
      <c r="P7" s="182">
        <f t="shared" si="3"/>
        <v>46692</v>
      </c>
      <c r="Q7" s="182">
        <f t="shared" si="3"/>
        <v>46722</v>
      </c>
      <c r="R7" s="183"/>
      <c r="S7" s="56"/>
      <c r="T7" s="56"/>
      <c r="U7" s="63"/>
      <c r="V7" s="63"/>
      <c r="W7" s="63"/>
      <c r="X7" s="63"/>
      <c r="Y7" s="63"/>
      <c r="Z7" s="63"/>
      <c r="AA7" s="63"/>
      <c r="AB7" s="63"/>
      <c r="AC7" s="63"/>
      <c r="AD7" s="63"/>
      <c r="AE7" s="63"/>
      <c r="AF7" s="63"/>
      <c r="AG7" s="63"/>
      <c r="AH7" s="63"/>
      <c r="AI7" s="63"/>
      <c r="AJ7" s="63"/>
      <c r="AK7" s="63"/>
      <c r="AL7" s="63"/>
    </row>
    <row r="8" ht="10.5" customHeight="1">
      <c r="A8" s="15"/>
      <c r="B8" s="184" t="s">
        <v>254</v>
      </c>
      <c r="C8" s="185"/>
      <c r="D8" s="186"/>
      <c r="E8" s="187" t="s">
        <v>255</v>
      </c>
      <c r="F8" s="188">
        <f>IF(F$7&gt;=fk_Gruendung,1,0)</f>
        <v>1</v>
      </c>
      <c r="G8" s="188">
        <f>IF(G$7&gt;=fk_Gruendung,1,0)</f>
        <v>1</v>
      </c>
      <c r="H8" s="188">
        <f>IF(H$7&gt;=fk_Gruendung,1,0)</f>
        <v>1</v>
      </c>
      <c r="I8" s="188">
        <f>IF(I$7&gt;=fk_Gruendung,1,0)</f>
        <v>1</v>
      </c>
      <c r="J8" s="188">
        <f>IF(J$7&gt;=fk_Gruendung,1,0)</f>
        <v>1</v>
      </c>
      <c r="K8" s="188">
        <f>IF(K$7&gt;=fk_Gruendung,1,0)</f>
        <v>1</v>
      </c>
      <c r="L8" s="188">
        <f>IF(L$7&gt;=fk_Gruendung,1,0)</f>
        <v>1</v>
      </c>
      <c r="M8" s="188">
        <f>IF(M$7&gt;=fk_Gruendung,1,0)</f>
        <v>1</v>
      </c>
      <c r="N8" s="188">
        <f>IF(N$7&gt;=fk_Gruendung,1,0)</f>
        <v>1</v>
      </c>
      <c r="O8" s="188">
        <f>IF(O$7&gt;=fk_Gruendung,1,0)</f>
        <v>1</v>
      </c>
      <c r="P8" s="188">
        <f>IF(P$7&gt;=fk_Gruendung,1,0)</f>
        <v>1</v>
      </c>
      <c r="Q8" s="188">
        <f>IF(Q$7&gt;=fk_Gruendung,1,0)</f>
        <v>1</v>
      </c>
      <c r="R8" s="185"/>
      <c r="S8" s="56"/>
      <c r="T8" s="56"/>
      <c r="U8" s="189"/>
      <c r="V8" s="189"/>
      <c r="W8" s="189"/>
      <c r="X8" s="189"/>
      <c r="Y8" s="189"/>
      <c r="Z8" s="189"/>
      <c r="AA8" s="189"/>
      <c r="AB8" s="189"/>
      <c r="AC8" s="189"/>
      <c r="AD8" s="189"/>
      <c r="AE8" s="189"/>
      <c r="AF8" s="189"/>
      <c r="AG8" s="189"/>
      <c r="AH8" s="189"/>
      <c r="AI8" s="189"/>
      <c r="AJ8" s="189"/>
      <c r="AK8" s="189"/>
      <c r="AL8" s="189"/>
    </row>
    <row r="9" ht="18.0" customHeight="1">
      <c r="A9" s="190" t="s">
        <v>256</v>
      </c>
      <c r="B9" s="191" t="s">
        <v>257</v>
      </c>
      <c r="C9" s="192" t="s">
        <v>216</v>
      </c>
      <c r="D9" s="193" t="s">
        <v>258</v>
      </c>
      <c r="E9" s="194">
        <f t="shared" ref="E9:Q9" si="4">E11+E18+E25+E29</f>
        <v>0</v>
      </c>
      <c r="F9" s="194">
        <f t="shared" si="4"/>
        <v>0</v>
      </c>
      <c r="G9" s="194">
        <f t="shared" si="4"/>
        <v>0</v>
      </c>
      <c r="H9" s="194">
        <f t="shared" si="4"/>
        <v>0</v>
      </c>
      <c r="I9" s="194">
        <f t="shared" si="4"/>
        <v>0</v>
      </c>
      <c r="J9" s="194">
        <f t="shared" si="4"/>
        <v>0</v>
      </c>
      <c r="K9" s="194">
        <f t="shared" si="4"/>
        <v>0</v>
      </c>
      <c r="L9" s="194">
        <f t="shared" si="4"/>
        <v>0</v>
      </c>
      <c r="M9" s="194">
        <f t="shared" si="4"/>
        <v>0</v>
      </c>
      <c r="N9" s="194">
        <f t="shared" si="4"/>
        <v>0</v>
      </c>
      <c r="O9" s="194">
        <f t="shared" si="4"/>
        <v>0</v>
      </c>
      <c r="P9" s="194">
        <f t="shared" si="4"/>
        <v>0</v>
      </c>
      <c r="Q9" s="194">
        <f t="shared" si="4"/>
        <v>0</v>
      </c>
      <c r="R9" s="194">
        <f>F9+G9+H9+I9+J9+K9+L9+M9+N9+O9+P9+Q9</f>
        <v>0</v>
      </c>
      <c r="S9" s="56"/>
      <c r="T9" s="56"/>
      <c r="U9" s="195"/>
      <c r="V9" s="195"/>
      <c r="W9" s="195"/>
      <c r="X9" s="195"/>
      <c r="Y9" s="195"/>
      <c r="Z9" s="195"/>
      <c r="AA9" s="195"/>
      <c r="AB9" s="195"/>
      <c r="AC9" s="195"/>
      <c r="AD9" s="195"/>
      <c r="AE9" s="195"/>
      <c r="AF9" s="195"/>
      <c r="AG9" s="195"/>
      <c r="AH9" s="195"/>
      <c r="AI9" s="195"/>
      <c r="AJ9" s="195"/>
      <c r="AK9" s="195"/>
      <c r="AL9" s="195"/>
    </row>
    <row r="10" ht="3.75" customHeight="1">
      <c r="A10" s="15"/>
      <c r="B10" s="196"/>
      <c r="C10" s="197"/>
      <c r="D10" s="198"/>
      <c r="E10" s="199"/>
      <c r="F10" s="199"/>
      <c r="G10" s="199"/>
      <c r="H10" s="199"/>
      <c r="I10" s="199"/>
      <c r="J10" s="199"/>
      <c r="K10" s="199"/>
      <c r="L10" s="199"/>
      <c r="M10" s="199"/>
      <c r="N10" s="199"/>
      <c r="O10" s="199"/>
      <c r="P10" s="199"/>
      <c r="Q10" s="199"/>
      <c r="R10" s="199"/>
      <c r="S10" s="56"/>
      <c r="T10" s="56"/>
      <c r="U10" s="195"/>
      <c r="V10" s="195"/>
      <c r="W10" s="195"/>
      <c r="X10" s="195"/>
      <c r="Y10" s="195"/>
      <c r="Z10" s="195"/>
      <c r="AA10" s="195"/>
      <c r="AB10" s="195"/>
      <c r="AC10" s="195"/>
      <c r="AD10" s="195"/>
      <c r="AE10" s="195"/>
      <c r="AF10" s="195"/>
      <c r="AG10" s="195"/>
      <c r="AH10" s="195"/>
      <c r="AI10" s="195"/>
      <c r="AJ10" s="195"/>
      <c r="AK10" s="195"/>
      <c r="AL10" s="195"/>
    </row>
    <row r="11" ht="15.0" customHeight="1">
      <c r="A11" s="200" t="s">
        <v>262</v>
      </c>
      <c r="B11" s="201" t="s">
        <v>263</v>
      </c>
      <c r="C11" s="202"/>
      <c r="D11" s="203"/>
      <c r="E11" s="204">
        <f t="shared" ref="E11:Q11" si="5">SUM(E12:E16)</f>
        <v>0</v>
      </c>
      <c r="F11" s="204">
        <f t="shared" si="5"/>
        <v>0</v>
      </c>
      <c r="G11" s="204">
        <f t="shared" si="5"/>
        <v>0</v>
      </c>
      <c r="H11" s="204">
        <f t="shared" si="5"/>
        <v>0</v>
      </c>
      <c r="I11" s="204">
        <f t="shared" si="5"/>
        <v>0</v>
      </c>
      <c r="J11" s="204">
        <f t="shared" si="5"/>
        <v>0</v>
      </c>
      <c r="K11" s="204">
        <f t="shared" si="5"/>
        <v>0</v>
      </c>
      <c r="L11" s="204">
        <f t="shared" si="5"/>
        <v>0</v>
      </c>
      <c r="M11" s="204">
        <f t="shared" si="5"/>
        <v>0</v>
      </c>
      <c r="N11" s="204">
        <f t="shared" si="5"/>
        <v>0</v>
      </c>
      <c r="O11" s="204">
        <f t="shared" si="5"/>
        <v>0</v>
      </c>
      <c r="P11" s="204">
        <f t="shared" si="5"/>
        <v>0</v>
      </c>
      <c r="Q11" s="204">
        <f t="shared" si="5"/>
        <v>0</v>
      </c>
      <c r="R11" s="204">
        <f t="shared" ref="R11:R16" si="6">F11+G11+H11+I11+J11+K11+L11+M11+N11+O11+P11+Q11</f>
        <v>0</v>
      </c>
      <c r="S11" s="56"/>
      <c r="T11" s="56"/>
      <c r="U11" s="195"/>
      <c r="V11" s="195"/>
      <c r="W11" s="195"/>
      <c r="X11" s="195"/>
      <c r="Y11" s="195"/>
      <c r="Z11" s="195"/>
      <c r="AA11" s="195"/>
      <c r="AB11" s="195"/>
      <c r="AC11" s="195"/>
      <c r="AD11" s="195"/>
      <c r="AE11" s="195"/>
      <c r="AF11" s="195"/>
      <c r="AG11" s="195"/>
      <c r="AH11" s="195"/>
      <c r="AI11" s="195"/>
      <c r="AJ11" s="195"/>
      <c r="AK11" s="195"/>
      <c r="AL11" s="195"/>
    </row>
    <row r="12" ht="15.0" customHeight="1">
      <c r="A12" s="205"/>
      <c r="B12" s="196" t="str">
        <f>'Jahr1 B2C'!A8</f>
        <v>Produktgruppe 1</v>
      </c>
      <c r="C12" s="206">
        <v>0.19</v>
      </c>
      <c r="D12" s="198"/>
      <c r="E12" s="134">
        <v>0.0</v>
      </c>
      <c r="F12" s="134">
        <f>'Jahr1 B2C'!E9*'Jahr1 B2C'!$D9+'Jahr1 B2C'!E10*'Jahr1 B2C'!$D10+'Jahr1 B2C'!E11*'Jahr1 B2C'!$D11+'Jahr1 B2C'!E12*'Jahr1 B2C'!$D12+'Jahr1 B2C'!E13*'Jahr1 B2C'!$D13+'Jahr1 B2C'!E14*'Jahr1 B2C'!$D14+'Jahr1 B2C'!E15*'Jahr1 B2C'!$D15+'Jahr1 B2C'!E16*'Jahr1 B2C'!$D16+'Jahr1 B2C'!E17*'Jahr1 B2C'!$D17+'Jahr1 B2C'!E18*'Jahr1 B2C'!$D18</f>
        <v>0</v>
      </c>
      <c r="G12" s="134">
        <f>'Jahr1 B2C'!F9*'Jahr1 B2C'!$D9+'Jahr1 B2C'!F10*'Jahr1 B2C'!$D10+'Jahr1 B2C'!F11*'Jahr1 B2C'!$D11+'Jahr1 B2C'!F12*'Jahr1 B2C'!$D12+'Jahr1 B2C'!F13*'Jahr1 B2C'!$D13+'Jahr1 B2C'!F14*'Jahr1 B2C'!$D14+'Jahr1 B2C'!F15*'Jahr1 B2C'!$D15+'Jahr1 B2C'!F16*'Jahr1 B2C'!$D16+'Jahr1 B2C'!F17*'Jahr1 B2C'!$D17+'Jahr1 B2C'!F18*'Jahr1 B2C'!$D18</f>
        <v>0</v>
      </c>
      <c r="H12" s="134">
        <f>'Jahr1 B2C'!G9*'Jahr1 B2C'!$D9+'Jahr1 B2C'!G10*'Jahr1 B2C'!$D10+'Jahr1 B2C'!G11*'Jahr1 B2C'!$D11+'Jahr1 B2C'!G12*'Jahr1 B2C'!$D12+'Jahr1 B2C'!G13*'Jahr1 B2C'!$D13+'Jahr1 B2C'!G14*'Jahr1 B2C'!$D14+'Jahr1 B2C'!G15*'Jahr1 B2C'!$D15+'Jahr1 B2C'!G16*'Jahr1 B2C'!$D16+'Jahr1 B2C'!G17*'Jahr1 B2C'!$D17+'Jahr1 B2C'!G18*'Jahr1 B2C'!$D18</f>
        <v>0</v>
      </c>
      <c r="I12" s="134">
        <f>'Jahr1 B2C'!H9*'Jahr1 B2C'!$D9+'Jahr1 B2C'!H10*'Jahr1 B2C'!$D10+'Jahr1 B2C'!H11*'Jahr1 B2C'!$D11+'Jahr1 B2C'!H12*'Jahr1 B2C'!$D12+'Jahr1 B2C'!H13*'Jahr1 B2C'!$D13+'Jahr1 B2C'!H14*'Jahr1 B2C'!$D14+'Jahr1 B2C'!H15*'Jahr1 B2C'!$D15+'Jahr1 B2C'!H16*'Jahr1 B2C'!$D16+'Jahr1 B2C'!H17*'Jahr1 B2C'!$D17+'Jahr1 B2C'!H18*'Jahr1 B2C'!$D18</f>
        <v>0</v>
      </c>
      <c r="J12" s="134">
        <f>'Jahr1 B2C'!I9*'Jahr1 B2C'!$D9+'Jahr1 B2C'!I10*'Jahr1 B2C'!$D10+'Jahr1 B2C'!I11*'Jahr1 B2C'!$D11+'Jahr1 B2C'!I12*'Jahr1 B2C'!$D12+'Jahr1 B2C'!I13*'Jahr1 B2C'!$D13+'Jahr1 B2C'!I14*'Jahr1 B2C'!$D14+'Jahr1 B2C'!I15*'Jahr1 B2C'!$D15+'Jahr1 B2C'!I16*'Jahr1 B2C'!$D16+'Jahr1 B2C'!I17*'Jahr1 B2C'!$D17+'Jahr1 B2C'!I18*'Jahr1 B2C'!$D18</f>
        <v>0</v>
      </c>
      <c r="K12" s="134">
        <f>'Jahr1 B2C'!J9*'Jahr1 B2C'!$D9+'Jahr1 B2C'!J10*'Jahr1 B2C'!$D10+'Jahr1 B2C'!J11*'Jahr1 B2C'!$D11+'Jahr1 B2C'!J12*'Jahr1 B2C'!$D12+'Jahr1 B2C'!J13*'Jahr1 B2C'!$D13+'Jahr1 B2C'!J14*'Jahr1 B2C'!$D14+'Jahr1 B2C'!J15*'Jahr1 B2C'!$D15+'Jahr1 B2C'!J16*'Jahr1 B2C'!$D16+'Jahr1 B2C'!J17*'Jahr1 B2C'!$D17+'Jahr1 B2C'!J18*'Jahr1 B2C'!$D18</f>
        <v>0</v>
      </c>
      <c r="L12" s="134">
        <f>'Jahr1 B2C'!K9*'Jahr1 B2C'!$D9+'Jahr1 B2C'!K10*'Jahr1 B2C'!$D10+'Jahr1 B2C'!K11*'Jahr1 B2C'!$D11+'Jahr1 B2C'!K12*'Jahr1 B2C'!$D12+'Jahr1 B2C'!K13*'Jahr1 B2C'!$D13+'Jahr1 B2C'!K14*'Jahr1 B2C'!$D14+'Jahr1 B2C'!K15*'Jahr1 B2C'!$D15+'Jahr1 B2C'!K16*'Jahr1 B2C'!$D16+'Jahr1 B2C'!K17*'Jahr1 B2C'!$D17+'Jahr1 B2C'!K18*'Jahr1 B2C'!$D18</f>
        <v>0</v>
      </c>
      <c r="M12" s="134">
        <f>'Jahr1 B2C'!L9*'Jahr1 B2C'!$D9+'Jahr1 B2C'!L10*'Jahr1 B2C'!$D10+'Jahr1 B2C'!L11*'Jahr1 B2C'!$D11+'Jahr1 B2C'!L12*'Jahr1 B2C'!$D12+'Jahr1 B2C'!L13*'Jahr1 B2C'!$D13+'Jahr1 B2C'!L14*'Jahr1 B2C'!$D14+'Jahr1 B2C'!L15*'Jahr1 B2C'!$D15+'Jahr1 B2C'!L16*'Jahr1 B2C'!$D16+'Jahr1 B2C'!L17*'Jahr1 B2C'!$D17+'Jahr1 B2C'!L18*'Jahr1 B2C'!$D18</f>
        <v>0</v>
      </c>
      <c r="N12" s="134">
        <f>'Jahr1 B2C'!M9*'Jahr1 B2C'!$D9+'Jahr1 B2C'!M10*'Jahr1 B2C'!$D10+'Jahr1 B2C'!M11*'Jahr1 B2C'!$D11+'Jahr1 B2C'!M12*'Jahr1 B2C'!$D12+'Jahr1 B2C'!M13*'Jahr1 B2C'!$D13+'Jahr1 B2C'!M14*'Jahr1 B2C'!$D14+'Jahr1 B2C'!M15*'Jahr1 B2C'!$D15+'Jahr1 B2C'!M16*'Jahr1 B2C'!$D16+'Jahr1 B2C'!M17*'Jahr1 B2C'!$D17+'Jahr1 B2C'!M18*'Jahr1 B2C'!$D18</f>
        <v>0</v>
      </c>
      <c r="O12" s="134">
        <f>'Jahr1 B2C'!N9*'Jahr1 B2C'!$D9+'Jahr1 B2C'!N10*'Jahr1 B2C'!$D10+'Jahr1 B2C'!N11*'Jahr1 B2C'!$D11+'Jahr1 B2C'!N12*'Jahr1 B2C'!$D12+'Jahr1 B2C'!N13*'Jahr1 B2C'!$D13+'Jahr1 B2C'!N14*'Jahr1 B2C'!$D14+'Jahr1 B2C'!N15*'Jahr1 B2C'!$D15+'Jahr1 B2C'!N16*'Jahr1 B2C'!$D16+'Jahr1 B2C'!N17*'Jahr1 B2C'!$D17+'Jahr1 B2C'!N18*'Jahr1 B2C'!$D18</f>
        <v>0</v>
      </c>
      <c r="P12" s="134">
        <f>'Jahr1 B2C'!O9*'Jahr1 B2C'!$D9+'Jahr1 B2C'!O10*'Jahr1 B2C'!$D10+'Jahr1 B2C'!O11*'Jahr1 B2C'!$D11+'Jahr1 B2C'!O12*'Jahr1 B2C'!$D12+'Jahr1 B2C'!O13*'Jahr1 B2C'!$D13+'Jahr1 B2C'!O14*'Jahr1 B2C'!$D14+'Jahr1 B2C'!O15*'Jahr1 B2C'!$D15+'Jahr1 B2C'!O16*'Jahr1 B2C'!$D16+'Jahr1 B2C'!O17*'Jahr1 B2C'!$D17+'Jahr1 B2C'!O18*'Jahr1 B2C'!$D18</f>
        <v>0</v>
      </c>
      <c r="Q12" s="134">
        <f>'Jahr1 B2C'!P9*'Jahr1 B2C'!$D9+'Jahr1 B2C'!P10*'Jahr1 B2C'!$D10+'Jahr1 B2C'!P11*'Jahr1 B2C'!$D11+'Jahr1 B2C'!P12*'Jahr1 B2C'!$D12+'Jahr1 B2C'!P13*'Jahr1 B2C'!$D13+'Jahr1 B2C'!P14*'Jahr1 B2C'!$D14+'Jahr1 B2C'!P15*'Jahr1 B2C'!$D15+'Jahr1 B2C'!P16*'Jahr1 B2C'!$D16+'Jahr1 B2C'!P17*'Jahr1 B2C'!$D17+'Jahr1 B2C'!P18*'Jahr1 B2C'!$D18</f>
        <v>0</v>
      </c>
      <c r="R12" s="134">
        <f t="shared" si="6"/>
        <v>0</v>
      </c>
      <c r="S12" s="211"/>
      <c r="T12" s="211"/>
      <c r="U12" s="212"/>
      <c r="V12" s="212"/>
      <c r="W12" s="212"/>
      <c r="X12" s="212"/>
      <c r="Y12" s="212"/>
      <c r="Z12" s="212"/>
      <c r="AA12" s="212"/>
      <c r="AB12" s="212"/>
      <c r="AC12" s="212"/>
      <c r="AD12" s="212"/>
      <c r="AE12" s="212"/>
      <c r="AF12" s="212"/>
      <c r="AG12" s="212"/>
      <c r="AH12" s="212"/>
      <c r="AI12" s="212"/>
      <c r="AJ12" s="212"/>
      <c r="AK12" s="212"/>
      <c r="AL12" s="212"/>
    </row>
    <row r="13" ht="15.0" customHeight="1">
      <c r="A13" s="15"/>
      <c r="B13" s="196" t="str">
        <f>'Jahr1 B2C'!A20</f>
        <v>Produktgruppe 2</v>
      </c>
      <c r="C13" s="206">
        <v>0.19</v>
      </c>
      <c r="D13" s="198"/>
      <c r="E13" s="134">
        <v>0.0</v>
      </c>
      <c r="F13" s="134">
        <f>'Jahr1 B2C'!E21*'Jahr1 B2C'!$D21+'Jahr1 B2C'!E22*'Jahr1 B2C'!$D22+'Jahr1 B2C'!E23*'Jahr1 B2C'!$D23+'Jahr1 B2C'!E24*'Jahr1 B2C'!$D24+'Jahr1 B2C'!E25*'Jahr1 B2C'!$D25+'Jahr1 B2C'!E26*'Jahr1 B2C'!$D26+'Jahr1 B2C'!E27*'Jahr1 B2C'!$D27+'Jahr1 B2C'!E28*'Jahr1 B2C'!$D28+'Jahr1 B2C'!E29*'Jahr1 B2C'!$D29+'Jahr1 B2C'!E30*'Jahr1 B2C'!$D30</f>
        <v>0</v>
      </c>
      <c r="G13" s="134">
        <f>'Jahr1 B2C'!F21*'Jahr1 B2C'!$D21+'Jahr1 B2C'!F22*'Jahr1 B2C'!$D22+'Jahr1 B2C'!F23*'Jahr1 B2C'!$D23+'Jahr1 B2C'!F24*'Jahr1 B2C'!$D24+'Jahr1 B2C'!F25*'Jahr1 B2C'!$D25+'Jahr1 B2C'!F26*'Jahr1 B2C'!$D26+'Jahr1 B2C'!F27*'Jahr1 B2C'!$D27+'Jahr1 B2C'!F28*'Jahr1 B2C'!$D28+'Jahr1 B2C'!F29*'Jahr1 B2C'!$D29+'Jahr1 B2C'!F30*'Jahr1 B2C'!$D30</f>
        <v>0</v>
      </c>
      <c r="H13" s="134">
        <f>'Jahr1 B2C'!G21*'Jahr1 B2C'!$D21+'Jahr1 B2C'!G22*'Jahr1 B2C'!$D22+'Jahr1 B2C'!G23*'Jahr1 B2C'!$D23+'Jahr1 B2C'!G24*'Jahr1 B2C'!$D24+'Jahr1 B2C'!G25*'Jahr1 B2C'!$D25+'Jahr1 B2C'!G26*'Jahr1 B2C'!$D26+'Jahr1 B2C'!G27*'Jahr1 B2C'!$D27+'Jahr1 B2C'!G28*'Jahr1 B2C'!$D28+'Jahr1 B2C'!G29*'Jahr1 B2C'!$D29+'Jahr1 B2C'!G30*'Jahr1 B2C'!$D30</f>
        <v>0</v>
      </c>
      <c r="I13" s="134">
        <f>'Jahr1 B2C'!H21*'Jahr1 B2C'!$D21+'Jahr1 B2C'!H22*'Jahr1 B2C'!$D22+'Jahr1 B2C'!H23*'Jahr1 B2C'!$D23+'Jahr1 B2C'!H24*'Jahr1 B2C'!$D24+'Jahr1 B2C'!H25*'Jahr1 B2C'!$D25+'Jahr1 B2C'!H26*'Jahr1 B2C'!$D26+'Jahr1 B2C'!H27*'Jahr1 B2C'!$D27+'Jahr1 B2C'!H28*'Jahr1 B2C'!$D28+'Jahr1 B2C'!H29*'Jahr1 B2C'!$D29+'Jahr1 B2C'!H30*'Jahr1 B2C'!$D30</f>
        <v>0</v>
      </c>
      <c r="J13" s="134">
        <f>'Jahr1 B2C'!I21*'Jahr1 B2C'!$D21+'Jahr1 B2C'!I22*'Jahr1 B2C'!$D22+'Jahr1 B2C'!I23*'Jahr1 B2C'!$D23+'Jahr1 B2C'!I24*'Jahr1 B2C'!$D24+'Jahr1 B2C'!I25*'Jahr1 B2C'!$D25+'Jahr1 B2C'!I26*'Jahr1 B2C'!$D26+'Jahr1 B2C'!I27*'Jahr1 B2C'!$D27+'Jahr1 B2C'!I28*'Jahr1 B2C'!$D28+'Jahr1 B2C'!I29*'Jahr1 B2C'!$D29+'Jahr1 B2C'!I30*'Jahr1 B2C'!$D30</f>
        <v>0</v>
      </c>
      <c r="K13" s="134">
        <f>'Jahr1 B2C'!J21*'Jahr1 B2C'!$D21+'Jahr1 B2C'!J22*'Jahr1 B2C'!$D22+'Jahr1 B2C'!J23*'Jahr1 B2C'!$D23+'Jahr1 B2C'!J24*'Jahr1 B2C'!$D24+'Jahr1 B2C'!J25*'Jahr1 B2C'!$D25+'Jahr1 B2C'!J26*'Jahr1 B2C'!$D26+'Jahr1 B2C'!J27*'Jahr1 B2C'!$D27+'Jahr1 B2C'!J28*'Jahr1 B2C'!$D28+'Jahr1 B2C'!J29*'Jahr1 B2C'!$D29+'Jahr1 B2C'!J30*'Jahr1 B2C'!$D30</f>
        <v>0</v>
      </c>
      <c r="L13" s="134">
        <f>'Jahr1 B2C'!K21*'Jahr1 B2C'!$D21+'Jahr1 B2C'!K22*'Jahr1 B2C'!$D22+'Jahr1 B2C'!K23*'Jahr1 B2C'!$D23+'Jahr1 B2C'!K24*'Jahr1 B2C'!$D24+'Jahr1 B2C'!K25*'Jahr1 B2C'!$D25+'Jahr1 B2C'!K26*'Jahr1 B2C'!$D26+'Jahr1 B2C'!K27*'Jahr1 B2C'!$D27+'Jahr1 B2C'!K28*'Jahr1 B2C'!$D28+'Jahr1 B2C'!K29*'Jahr1 B2C'!$D29+'Jahr1 B2C'!K30*'Jahr1 B2C'!$D30</f>
        <v>0</v>
      </c>
      <c r="M13" s="134">
        <f>'Jahr1 B2C'!L21*'Jahr1 B2C'!$D21+'Jahr1 B2C'!L22*'Jahr1 B2C'!$D22+'Jahr1 B2C'!L23*'Jahr1 B2C'!$D23+'Jahr1 B2C'!L24*'Jahr1 B2C'!$D24+'Jahr1 B2C'!L25*'Jahr1 B2C'!$D25+'Jahr1 B2C'!L26*'Jahr1 B2C'!$D26+'Jahr1 B2C'!L27*'Jahr1 B2C'!$D27+'Jahr1 B2C'!L28*'Jahr1 B2C'!$D28+'Jahr1 B2C'!L29*'Jahr1 B2C'!$D29+'Jahr1 B2C'!L30*'Jahr1 B2C'!$D30</f>
        <v>0</v>
      </c>
      <c r="N13" s="134">
        <f>'Jahr1 B2C'!M21*'Jahr1 B2C'!$D21+'Jahr1 B2C'!M22*'Jahr1 B2C'!$D22+'Jahr1 B2C'!M23*'Jahr1 B2C'!$D23+'Jahr1 B2C'!M24*'Jahr1 B2C'!$D24+'Jahr1 B2C'!M25*'Jahr1 B2C'!$D25+'Jahr1 B2C'!M26*'Jahr1 B2C'!$D26+'Jahr1 B2C'!M27*'Jahr1 B2C'!$D27+'Jahr1 B2C'!M28*'Jahr1 B2C'!$D28+'Jahr1 B2C'!M29*'Jahr1 B2C'!$D29+'Jahr1 B2C'!M30*'Jahr1 B2C'!$D30</f>
        <v>0</v>
      </c>
      <c r="O13" s="134">
        <f>'Jahr1 B2C'!N21*'Jahr1 B2C'!$D21+'Jahr1 B2C'!N22*'Jahr1 B2C'!$D22+'Jahr1 B2C'!N23*'Jahr1 B2C'!$D23+'Jahr1 B2C'!N24*'Jahr1 B2C'!$D24+'Jahr1 B2C'!N25*'Jahr1 B2C'!$D25+'Jahr1 B2C'!N26*'Jahr1 B2C'!$D26+'Jahr1 B2C'!N27*'Jahr1 B2C'!$D27+'Jahr1 B2C'!N28*'Jahr1 B2C'!$D28+'Jahr1 B2C'!N29*'Jahr1 B2C'!$D29+'Jahr1 B2C'!N30*'Jahr1 B2C'!$D30</f>
        <v>0</v>
      </c>
      <c r="P13" s="134">
        <f>'Jahr1 B2C'!O21*'Jahr1 B2C'!$D21+'Jahr1 B2C'!O22*'Jahr1 B2C'!$D22+'Jahr1 B2C'!O23*'Jahr1 B2C'!$D23+'Jahr1 B2C'!O24*'Jahr1 B2C'!$D24+'Jahr1 B2C'!O25*'Jahr1 B2C'!$D25+'Jahr1 B2C'!O26*'Jahr1 B2C'!$D26+'Jahr1 B2C'!O27*'Jahr1 B2C'!$D27+'Jahr1 B2C'!O28*'Jahr1 B2C'!$D28+'Jahr1 B2C'!O29*'Jahr1 B2C'!$D29+'Jahr1 B2C'!O30*'Jahr1 B2C'!$D30</f>
        <v>0</v>
      </c>
      <c r="Q13" s="134">
        <f>'Jahr1 B2C'!P21*'Jahr1 B2C'!$D21+'Jahr1 B2C'!P22*'Jahr1 B2C'!$D22+'Jahr1 B2C'!P23*'Jahr1 B2C'!$D23+'Jahr1 B2C'!P24*'Jahr1 B2C'!$D24+'Jahr1 B2C'!P25*'Jahr1 B2C'!$D25+'Jahr1 B2C'!P26*'Jahr1 B2C'!$D26+'Jahr1 B2C'!P27*'Jahr1 B2C'!$D27+'Jahr1 B2C'!P28*'Jahr1 B2C'!$D28+'Jahr1 B2C'!P29*'Jahr1 B2C'!$D29+'Jahr1 B2C'!P30*'Jahr1 B2C'!$D30</f>
        <v>0</v>
      </c>
      <c r="R13" s="134">
        <f t="shared" si="6"/>
        <v>0</v>
      </c>
      <c r="S13" s="56"/>
      <c r="T13" s="56"/>
      <c r="U13" s="195"/>
      <c r="V13" s="195"/>
      <c r="W13" s="195"/>
      <c r="X13" s="195"/>
      <c r="Y13" s="195"/>
      <c r="Z13" s="195"/>
      <c r="AA13" s="195"/>
      <c r="AB13" s="195"/>
      <c r="AC13" s="195"/>
      <c r="AD13" s="195"/>
      <c r="AE13" s="195"/>
      <c r="AF13" s="195"/>
      <c r="AG13" s="195"/>
      <c r="AH13" s="195"/>
      <c r="AI13" s="195"/>
      <c r="AJ13" s="195"/>
      <c r="AK13" s="195"/>
      <c r="AL13" s="195"/>
    </row>
    <row r="14" ht="15.0" customHeight="1">
      <c r="A14" s="15"/>
      <c r="B14" s="196" t="str">
        <f>'Jahr1 B2C'!A32</f>
        <v>Produktgruppe 3</v>
      </c>
      <c r="C14" s="206">
        <v>0.19</v>
      </c>
      <c r="D14" s="198"/>
      <c r="E14" s="134">
        <v>0.0</v>
      </c>
      <c r="F14" s="134">
        <f>'Jahr1 B2C'!E33*'Jahr1 B2C'!$D33+'Jahr1 B2C'!E34*'Jahr1 B2C'!$D34+'Jahr1 B2C'!E35*'Jahr1 B2C'!$D35+'Jahr1 B2C'!E36*'Jahr1 B2C'!$D36+'Jahr1 B2C'!E37*'Jahr1 B2C'!$D37+'Jahr1 B2C'!E38*'Jahr1 B2C'!$D38+'Jahr1 B2C'!E39*'Jahr1 B2C'!$D39+'Jahr1 B2C'!E40*'Jahr1 B2C'!$D40+'Jahr1 B2C'!E41*'Jahr1 B2C'!$D41+'Jahr1 B2C'!E42*'Jahr1 B2C'!$D42</f>
        <v>0</v>
      </c>
      <c r="G14" s="134">
        <f>'Jahr1 B2C'!F33*'Jahr1 B2C'!$D33+'Jahr1 B2C'!F34*'Jahr1 B2C'!$D34+'Jahr1 B2C'!F35*'Jahr1 B2C'!$D35+'Jahr1 B2C'!F36*'Jahr1 B2C'!$D36+'Jahr1 B2C'!F37*'Jahr1 B2C'!$D37+'Jahr1 B2C'!F38*'Jahr1 B2C'!$D38+'Jahr1 B2C'!F39*'Jahr1 B2C'!$D39+'Jahr1 B2C'!F40*'Jahr1 B2C'!$D40+'Jahr1 B2C'!F41*'Jahr1 B2C'!$D41+'Jahr1 B2C'!F42*'Jahr1 B2C'!$D42</f>
        <v>0</v>
      </c>
      <c r="H14" s="134">
        <f>'Jahr1 B2C'!G33*'Jahr1 B2C'!$D33+'Jahr1 B2C'!G34*'Jahr1 B2C'!$D34+'Jahr1 B2C'!G35*'Jahr1 B2C'!$D35+'Jahr1 B2C'!G36*'Jahr1 B2C'!$D36+'Jahr1 B2C'!G37*'Jahr1 B2C'!$D37+'Jahr1 B2C'!G38*'Jahr1 B2C'!$D38+'Jahr1 B2C'!G39*'Jahr1 B2C'!$D39+'Jahr1 B2C'!G40*'Jahr1 B2C'!$D40+'Jahr1 B2C'!G41*'Jahr1 B2C'!$D41+'Jahr1 B2C'!G42*'Jahr1 B2C'!$D42</f>
        <v>0</v>
      </c>
      <c r="I14" s="134">
        <f>'Jahr1 B2C'!H33*'Jahr1 B2C'!$D33+'Jahr1 B2C'!H34*'Jahr1 B2C'!$D34+'Jahr1 B2C'!H35*'Jahr1 B2C'!$D35+'Jahr1 B2C'!H36*'Jahr1 B2C'!$D36+'Jahr1 B2C'!H37*'Jahr1 B2C'!$D37+'Jahr1 B2C'!H38*'Jahr1 B2C'!$D38+'Jahr1 B2C'!H39*'Jahr1 B2C'!$D39+'Jahr1 B2C'!H40*'Jahr1 B2C'!$D40+'Jahr1 B2C'!H41*'Jahr1 B2C'!$D41+'Jahr1 B2C'!H42*'Jahr1 B2C'!$D42</f>
        <v>0</v>
      </c>
      <c r="J14" s="134">
        <f>'Jahr1 B2C'!I33*'Jahr1 B2C'!$D33+'Jahr1 B2C'!I34*'Jahr1 B2C'!$D34+'Jahr1 B2C'!I35*'Jahr1 B2C'!$D35+'Jahr1 B2C'!I36*'Jahr1 B2C'!$D36+'Jahr1 B2C'!I37*'Jahr1 B2C'!$D37+'Jahr1 B2C'!I38*'Jahr1 B2C'!$D38+'Jahr1 B2C'!I39*'Jahr1 B2C'!$D39+'Jahr1 B2C'!I40*'Jahr1 B2C'!$D40+'Jahr1 B2C'!I41*'Jahr1 B2C'!$D41+'Jahr1 B2C'!I42*'Jahr1 B2C'!$D42</f>
        <v>0</v>
      </c>
      <c r="K14" s="134">
        <f>'Jahr1 B2C'!J33*'Jahr1 B2C'!$D33+'Jahr1 B2C'!J34*'Jahr1 B2C'!$D34+'Jahr1 B2C'!J35*'Jahr1 B2C'!$D35+'Jahr1 B2C'!J36*'Jahr1 B2C'!$D36+'Jahr1 B2C'!J37*'Jahr1 B2C'!$D37+'Jahr1 B2C'!J38*'Jahr1 B2C'!$D38+'Jahr1 B2C'!J39*'Jahr1 B2C'!$D39+'Jahr1 B2C'!J40*'Jahr1 B2C'!$D40+'Jahr1 B2C'!J41*'Jahr1 B2C'!$D41+'Jahr1 B2C'!J42*'Jahr1 B2C'!$D42</f>
        <v>0</v>
      </c>
      <c r="L14" s="134">
        <f>'Jahr1 B2C'!K33*'Jahr1 B2C'!$D33+'Jahr1 B2C'!K34*'Jahr1 B2C'!$D34+'Jahr1 B2C'!K35*'Jahr1 B2C'!$D35+'Jahr1 B2C'!K36*'Jahr1 B2C'!$D36+'Jahr1 B2C'!K37*'Jahr1 B2C'!$D37+'Jahr1 B2C'!K38*'Jahr1 B2C'!$D38+'Jahr1 B2C'!K39*'Jahr1 B2C'!$D39+'Jahr1 B2C'!K40*'Jahr1 B2C'!$D40+'Jahr1 B2C'!K41*'Jahr1 B2C'!$D41+'Jahr1 B2C'!K42*'Jahr1 B2C'!$D42</f>
        <v>0</v>
      </c>
      <c r="M14" s="134">
        <f>'Jahr1 B2C'!L33*'Jahr1 B2C'!$D33+'Jahr1 B2C'!L34*'Jahr1 B2C'!$D34+'Jahr1 B2C'!L35*'Jahr1 B2C'!$D35+'Jahr1 B2C'!L36*'Jahr1 B2C'!$D36+'Jahr1 B2C'!L37*'Jahr1 B2C'!$D37+'Jahr1 B2C'!L38*'Jahr1 B2C'!$D38+'Jahr1 B2C'!L39*'Jahr1 B2C'!$D39+'Jahr1 B2C'!L40*'Jahr1 B2C'!$D40+'Jahr1 B2C'!L41*'Jahr1 B2C'!$D41+'Jahr1 B2C'!L42*'Jahr1 B2C'!$D42</f>
        <v>0</v>
      </c>
      <c r="N14" s="134">
        <f>'Jahr1 B2C'!M33*'Jahr1 B2C'!$D33+'Jahr1 B2C'!M34*'Jahr1 B2C'!$D34+'Jahr1 B2C'!M35*'Jahr1 B2C'!$D35+'Jahr1 B2C'!M36*'Jahr1 B2C'!$D36+'Jahr1 B2C'!M37*'Jahr1 B2C'!$D37+'Jahr1 B2C'!M38*'Jahr1 B2C'!$D38+'Jahr1 B2C'!M39*'Jahr1 B2C'!$D39+'Jahr1 B2C'!M40*'Jahr1 B2C'!$D40+'Jahr1 B2C'!M41*'Jahr1 B2C'!$D41+'Jahr1 B2C'!M42*'Jahr1 B2C'!$D42</f>
        <v>0</v>
      </c>
      <c r="O14" s="134">
        <f>'Jahr1 B2C'!N33*'Jahr1 B2C'!$D33+'Jahr1 B2C'!N34*'Jahr1 B2C'!$D34+'Jahr1 B2C'!N35*'Jahr1 B2C'!$D35+'Jahr1 B2C'!N36*'Jahr1 B2C'!$D36+'Jahr1 B2C'!N37*'Jahr1 B2C'!$D37+'Jahr1 B2C'!N38*'Jahr1 B2C'!$D38+'Jahr1 B2C'!N39*'Jahr1 B2C'!$D39+'Jahr1 B2C'!N40*'Jahr1 B2C'!$D40+'Jahr1 B2C'!N41*'Jahr1 B2C'!$D41+'Jahr1 B2C'!N42*'Jahr1 B2C'!$D42</f>
        <v>0</v>
      </c>
      <c r="P14" s="134">
        <f>'Jahr1 B2C'!O33*'Jahr1 B2C'!$D33+'Jahr1 B2C'!O34*'Jahr1 B2C'!$D34+'Jahr1 B2C'!O35*'Jahr1 B2C'!$D35+'Jahr1 B2C'!O36*'Jahr1 B2C'!$D36+'Jahr1 B2C'!O37*'Jahr1 B2C'!$D37+'Jahr1 B2C'!O38*'Jahr1 B2C'!$D38+'Jahr1 B2C'!O39*'Jahr1 B2C'!$D39+'Jahr1 B2C'!O40*'Jahr1 B2C'!$D40+'Jahr1 B2C'!O41*'Jahr1 B2C'!$D41+'Jahr1 B2C'!O42*'Jahr1 B2C'!$D42</f>
        <v>0</v>
      </c>
      <c r="Q14" s="134">
        <f>'Jahr1 B2C'!P33*'Jahr1 B2C'!$D33+'Jahr1 B2C'!P34*'Jahr1 B2C'!$D34+'Jahr1 B2C'!P35*'Jahr1 B2C'!$D35+'Jahr1 B2C'!P36*'Jahr1 B2C'!$D36+'Jahr1 B2C'!P37*'Jahr1 B2C'!$D37+'Jahr1 B2C'!P38*'Jahr1 B2C'!$D38+'Jahr1 B2C'!P39*'Jahr1 B2C'!$D39+'Jahr1 B2C'!P40*'Jahr1 B2C'!$D40+'Jahr1 B2C'!P41*'Jahr1 B2C'!$D41+'Jahr1 B2C'!P42*'Jahr1 B2C'!$D42</f>
        <v>0</v>
      </c>
      <c r="R14" s="134">
        <f t="shared" si="6"/>
        <v>0</v>
      </c>
      <c r="S14" s="213"/>
      <c r="T14" s="213"/>
      <c r="U14" s="214"/>
      <c r="V14" s="214"/>
      <c r="W14" s="214"/>
      <c r="X14" s="214"/>
      <c r="Y14" s="214"/>
      <c r="Z14" s="214"/>
      <c r="AA14" s="214"/>
      <c r="AB14" s="214"/>
      <c r="AC14" s="214"/>
      <c r="AD14" s="214"/>
      <c r="AE14" s="214"/>
      <c r="AF14" s="214"/>
      <c r="AG14" s="214"/>
      <c r="AH14" s="214"/>
      <c r="AI14" s="214"/>
      <c r="AJ14" s="214"/>
      <c r="AK14" s="214"/>
      <c r="AL14" s="214"/>
    </row>
    <row r="15" ht="15.0" customHeight="1">
      <c r="A15" s="15"/>
      <c r="B15" s="196" t="str">
        <f>'Jahr1 B2C'!A44</f>
        <v>Produktgruppe 4</v>
      </c>
      <c r="C15" s="206">
        <v>0.19</v>
      </c>
      <c r="D15" s="198"/>
      <c r="E15" s="134">
        <v>0.0</v>
      </c>
      <c r="F15" s="134">
        <f>'Jahr1 B2C'!E45*'Jahr1 B2C'!$D45+'Jahr1 B2C'!E46*'Jahr1 B2C'!$D46+'Jahr1 B2C'!E47*'Jahr1 B2C'!$D47+'Jahr1 B2C'!E48*'Jahr1 B2C'!$D48+'Jahr1 B2C'!E49*'Jahr1 B2C'!$D49+'Jahr1 B2C'!E50*'Jahr1 B2C'!$D50+'Jahr1 B2C'!E51*'Jahr1 B2C'!$D51+'Jahr1 B2C'!E52*'Jahr1 B2C'!$D52+'Jahr1 B2C'!E53*'Jahr1 B2C'!$D53+'Jahr1 B2C'!E54*'Jahr1 B2C'!$D54</f>
        <v>0</v>
      </c>
      <c r="G15" s="134">
        <f>'Jahr1 B2C'!F45*'Jahr1 B2C'!$D45+'Jahr1 B2C'!F46*'Jahr1 B2C'!$D46+'Jahr1 B2C'!F47*'Jahr1 B2C'!$D47+'Jahr1 B2C'!F48*'Jahr1 B2C'!$D48+'Jahr1 B2C'!F49*'Jahr1 B2C'!$D49+'Jahr1 B2C'!F50*'Jahr1 B2C'!$D50+'Jahr1 B2C'!F51*'Jahr1 B2C'!$D51+'Jahr1 B2C'!F52*'Jahr1 B2C'!$D52+'Jahr1 B2C'!F53*'Jahr1 B2C'!$D53+'Jahr1 B2C'!F54*'Jahr1 B2C'!$D54</f>
        <v>0</v>
      </c>
      <c r="H15" s="134">
        <f>'Jahr1 B2C'!G45*'Jahr1 B2C'!$D45+'Jahr1 B2C'!G46*'Jahr1 B2C'!$D46+'Jahr1 B2C'!G47*'Jahr1 B2C'!$D47+'Jahr1 B2C'!G48*'Jahr1 B2C'!$D48+'Jahr1 B2C'!G49*'Jahr1 B2C'!$D49+'Jahr1 B2C'!G50*'Jahr1 B2C'!$D50+'Jahr1 B2C'!G51*'Jahr1 B2C'!$D51+'Jahr1 B2C'!G52*'Jahr1 B2C'!$D52+'Jahr1 B2C'!G53*'Jahr1 B2C'!$D53+'Jahr1 B2C'!G54*'Jahr1 B2C'!$D54</f>
        <v>0</v>
      </c>
      <c r="I15" s="134">
        <f>'Jahr1 B2C'!H45*'Jahr1 B2C'!$D45+'Jahr1 B2C'!H46*'Jahr1 B2C'!$D46+'Jahr1 B2C'!H47*'Jahr1 B2C'!$D47+'Jahr1 B2C'!H48*'Jahr1 B2C'!$D48+'Jahr1 B2C'!H49*'Jahr1 B2C'!$D49+'Jahr1 B2C'!H50*'Jahr1 B2C'!$D50+'Jahr1 B2C'!H51*'Jahr1 B2C'!$D51+'Jahr1 B2C'!H52*'Jahr1 B2C'!$D52+'Jahr1 B2C'!H53*'Jahr1 B2C'!$D53+'Jahr1 B2C'!H54*'Jahr1 B2C'!$D54</f>
        <v>0</v>
      </c>
      <c r="J15" s="134">
        <f>'Jahr1 B2C'!I45*'Jahr1 B2C'!$D45+'Jahr1 B2C'!I46*'Jahr1 B2C'!$D46+'Jahr1 B2C'!I47*'Jahr1 B2C'!$D47+'Jahr1 B2C'!I48*'Jahr1 B2C'!$D48+'Jahr1 B2C'!I49*'Jahr1 B2C'!$D49+'Jahr1 B2C'!I50*'Jahr1 B2C'!$D50+'Jahr1 B2C'!I51*'Jahr1 B2C'!$D51+'Jahr1 B2C'!I52*'Jahr1 B2C'!$D52+'Jahr1 B2C'!I53*'Jahr1 B2C'!$D53+'Jahr1 B2C'!I54*'Jahr1 B2C'!$D54</f>
        <v>0</v>
      </c>
      <c r="K15" s="134">
        <f>'Jahr1 B2C'!J45*'Jahr1 B2C'!$D45+'Jahr1 B2C'!J46*'Jahr1 B2C'!$D46+'Jahr1 B2C'!J47*'Jahr1 B2C'!$D47+'Jahr1 B2C'!J48*'Jahr1 B2C'!$D48+'Jahr1 B2C'!J49*'Jahr1 B2C'!$D49+'Jahr1 B2C'!J50*'Jahr1 B2C'!$D50+'Jahr1 B2C'!J51*'Jahr1 B2C'!$D51+'Jahr1 B2C'!J52*'Jahr1 B2C'!$D52+'Jahr1 B2C'!J53*'Jahr1 B2C'!$D53+'Jahr1 B2C'!J54*'Jahr1 B2C'!$D54</f>
        <v>0</v>
      </c>
      <c r="L15" s="134">
        <f>'Jahr1 B2C'!K45*'Jahr1 B2C'!$D45+'Jahr1 B2C'!K46*'Jahr1 B2C'!$D46+'Jahr1 B2C'!K47*'Jahr1 B2C'!$D47+'Jahr1 B2C'!K48*'Jahr1 B2C'!$D48+'Jahr1 B2C'!K49*'Jahr1 B2C'!$D49+'Jahr1 B2C'!K50*'Jahr1 B2C'!$D50+'Jahr1 B2C'!K51*'Jahr1 B2C'!$D51+'Jahr1 B2C'!K52*'Jahr1 B2C'!$D52+'Jahr1 B2C'!K53*'Jahr1 B2C'!$D53+'Jahr1 B2C'!K54*'Jahr1 B2C'!$D54</f>
        <v>0</v>
      </c>
      <c r="M15" s="134">
        <f>'Jahr1 B2C'!L45*'Jahr1 B2C'!$D45+'Jahr1 B2C'!L46*'Jahr1 B2C'!$D46+'Jahr1 B2C'!L47*'Jahr1 B2C'!$D47+'Jahr1 B2C'!L48*'Jahr1 B2C'!$D48+'Jahr1 B2C'!L49*'Jahr1 B2C'!$D49+'Jahr1 B2C'!L50*'Jahr1 B2C'!$D50+'Jahr1 B2C'!L51*'Jahr1 B2C'!$D51+'Jahr1 B2C'!L52*'Jahr1 B2C'!$D52+'Jahr1 B2C'!L53*'Jahr1 B2C'!$D53+'Jahr1 B2C'!L54*'Jahr1 B2C'!$D54</f>
        <v>0</v>
      </c>
      <c r="N15" s="134">
        <f>'Jahr1 B2C'!M45*'Jahr1 B2C'!$D45+'Jahr1 B2C'!M46*'Jahr1 B2C'!$D46+'Jahr1 B2C'!M47*'Jahr1 B2C'!$D47+'Jahr1 B2C'!M48*'Jahr1 B2C'!$D48+'Jahr1 B2C'!M49*'Jahr1 B2C'!$D49+'Jahr1 B2C'!M50*'Jahr1 B2C'!$D50+'Jahr1 B2C'!M51*'Jahr1 B2C'!$D51+'Jahr1 B2C'!M52*'Jahr1 B2C'!$D52+'Jahr1 B2C'!M53*'Jahr1 B2C'!$D53+'Jahr1 B2C'!M54*'Jahr1 B2C'!$D54</f>
        <v>0</v>
      </c>
      <c r="O15" s="134">
        <f>'Jahr1 B2C'!N45*'Jahr1 B2C'!$D45+'Jahr1 B2C'!N46*'Jahr1 B2C'!$D46+'Jahr1 B2C'!N47*'Jahr1 B2C'!$D47+'Jahr1 B2C'!N48*'Jahr1 B2C'!$D48+'Jahr1 B2C'!N49*'Jahr1 B2C'!$D49+'Jahr1 B2C'!N50*'Jahr1 B2C'!$D50+'Jahr1 B2C'!N51*'Jahr1 B2C'!$D51+'Jahr1 B2C'!N52*'Jahr1 B2C'!$D52+'Jahr1 B2C'!N53*'Jahr1 B2C'!$D53+'Jahr1 B2C'!N54*'Jahr1 B2C'!$D54</f>
        <v>0</v>
      </c>
      <c r="P15" s="134">
        <f>'Jahr1 B2C'!O45*'Jahr1 B2C'!$D45+'Jahr1 B2C'!O46*'Jahr1 B2C'!$D46+'Jahr1 B2C'!O47*'Jahr1 B2C'!$D47+'Jahr1 B2C'!O48*'Jahr1 B2C'!$D48+'Jahr1 B2C'!O49*'Jahr1 B2C'!$D49+'Jahr1 B2C'!O50*'Jahr1 B2C'!$D50+'Jahr1 B2C'!O51*'Jahr1 B2C'!$D51+'Jahr1 B2C'!O52*'Jahr1 B2C'!$D52+'Jahr1 B2C'!O53*'Jahr1 B2C'!$D53+'Jahr1 B2C'!O54*'Jahr1 B2C'!$D54</f>
        <v>0</v>
      </c>
      <c r="Q15" s="134">
        <f>'Jahr1 B2C'!P45*'Jahr1 B2C'!$D45+'Jahr1 B2C'!P46*'Jahr1 B2C'!$D46+'Jahr1 B2C'!P47*'Jahr1 B2C'!$D47+'Jahr1 B2C'!P48*'Jahr1 B2C'!$D48+'Jahr1 B2C'!P49*'Jahr1 B2C'!$D49+'Jahr1 B2C'!P50*'Jahr1 B2C'!$D50+'Jahr1 B2C'!P51*'Jahr1 B2C'!$D51+'Jahr1 B2C'!P52*'Jahr1 B2C'!$D52+'Jahr1 B2C'!P53*'Jahr1 B2C'!$D53+'Jahr1 B2C'!P54*'Jahr1 B2C'!$D54</f>
        <v>0</v>
      </c>
      <c r="R15" s="134">
        <f t="shared" si="6"/>
        <v>0</v>
      </c>
      <c r="S15" s="56"/>
      <c r="T15" s="56"/>
      <c r="U15" s="195"/>
      <c r="V15" s="195"/>
      <c r="W15" s="195"/>
      <c r="X15" s="195"/>
      <c r="Y15" s="195"/>
      <c r="Z15" s="195"/>
      <c r="AA15" s="195"/>
      <c r="AB15" s="195"/>
      <c r="AC15" s="195"/>
      <c r="AD15" s="195"/>
      <c r="AE15" s="195"/>
      <c r="AF15" s="195"/>
      <c r="AG15" s="195"/>
      <c r="AH15" s="195"/>
      <c r="AI15" s="195"/>
      <c r="AJ15" s="195"/>
      <c r="AK15" s="195"/>
      <c r="AL15" s="195"/>
    </row>
    <row r="16" ht="15.0" customHeight="1">
      <c r="A16" s="15"/>
      <c r="B16" s="196" t="str">
        <f>'Jahr1 B2C'!A56</f>
        <v>Produktgruppe 5</v>
      </c>
      <c r="C16" s="206">
        <v>0.19</v>
      </c>
      <c r="D16" s="198"/>
      <c r="E16" s="134">
        <v>0.0</v>
      </c>
      <c r="F16" s="134">
        <f>'Jahr1 B2C'!E57*'Jahr1 B2C'!$D57+'Jahr1 B2C'!E58*'Jahr1 B2C'!$D58+'Jahr1 B2C'!E59*'Jahr1 B2C'!$D59+'Jahr1 B2C'!E60*'Jahr1 B2C'!$D60+'Jahr1 B2C'!E61*'Jahr1 B2C'!$D61+'Jahr1 B2C'!E62*'Jahr1 B2C'!$D62+'Jahr1 B2C'!E63*'Jahr1 B2C'!$D63+'Jahr1 B2C'!E64*'Jahr1 B2C'!$D64+'Jahr1 B2C'!E65*'Jahr1 B2C'!$D65+'Jahr1 B2C'!E66*'Jahr1 B2C'!$D66</f>
        <v>0</v>
      </c>
      <c r="G16" s="134">
        <f>'Jahr1 B2C'!F57*'Jahr1 B2C'!$D57+'Jahr1 B2C'!F58*'Jahr1 B2C'!$D58+'Jahr1 B2C'!F59*'Jahr1 B2C'!$D59+'Jahr1 B2C'!F60*'Jahr1 B2C'!$D60+'Jahr1 B2C'!F61*'Jahr1 B2C'!$D61+'Jahr1 B2C'!F62*'Jahr1 B2C'!$D62+'Jahr1 B2C'!F63*'Jahr1 B2C'!$D63+'Jahr1 B2C'!F64*'Jahr1 B2C'!$D64+'Jahr1 B2C'!F65*'Jahr1 B2C'!$D65+'Jahr1 B2C'!F66*'Jahr1 B2C'!$D66</f>
        <v>0</v>
      </c>
      <c r="H16" s="134">
        <f>'Jahr1 B2C'!G57*'Jahr1 B2C'!$D57+'Jahr1 B2C'!G58*'Jahr1 B2C'!$D58+'Jahr1 B2C'!G59*'Jahr1 B2C'!$D59+'Jahr1 B2C'!G60*'Jahr1 B2C'!$D60+'Jahr1 B2C'!G61*'Jahr1 B2C'!$D61+'Jahr1 B2C'!G62*'Jahr1 B2C'!$D62+'Jahr1 B2C'!G63*'Jahr1 B2C'!$D63+'Jahr1 B2C'!G64*'Jahr1 B2C'!$D64+'Jahr1 B2C'!G65*'Jahr1 B2C'!$D65+'Jahr1 B2C'!G66*'Jahr1 B2C'!$D66</f>
        <v>0</v>
      </c>
      <c r="I16" s="134">
        <f>'Jahr1 B2C'!H57*'Jahr1 B2C'!$D57+'Jahr1 B2C'!H58*'Jahr1 B2C'!$D58+'Jahr1 B2C'!H59*'Jahr1 B2C'!$D59+'Jahr1 B2C'!H60*'Jahr1 B2C'!$D60+'Jahr1 B2C'!H61*'Jahr1 B2C'!$D61+'Jahr1 B2C'!H62*'Jahr1 B2C'!$D62+'Jahr1 B2C'!H63*'Jahr1 B2C'!$D63+'Jahr1 B2C'!H64*'Jahr1 B2C'!$D64+'Jahr1 B2C'!H65*'Jahr1 B2C'!$D65+'Jahr1 B2C'!H66*'Jahr1 B2C'!$D66</f>
        <v>0</v>
      </c>
      <c r="J16" s="134">
        <f>'Jahr1 B2C'!I57*'Jahr1 B2C'!$D57+'Jahr1 B2C'!I58*'Jahr1 B2C'!$D58+'Jahr1 B2C'!I59*'Jahr1 B2C'!$D59+'Jahr1 B2C'!I60*'Jahr1 B2C'!$D60+'Jahr1 B2C'!I61*'Jahr1 B2C'!$D61+'Jahr1 B2C'!I62*'Jahr1 B2C'!$D62+'Jahr1 B2C'!I63*'Jahr1 B2C'!$D63+'Jahr1 B2C'!I64*'Jahr1 B2C'!$D64+'Jahr1 B2C'!I65*'Jahr1 B2C'!$D65+'Jahr1 B2C'!I66*'Jahr1 B2C'!$D66</f>
        <v>0</v>
      </c>
      <c r="K16" s="134">
        <f>'Jahr1 B2C'!J57*'Jahr1 B2C'!$D57+'Jahr1 B2C'!J58*'Jahr1 B2C'!$D58+'Jahr1 B2C'!J59*'Jahr1 B2C'!$D59+'Jahr1 B2C'!J60*'Jahr1 B2C'!$D60+'Jahr1 B2C'!J61*'Jahr1 B2C'!$D61+'Jahr1 B2C'!J62*'Jahr1 B2C'!$D62+'Jahr1 B2C'!J63*'Jahr1 B2C'!$D63+'Jahr1 B2C'!J64*'Jahr1 B2C'!$D64+'Jahr1 B2C'!J65*'Jahr1 B2C'!$D65+'Jahr1 B2C'!J66*'Jahr1 B2C'!$D66</f>
        <v>0</v>
      </c>
      <c r="L16" s="134">
        <f>'Jahr1 B2C'!K57*'Jahr1 B2C'!$D57+'Jahr1 B2C'!K58*'Jahr1 B2C'!$D58+'Jahr1 B2C'!K59*'Jahr1 B2C'!$D59+'Jahr1 B2C'!K60*'Jahr1 B2C'!$D60+'Jahr1 B2C'!K61*'Jahr1 B2C'!$D61+'Jahr1 B2C'!K62*'Jahr1 B2C'!$D62+'Jahr1 B2C'!K63*'Jahr1 B2C'!$D63+'Jahr1 B2C'!K64*'Jahr1 B2C'!$D64+'Jahr1 B2C'!K65*'Jahr1 B2C'!$D65+'Jahr1 B2C'!K66*'Jahr1 B2C'!$D66</f>
        <v>0</v>
      </c>
      <c r="M16" s="134">
        <f>'Jahr1 B2C'!L57*'Jahr1 B2C'!$D57+'Jahr1 B2C'!L58*'Jahr1 B2C'!$D58+'Jahr1 B2C'!L59*'Jahr1 B2C'!$D59+'Jahr1 B2C'!L60*'Jahr1 B2C'!$D60+'Jahr1 B2C'!L61*'Jahr1 B2C'!$D61+'Jahr1 B2C'!L62*'Jahr1 B2C'!$D62+'Jahr1 B2C'!L63*'Jahr1 B2C'!$D63+'Jahr1 B2C'!L64*'Jahr1 B2C'!$D64+'Jahr1 B2C'!L65*'Jahr1 B2C'!$D65+'Jahr1 B2C'!L66*'Jahr1 B2C'!$D66</f>
        <v>0</v>
      </c>
      <c r="N16" s="134">
        <f>'Jahr1 B2C'!M57*'Jahr1 B2C'!$D57+'Jahr1 B2C'!M58*'Jahr1 B2C'!$D58+'Jahr1 B2C'!M59*'Jahr1 B2C'!$D59+'Jahr1 B2C'!M60*'Jahr1 B2C'!$D60+'Jahr1 B2C'!M61*'Jahr1 B2C'!$D61+'Jahr1 B2C'!M62*'Jahr1 B2C'!$D62+'Jahr1 B2C'!M63*'Jahr1 B2C'!$D63+'Jahr1 B2C'!M64*'Jahr1 B2C'!$D64+'Jahr1 B2C'!M65*'Jahr1 B2C'!$D65+'Jahr1 B2C'!M66*'Jahr1 B2C'!$D66</f>
        <v>0</v>
      </c>
      <c r="O16" s="134">
        <f>'Jahr1 B2C'!N57*'Jahr1 B2C'!$D57+'Jahr1 B2C'!N58*'Jahr1 B2C'!$D58+'Jahr1 B2C'!N59*'Jahr1 B2C'!$D59+'Jahr1 B2C'!N60*'Jahr1 B2C'!$D60+'Jahr1 B2C'!N61*'Jahr1 B2C'!$D61+'Jahr1 B2C'!N62*'Jahr1 B2C'!$D62+'Jahr1 B2C'!N63*'Jahr1 B2C'!$D63+'Jahr1 B2C'!N64*'Jahr1 B2C'!$D64+'Jahr1 B2C'!N65*'Jahr1 B2C'!$D65+'Jahr1 B2C'!N66*'Jahr1 B2C'!$D66</f>
        <v>0</v>
      </c>
      <c r="P16" s="134">
        <f>'Jahr1 B2C'!O57*'Jahr1 B2C'!$D57+'Jahr1 B2C'!O58*'Jahr1 B2C'!$D58+'Jahr1 B2C'!O59*'Jahr1 B2C'!$D59+'Jahr1 B2C'!O60*'Jahr1 B2C'!$D60+'Jahr1 B2C'!O61*'Jahr1 B2C'!$D61+'Jahr1 B2C'!O62*'Jahr1 B2C'!$D62+'Jahr1 B2C'!O63*'Jahr1 B2C'!$D63+'Jahr1 B2C'!O64*'Jahr1 B2C'!$D64+'Jahr1 B2C'!O65*'Jahr1 B2C'!$D65+'Jahr1 B2C'!O66*'Jahr1 B2C'!$D66</f>
        <v>0</v>
      </c>
      <c r="Q16" s="134">
        <f>'Jahr1 B2C'!P57*'Jahr1 B2C'!$D57+'Jahr1 B2C'!P58*'Jahr1 B2C'!$D58+'Jahr1 B2C'!P59*'Jahr1 B2C'!$D59+'Jahr1 B2C'!P60*'Jahr1 B2C'!$D60+'Jahr1 B2C'!P61*'Jahr1 B2C'!$D61+'Jahr1 B2C'!P62*'Jahr1 B2C'!$D62+'Jahr1 B2C'!P63*'Jahr1 B2C'!$D63+'Jahr1 B2C'!P64*'Jahr1 B2C'!$D64+'Jahr1 B2C'!P65*'Jahr1 B2C'!$D65+'Jahr1 B2C'!P66*'Jahr1 B2C'!$D66</f>
        <v>0</v>
      </c>
      <c r="R16" s="134">
        <f t="shared" si="6"/>
        <v>0</v>
      </c>
      <c r="S16" s="56"/>
      <c r="T16" s="56"/>
      <c r="U16" s="195"/>
      <c r="V16" s="195"/>
      <c r="W16" s="195"/>
      <c r="X16" s="195"/>
      <c r="Y16" s="195"/>
      <c r="Z16" s="195"/>
      <c r="AA16" s="195"/>
      <c r="AB16" s="195"/>
      <c r="AC16" s="195"/>
      <c r="AD16" s="195"/>
      <c r="AE16" s="195"/>
      <c r="AF16" s="195"/>
      <c r="AG16" s="195"/>
      <c r="AH16" s="195"/>
      <c r="AI16" s="195"/>
      <c r="AJ16" s="195"/>
      <c r="AK16" s="195"/>
      <c r="AL16" s="195"/>
    </row>
    <row r="17" ht="3.75" customHeight="1">
      <c r="A17" s="15"/>
      <c r="B17" s="196"/>
      <c r="C17" s="217"/>
      <c r="D17" s="198"/>
      <c r="E17" s="134"/>
      <c r="F17" s="134"/>
      <c r="G17" s="134"/>
      <c r="H17" s="134"/>
      <c r="I17" s="134"/>
      <c r="J17" s="134"/>
      <c r="K17" s="134"/>
      <c r="L17" s="134"/>
      <c r="M17" s="134"/>
      <c r="N17" s="134"/>
      <c r="O17" s="134"/>
      <c r="P17" s="134"/>
      <c r="Q17" s="134"/>
      <c r="R17" s="134"/>
      <c r="S17" s="56"/>
      <c r="T17" s="56"/>
      <c r="U17" s="195"/>
      <c r="V17" s="195"/>
      <c r="W17" s="195"/>
      <c r="X17" s="195"/>
      <c r="Y17" s="195"/>
      <c r="Z17" s="195"/>
      <c r="AA17" s="195"/>
      <c r="AB17" s="195"/>
      <c r="AC17" s="195"/>
      <c r="AD17" s="195"/>
      <c r="AE17" s="195"/>
      <c r="AF17" s="195"/>
      <c r="AG17" s="195"/>
      <c r="AH17" s="195"/>
      <c r="AI17" s="195"/>
      <c r="AJ17" s="195"/>
      <c r="AK17" s="195"/>
      <c r="AL17" s="195"/>
    </row>
    <row r="18" ht="15.0" customHeight="1">
      <c r="A18" s="200" t="s">
        <v>264</v>
      </c>
      <c r="B18" s="201" t="s">
        <v>265</v>
      </c>
      <c r="C18" s="202"/>
      <c r="D18" s="203"/>
      <c r="E18" s="204">
        <f t="shared" ref="E18:Q18" si="7">SUM(E19:E23)</f>
        <v>0</v>
      </c>
      <c r="F18" s="204">
        <f t="shared" si="7"/>
        <v>0</v>
      </c>
      <c r="G18" s="204">
        <f t="shared" si="7"/>
        <v>0</v>
      </c>
      <c r="H18" s="204">
        <f t="shared" si="7"/>
        <v>0</v>
      </c>
      <c r="I18" s="204">
        <f t="shared" si="7"/>
        <v>0</v>
      </c>
      <c r="J18" s="204">
        <f t="shared" si="7"/>
        <v>0</v>
      </c>
      <c r="K18" s="204">
        <f t="shared" si="7"/>
        <v>0</v>
      </c>
      <c r="L18" s="204">
        <f t="shared" si="7"/>
        <v>0</v>
      </c>
      <c r="M18" s="204">
        <f t="shared" si="7"/>
        <v>0</v>
      </c>
      <c r="N18" s="204">
        <f t="shared" si="7"/>
        <v>0</v>
      </c>
      <c r="O18" s="204">
        <f t="shared" si="7"/>
        <v>0</v>
      </c>
      <c r="P18" s="204">
        <f t="shared" si="7"/>
        <v>0</v>
      </c>
      <c r="Q18" s="204">
        <f t="shared" si="7"/>
        <v>0</v>
      </c>
      <c r="R18" s="204">
        <f t="shared" ref="R18:R23" si="8">F18+G18+H18+I18+J18+K18+L18+M18+N18+O18+P18+Q18</f>
        <v>0</v>
      </c>
      <c r="S18" s="56"/>
      <c r="T18" s="56"/>
      <c r="U18" s="195"/>
      <c r="V18" s="195"/>
      <c r="W18" s="195"/>
      <c r="X18" s="195"/>
      <c r="Y18" s="195"/>
      <c r="Z18" s="195"/>
      <c r="AA18" s="195"/>
      <c r="AB18" s="195"/>
      <c r="AC18" s="195"/>
      <c r="AD18" s="195"/>
      <c r="AE18" s="195"/>
      <c r="AF18" s="195"/>
      <c r="AG18" s="195"/>
      <c r="AH18" s="195"/>
      <c r="AI18" s="195"/>
      <c r="AJ18" s="195"/>
      <c r="AK18" s="195"/>
      <c r="AL18" s="195"/>
    </row>
    <row r="19" ht="15.0" customHeight="1">
      <c r="A19" s="205"/>
      <c r="B19" s="196" t="str">
        <f>'Jahr1 B2B'!A8</f>
        <v>Produktgruppe 1</v>
      </c>
      <c r="C19" s="206">
        <v>0.19</v>
      </c>
      <c r="D19" s="198"/>
      <c r="E19" s="134">
        <v>0.0</v>
      </c>
      <c r="F19" s="134">
        <f>('Jahr1 B2B'!E9*'Jahr1 B2B'!$D9+'Jahr1 B2B'!E10*'Jahr1 B2B'!$D10+'Jahr1 B2B'!E11*'Jahr1 B2B'!$D11+'Jahr1 B2B'!E12*'Jahr1 B2B'!$D12+'Jahr1 B2B'!E13*'Jahr1 B2B'!$D13+'Jahr1 B2B'!E14*'Jahr1 B2B'!$D14+'Jahr1 B2B'!E15*'Jahr1 B2B'!$D15+'Jahr1 B2B'!E16*'Jahr1 B2B'!$D16+'Jahr1 B2B'!E17*'Jahr1 B2B'!$D17+'Jahr1 B2B'!E18*'Jahr1 B2B'!$D18)*(1+$C19)</f>
        <v>0</v>
      </c>
      <c r="G19" s="134">
        <f>('Jahr1 B2B'!F9*'Jahr1 B2B'!$D9+'Jahr1 B2B'!F10*'Jahr1 B2B'!$D10+'Jahr1 B2B'!F11*'Jahr1 B2B'!$D11+'Jahr1 B2B'!F12*'Jahr1 B2B'!$D12+'Jahr1 B2B'!F13*'Jahr1 B2B'!$D13+'Jahr1 B2B'!F14*'Jahr1 B2B'!$D14+'Jahr1 B2B'!F15*'Jahr1 B2B'!$D15+'Jahr1 B2B'!F16*'Jahr1 B2B'!$D16+'Jahr1 B2B'!F17*'Jahr1 B2B'!$D17+'Jahr1 B2B'!F18*'Jahr1 B2B'!$D18)*(1+$C19)</f>
        <v>0</v>
      </c>
      <c r="H19" s="134">
        <f>('Jahr1 B2B'!G9*'Jahr1 B2B'!$D9+'Jahr1 B2B'!G10*'Jahr1 B2B'!$D10+'Jahr1 B2B'!G11*'Jahr1 B2B'!$D11+'Jahr1 B2B'!G12*'Jahr1 B2B'!$D12+'Jahr1 B2B'!G13*'Jahr1 B2B'!$D13+'Jahr1 B2B'!G14*'Jahr1 B2B'!$D14+'Jahr1 B2B'!G15*'Jahr1 B2B'!$D15+'Jahr1 B2B'!G16*'Jahr1 B2B'!$D16+'Jahr1 B2B'!G17*'Jahr1 B2B'!$D17+'Jahr1 B2B'!G18*'Jahr1 B2B'!$D18)*(1+$C19)</f>
        <v>0</v>
      </c>
      <c r="I19" s="134">
        <f>('Jahr1 B2B'!H9*'Jahr1 B2B'!$D9+'Jahr1 B2B'!H10*'Jahr1 B2B'!$D10+'Jahr1 B2B'!H11*'Jahr1 B2B'!$D11+'Jahr1 B2B'!H12*'Jahr1 B2B'!$D12+'Jahr1 B2B'!H13*'Jahr1 B2B'!$D13+'Jahr1 B2B'!H14*'Jahr1 B2B'!$D14+'Jahr1 B2B'!H15*'Jahr1 B2B'!$D15+'Jahr1 B2B'!H16*'Jahr1 B2B'!$D16+'Jahr1 B2B'!H17*'Jahr1 B2B'!$D17+'Jahr1 B2B'!H18*'Jahr1 B2B'!$D18)*(1+$C19)</f>
        <v>0</v>
      </c>
      <c r="J19" s="134">
        <f>('Jahr1 B2B'!I9*'Jahr1 B2B'!$D9+'Jahr1 B2B'!I10*'Jahr1 B2B'!$D10+'Jahr1 B2B'!I11*'Jahr1 B2B'!$D11+'Jahr1 B2B'!I12*'Jahr1 B2B'!$D12+'Jahr1 B2B'!I13*'Jahr1 B2B'!$D13+'Jahr1 B2B'!I14*'Jahr1 B2B'!$D14+'Jahr1 B2B'!I15*'Jahr1 B2B'!$D15+'Jahr1 B2B'!I16*'Jahr1 B2B'!$D16+'Jahr1 B2B'!I17*'Jahr1 B2B'!$D17+'Jahr1 B2B'!I18*'Jahr1 B2B'!$D18)*(1+$C19)</f>
        <v>0</v>
      </c>
      <c r="K19" s="134">
        <f>('Jahr1 B2B'!J9*'Jahr1 B2B'!$D9+'Jahr1 B2B'!J10*'Jahr1 B2B'!$D10+'Jahr1 B2B'!J11*'Jahr1 B2B'!$D11+'Jahr1 B2B'!J12*'Jahr1 B2B'!$D12+'Jahr1 B2B'!J13*'Jahr1 B2B'!$D13+'Jahr1 B2B'!J14*'Jahr1 B2B'!$D14+'Jahr1 B2B'!J15*'Jahr1 B2B'!$D15+'Jahr1 B2B'!J16*'Jahr1 B2B'!$D16+'Jahr1 B2B'!J17*'Jahr1 B2B'!$D17+'Jahr1 B2B'!J18*'Jahr1 B2B'!$D18)*(1+$C19)</f>
        <v>0</v>
      </c>
      <c r="L19" s="134">
        <f>('Jahr1 B2B'!K9*'Jahr1 B2B'!$D9+'Jahr1 B2B'!K10*'Jahr1 B2B'!$D10+'Jahr1 B2B'!K11*'Jahr1 B2B'!$D11+'Jahr1 B2B'!K12*'Jahr1 B2B'!$D12+'Jahr1 B2B'!K13*'Jahr1 B2B'!$D13+'Jahr1 B2B'!K14*'Jahr1 B2B'!$D14+'Jahr1 B2B'!K15*'Jahr1 B2B'!$D15+'Jahr1 B2B'!K16*'Jahr1 B2B'!$D16+'Jahr1 B2B'!K17*'Jahr1 B2B'!$D17+'Jahr1 B2B'!K18*'Jahr1 B2B'!$D18)*(1+$C19)</f>
        <v>0</v>
      </c>
      <c r="M19" s="134">
        <f>('Jahr1 B2B'!L9*'Jahr1 B2B'!$D9+'Jahr1 B2B'!L10*'Jahr1 B2B'!$D10+'Jahr1 B2B'!L11*'Jahr1 B2B'!$D11+'Jahr1 B2B'!L12*'Jahr1 B2B'!$D12+'Jahr1 B2B'!L13*'Jahr1 B2B'!$D13+'Jahr1 B2B'!L14*'Jahr1 B2B'!$D14+'Jahr1 B2B'!L15*'Jahr1 B2B'!$D15+'Jahr1 B2B'!L16*'Jahr1 B2B'!$D16+'Jahr1 B2B'!L17*'Jahr1 B2B'!$D17+'Jahr1 B2B'!L18*'Jahr1 B2B'!$D18)*(1+$C19)</f>
        <v>0</v>
      </c>
      <c r="N19" s="134">
        <f>('Jahr1 B2B'!M9*'Jahr1 B2B'!$D9+'Jahr1 B2B'!M10*'Jahr1 B2B'!$D10+'Jahr1 B2B'!M11*'Jahr1 B2B'!$D11+'Jahr1 B2B'!M12*'Jahr1 B2B'!$D12+'Jahr1 B2B'!M13*'Jahr1 B2B'!$D13+'Jahr1 B2B'!M14*'Jahr1 B2B'!$D14+'Jahr1 B2B'!M15*'Jahr1 B2B'!$D15+'Jahr1 B2B'!M16*'Jahr1 B2B'!$D16+'Jahr1 B2B'!M17*'Jahr1 B2B'!$D17+'Jahr1 B2B'!M18*'Jahr1 B2B'!$D18)*(1+$C19)</f>
        <v>0</v>
      </c>
      <c r="O19" s="134">
        <f>('Jahr1 B2B'!N9*'Jahr1 B2B'!$D9+'Jahr1 B2B'!N10*'Jahr1 B2B'!$D10+'Jahr1 B2B'!N11*'Jahr1 B2B'!$D11+'Jahr1 B2B'!N12*'Jahr1 B2B'!$D12+'Jahr1 B2B'!N13*'Jahr1 B2B'!$D13+'Jahr1 B2B'!N14*'Jahr1 B2B'!$D14+'Jahr1 B2B'!N15*'Jahr1 B2B'!$D15+'Jahr1 B2B'!N16*'Jahr1 B2B'!$D16+'Jahr1 B2B'!N17*'Jahr1 B2B'!$D17+'Jahr1 B2B'!N18*'Jahr1 B2B'!$D18)*(1+$C19)</f>
        <v>0</v>
      </c>
      <c r="P19" s="134">
        <f>('Jahr1 B2B'!O9*'Jahr1 B2B'!$D9+'Jahr1 B2B'!O10*'Jahr1 B2B'!$D10+'Jahr1 B2B'!O11*'Jahr1 B2B'!$D11+'Jahr1 B2B'!O12*'Jahr1 B2B'!$D12+'Jahr1 B2B'!O13*'Jahr1 B2B'!$D13+'Jahr1 B2B'!O14*'Jahr1 B2B'!$D14+'Jahr1 B2B'!O15*'Jahr1 B2B'!$D15+'Jahr1 B2B'!O16*'Jahr1 B2B'!$D16+'Jahr1 B2B'!O17*'Jahr1 B2B'!$D17+'Jahr1 B2B'!O18*'Jahr1 B2B'!$D18)*(1+$C19)</f>
        <v>0</v>
      </c>
      <c r="Q19" s="134">
        <f>('Jahr1 B2B'!P9*'Jahr1 B2B'!$D9+'Jahr1 B2B'!P10*'Jahr1 B2B'!$D10+'Jahr1 B2B'!P11*'Jahr1 B2B'!$D11+'Jahr1 B2B'!P12*'Jahr1 B2B'!$D12+'Jahr1 B2B'!P13*'Jahr1 B2B'!$D13+'Jahr1 B2B'!P14*'Jahr1 B2B'!$D14+'Jahr1 B2B'!P15*'Jahr1 B2B'!$D15+'Jahr1 B2B'!P16*'Jahr1 B2B'!$D16+'Jahr1 B2B'!P17*'Jahr1 B2B'!$D17+'Jahr1 B2B'!P18*'Jahr1 B2B'!$D18)*(1+$C19)</f>
        <v>0</v>
      </c>
      <c r="R19" s="134">
        <f t="shared" si="8"/>
        <v>0</v>
      </c>
      <c r="S19" s="211"/>
      <c r="T19" s="211"/>
      <c r="U19" s="212"/>
      <c r="V19" s="212"/>
      <c r="W19" s="212"/>
      <c r="X19" s="212"/>
      <c r="Y19" s="212"/>
      <c r="Z19" s="212"/>
      <c r="AA19" s="212"/>
      <c r="AB19" s="212"/>
      <c r="AC19" s="212"/>
      <c r="AD19" s="212"/>
      <c r="AE19" s="212"/>
      <c r="AF19" s="212"/>
      <c r="AG19" s="212"/>
      <c r="AH19" s="212"/>
      <c r="AI19" s="212"/>
      <c r="AJ19" s="212"/>
      <c r="AK19" s="212"/>
      <c r="AL19" s="212"/>
    </row>
    <row r="20" ht="15.0" customHeight="1">
      <c r="A20" s="15"/>
      <c r="B20" s="196" t="str">
        <f>'Jahr1 B2B'!A20</f>
        <v>Produktgruppe 2</v>
      </c>
      <c r="C20" s="206">
        <v>0.19</v>
      </c>
      <c r="D20" s="198"/>
      <c r="E20" s="134">
        <v>0.0</v>
      </c>
      <c r="F20" s="134">
        <f>('Jahr1 B2B'!E21*'Jahr1 B2B'!$D21+'Jahr1 B2B'!E22*'Jahr1 B2B'!$D22+'Jahr1 B2B'!E23*'Jahr1 B2B'!$D23+'Jahr1 B2B'!E24*'Jahr1 B2B'!$D24+'Jahr1 B2B'!E25*'Jahr1 B2B'!$D25+'Jahr1 B2B'!E26*'Jahr1 B2B'!$D26+'Jahr1 B2B'!E27*'Jahr1 B2B'!$D27+'Jahr1 B2B'!E28*'Jahr1 B2B'!$D28+'Jahr1 B2B'!E29*'Jahr1 B2B'!$D29+'Jahr1 B2B'!E30*'Jahr1 B2B'!$D30)*(1+$C20)</f>
        <v>0</v>
      </c>
      <c r="G20" s="134">
        <f>('Jahr1 B2B'!F21*'Jahr1 B2B'!$D21+'Jahr1 B2B'!F22*'Jahr1 B2B'!$D22+'Jahr1 B2B'!F23*'Jahr1 B2B'!$D23+'Jahr1 B2B'!F24*'Jahr1 B2B'!$D24+'Jahr1 B2B'!F25*'Jahr1 B2B'!$D25+'Jahr1 B2B'!F26*'Jahr1 B2B'!$D26+'Jahr1 B2B'!F27*'Jahr1 B2B'!$D27+'Jahr1 B2B'!F28*'Jahr1 B2B'!$D28+'Jahr1 B2B'!F29*'Jahr1 B2B'!$D29+'Jahr1 B2B'!F30*'Jahr1 B2B'!$D30)*(1+$C20)</f>
        <v>0</v>
      </c>
      <c r="H20" s="134">
        <f>('Jahr1 B2B'!G21*'Jahr1 B2B'!$D21+'Jahr1 B2B'!G22*'Jahr1 B2B'!$D22+'Jahr1 B2B'!G23*'Jahr1 B2B'!$D23+'Jahr1 B2B'!G24*'Jahr1 B2B'!$D24+'Jahr1 B2B'!G25*'Jahr1 B2B'!$D25+'Jahr1 B2B'!G26*'Jahr1 B2B'!$D26+'Jahr1 B2B'!G27*'Jahr1 B2B'!$D27+'Jahr1 B2B'!G28*'Jahr1 B2B'!$D28+'Jahr1 B2B'!G29*'Jahr1 B2B'!$D29+'Jahr1 B2B'!G30*'Jahr1 B2B'!$D30)*(1+$C20)</f>
        <v>0</v>
      </c>
      <c r="I20" s="134">
        <f>('Jahr1 B2B'!H21*'Jahr1 B2B'!$D21+'Jahr1 B2B'!H22*'Jahr1 B2B'!$D22+'Jahr1 B2B'!H23*'Jahr1 B2B'!$D23+'Jahr1 B2B'!H24*'Jahr1 B2B'!$D24+'Jahr1 B2B'!H25*'Jahr1 B2B'!$D25+'Jahr1 B2B'!H26*'Jahr1 B2B'!$D26+'Jahr1 B2B'!H27*'Jahr1 B2B'!$D27+'Jahr1 B2B'!H28*'Jahr1 B2B'!$D28+'Jahr1 B2B'!H29*'Jahr1 B2B'!$D29+'Jahr1 B2B'!H30*'Jahr1 B2B'!$D30)*(1+$C20)</f>
        <v>0</v>
      </c>
      <c r="J20" s="134">
        <f>('Jahr1 B2B'!I21*'Jahr1 B2B'!$D21+'Jahr1 B2B'!I22*'Jahr1 B2B'!$D22+'Jahr1 B2B'!I23*'Jahr1 B2B'!$D23+'Jahr1 B2B'!I24*'Jahr1 B2B'!$D24+'Jahr1 B2B'!I25*'Jahr1 B2B'!$D25+'Jahr1 B2B'!I26*'Jahr1 B2B'!$D26+'Jahr1 B2B'!I27*'Jahr1 B2B'!$D27+'Jahr1 B2B'!I28*'Jahr1 B2B'!$D28+'Jahr1 B2B'!I29*'Jahr1 B2B'!$D29+'Jahr1 B2B'!I30*'Jahr1 B2B'!$D30)*(1+$C20)</f>
        <v>0</v>
      </c>
      <c r="K20" s="134">
        <f>('Jahr1 B2B'!J21*'Jahr1 B2B'!$D21+'Jahr1 B2B'!J22*'Jahr1 B2B'!$D22+'Jahr1 B2B'!J23*'Jahr1 B2B'!$D23+'Jahr1 B2B'!J24*'Jahr1 B2B'!$D24+'Jahr1 B2B'!J25*'Jahr1 B2B'!$D25+'Jahr1 B2B'!J26*'Jahr1 B2B'!$D26+'Jahr1 B2B'!J27*'Jahr1 B2B'!$D27+'Jahr1 B2B'!J28*'Jahr1 B2B'!$D28+'Jahr1 B2B'!J29*'Jahr1 B2B'!$D29+'Jahr1 B2B'!J30*'Jahr1 B2B'!$D30)*(1+$C20)</f>
        <v>0</v>
      </c>
      <c r="L20" s="134">
        <f>('Jahr1 B2B'!K21*'Jahr1 B2B'!$D21+'Jahr1 B2B'!K22*'Jahr1 B2B'!$D22+'Jahr1 B2B'!K23*'Jahr1 B2B'!$D23+'Jahr1 B2B'!K24*'Jahr1 B2B'!$D24+'Jahr1 B2B'!K25*'Jahr1 B2B'!$D25+'Jahr1 B2B'!K26*'Jahr1 B2B'!$D26+'Jahr1 B2B'!K27*'Jahr1 B2B'!$D27+'Jahr1 B2B'!K28*'Jahr1 B2B'!$D28+'Jahr1 B2B'!K29*'Jahr1 B2B'!$D29+'Jahr1 B2B'!K30*'Jahr1 B2B'!$D30)*(1+$C20)</f>
        <v>0</v>
      </c>
      <c r="M20" s="134">
        <f>('Jahr1 B2B'!L21*'Jahr1 B2B'!$D21+'Jahr1 B2B'!L22*'Jahr1 B2B'!$D22+'Jahr1 B2B'!L23*'Jahr1 B2B'!$D23+'Jahr1 B2B'!L24*'Jahr1 B2B'!$D24+'Jahr1 B2B'!L25*'Jahr1 B2B'!$D25+'Jahr1 B2B'!L26*'Jahr1 B2B'!$D26+'Jahr1 B2B'!L27*'Jahr1 B2B'!$D27+'Jahr1 B2B'!L28*'Jahr1 B2B'!$D28+'Jahr1 B2B'!L29*'Jahr1 B2B'!$D29+'Jahr1 B2B'!L30*'Jahr1 B2B'!$D30)*(1+$C20)</f>
        <v>0</v>
      </c>
      <c r="N20" s="134">
        <f>('Jahr1 B2B'!M21*'Jahr1 B2B'!$D21+'Jahr1 B2B'!M22*'Jahr1 B2B'!$D22+'Jahr1 B2B'!M23*'Jahr1 B2B'!$D23+'Jahr1 B2B'!M24*'Jahr1 B2B'!$D24+'Jahr1 B2B'!M25*'Jahr1 B2B'!$D25+'Jahr1 B2B'!M26*'Jahr1 B2B'!$D26+'Jahr1 B2B'!M27*'Jahr1 B2B'!$D27+'Jahr1 B2B'!M28*'Jahr1 B2B'!$D28+'Jahr1 B2B'!M29*'Jahr1 B2B'!$D29+'Jahr1 B2B'!M30*'Jahr1 B2B'!$D30)*(1+$C20)</f>
        <v>0</v>
      </c>
      <c r="O20" s="134">
        <f>('Jahr1 B2B'!N21*'Jahr1 B2B'!$D21+'Jahr1 B2B'!N22*'Jahr1 B2B'!$D22+'Jahr1 B2B'!N23*'Jahr1 B2B'!$D23+'Jahr1 B2B'!N24*'Jahr1 B2B'!$D24+'Jahr1 B2B'!N25*'Jahr1 B2B'!$D25+'Jahr1 B2B'!N26*'Jahr1 B2B'!$D26+'Jahr1 B2B'!N27*'Jahr1 B2B'!$D27+'Jahr1 B2B'!N28*'Jahr1 B2B'!$D28+'Jahr1 B2B'!N29*'Jahr1 B2B'!$D29+'Jahr1 B2B'!N30*'Jahr1 B2B'!$D30)*(1+$C20)</f>
        <v>0</v>
      </c>
      <c r="P20" s="134">
        <f>('Jahr1 B2B'!O21*'Jahr1 B2B'!$D21+'Jahr1 B2B'!O22*'Jahr1 B2B'!$D22+'Jahr1 B2B'!O23*'Jahr1 B2B'!$D23+'Jahr1 B2B'!O24*'Jahr1 B2B'!$D24+'Jahr1 B2B'!O25*'Jahr1 B2B'!$D25+'Jahr1 B2B'!O26*'Jahr1 B2B'!$D26+'Jahr1 B2B'!O27*'Jahr1 B2B'!$D27+'Jahr1 B2B'!O28*'Jahr1 B2B'!$D28+'Jahr1 B2B'!O29*'Jahr1 B2B'!$D29+'Jahr1 B2B'!O30*'Jahr1 B2B'!$D30)*(1+$C20)</f>
        <v>0</v>
      </c>
      <c r="Q20" s="134">
        <f>('Jahr1 B2B'!P21*'Jahr1 B2B'!$D21+'Jahr1 B2B'!P22*'Jahr1 B2B'!$D22+'Jahr1 B2B'!P23*'Jahr1 B2B'!$D23+'Jahr1 B2B'!P24*'Jahr1 B2B'!$D24+'Jahr1 B2B'!P25*'Jahr1 B2B'!$D25+'Jahr1 B2B'!P26*'Jahr1 B2B'!$D26+'Jahr1 B2B'!P27*'Jahr1 B2B'!$D27+'Jahr1 B2B'!P28*'Jahr1 B2B'!$D28+'Jahr1 B2B'!P29*'Jahr1 B2B'!$D29+'Jahr1 B2B'!P30*'Jahr1 B2B'!$D30)*(1+$C20)</f>
        <v>0</v>
      </c>
      <c r="R20" s="134">
        <f t="shared" si="8"/>
        <v>0</v>
      </c>
      <c r="S20" s="56"/>
      <c r="T20" s="56"/>
      <c r="U20" s="195"/>
      <c r="V20" s="195"/>
      <c r="W20" s="195"/>
      <c r="X20" s="195"/>
      <c r="Y20" s="195"/>
      <c r="Z20" s="195"/>
      <c r="AA20" s="195"/>
      <c r="AB20" s="195"/>
      <c r="AC20" s="195"/>
      <c r="AD20" s="195"/>
      <c r="AE20" s="195"/>
      <c r="AF20" s="195"/>
      <c r="AG20" s="195"/>
      <c r="AH20" s="195"/>
      <c r="AI20" s="195"/>
      <c r="AJ20" s="195"/>
      <c r="AK20" s="195"/>
      <c r="AL20" s="195"/>
    </row>
    <row r="21" ht="15.0" customHeight="1">
      <c r="A21" s="15"/>
      <c r="B21" s="196" t="str">
        <f>'Jahr1 B2B'!A32</f>
        <v>Produktgruppe 3</v>
      </c>
      <c r="C21" s="206">
        <v>0.19</v>
      </c>
      <c r="D21" s="198"/>
      <c r="E21" s="134">
        <v>0.0</v>
      </c>
      <c r="F21" s="134">
        <f>('Jahr1 B2B'!E33*'Jahr1 B2B'!$D33+'Jahr1 B2B'!E34*'Jahr1 B2B'!$D34+'Jahr1 B2B'!E35*'Jahr1 B2B'!$D35+'Jahr1 B2B'!E36*'Jahr1 B2B'!$D36+'Jahr1 B2B'!E37*'Jahr1 B2B'!$D37+'Jahr1 B2B'!E38*'Jahr1 B2B'!$D38+'Jahr1 B2B'!E39*'Jahr1 B2B'!$D39+'Jahr1 B2B'!E40*'Jahr1 B2B'!$D40+'Jahr1 B2B'!E41*'Jahr1 B2B'!$D41+'Jahr1 B2B'!E42*'Jahr1 B2B'!$D42)*(1+$C21)</f>
        <v>0</v>
      </c>
      <c r="G21" s="134">
        <f>('Jahr1 B2B'!F33*'Jahr1 B2B'!$D33+'Jahr1 B2B'!F34*'Jahr1 B2B'!$D34+'Jahr1 B2B'!F35*'Jahr1 B2B'!$D35+'Jahr1 B2B'!F36*'Jahr1 B2B'!$D36+'Jahr1 B2B'!F37*'Jahr1 B2B'!$D37+'Jahr1 B2B'!F38*'Jahr1 B2B'!$D38+'Jahr1 B2B'!F39*'Jahr1 B2B'!$D39+'Jahr1 B2B'!F40*'Jahr1 B2B'!$D40+'Jahr1 B2B'!F41*'Jahr1 B2B'!$D41+'Jahr1 B2B'!F42*'Jahr1 B2B'!$D42)*(1+$C21)</f>
        <v>0</v>
      </c>
      <c r="H21" s="134">
        <f>('Jahr1 B2B'!G33*'Jahr1 B2B'!$D33+'Jahr1 B2B'!G34*'Jahr1 B2B'!$D34+'Jahr1 B2B'!G35*'Jahr1 B2B'!$D35+'Jahr1 B2B'!G36*'Jahr1 B2B'!$D36+'Jahr1 B2B'!G37*'Jahr1 B2B'!$D37+'Jahr1 B2B'!G38*'Jahr1 B2B'!$D38+'Jahr1 B2B'!G39*'Jahr1 B2B'!$D39+'Jahr1 B2B'!G40*'Jahr1 B2B'!$D40+'Jahr1 B2B'!G41*'Jahr1 B2B'!$D41+'Jahr1 B2B'!G42*'Jahr1 B2B'!$D42)*(1+$C21)</f>
        <v>0</v>
      </c>
      <c r="I21" s="134">
        <f>('Jahr1 B2B'!H33*'Jahr1 B2B'!$D33+'Jahr1 B2B'!H34*'Jahr1 B2B'!$D34+'Jahr1 B2B'!H35*'Jahr1 B2B'!$D35+'Jahr1 B2B'!H36*'Jahr1 B2B'!$D36+'Jahr1 B2B'!H37*'Jahr1 B2B'!$D37+'Jahr1 B2B'!H38*'Jahr1 B2B'!$D38+'Jahr1 B2B'!H39*'Jahr1 B2B'!$D39+'Jahr1 B2B'!H40*'Jahr1 B2B'!$D40+'Jahr1 B2B'!H41*'Jahr1 B2B'!$D41+'Jahr1 B2B'!H42*'Jahr1 B2B'!$D42)*(1+$C21)</f>
        <v>0</v>
      </c>
      <c r="J21" s="134">
        <f>('Jahr1 B2B'!I33*'Jahr1 B2B'!$D33+'Jahr1 B2B'!I34*'Jahr1 B2B'!$D34+'Jahr1 B2B'!I35*'Jahr1 B2B'!$D35+'Jahr1 B2B'!I36*'Jahr1 B2B'!$D36+'Jahr1 B2B'!I37*'Jahr1 B2B'!$D37+'Jahr1 B2B'!I38*'Jahr1 B2B'!$D38+'Jahr1 B2B'!I39*'Jahr1 B2B'!$D39+'Jahr1 B2B'!I40*'Jahr1 B2B'!$D40+'Jahr1 B2B'!I41*'Jahr1 B2B'!$D41+'Jahr1 B2B'!I42*'Jahr1 B2B'!$D42)*(1+$C21)</f>
        <v>0</v>
      </c>
      <c r="K21" s="134">
        <f>('Jahr1 B2B'!J33*'Jahr1 B2B'!$D33+'Jahr1 B2B'!J34*'Jahr1 B2B'!$D34+'Jahr1 B2B'!J35*'Jahr1 B2B'!$D35+'Jahr1 B2B'!J36*'Jahr1 B2B'!$D36+'Jahr1 B2B'!J37*'Jahr1 B2B'!$D37+'Jahr1 B2B'!J38*'Jahr1 B2B'!$D38+'Jahr1 B2B'!J39*'Jahr1 B2B'!$D39+'Jahr1 B2B'!J40*'Jahr1 B2B'!$D40+'Jahr1 B2B'!J41*'Jahr1 B2B'!$D41+'Jahr1 B2B'!J42*'Jahr1 B2B'!$D42)*(1+$C21)</f>
        <v>0</v>
      </c>
      <c r="L21" s="134">
        <f>('Jahr1 B2B'!K33*'Jahr1 B2B'!$D33+'Jahr1 B2B'!K34*'Jahr1 B2B'!$D34+'Jahr1 B2B'!K35*'Jahr1 B2B'!$D35+'Jahr1 B2B'!K36*'Jahr1 B2B'!$D36+'Jahr1 B2B'!K37*'Jahr1 B2B'!$D37+'Jahr1 B2B'!K38*'Jahr1 B2B'!$D38+'Jahr1 B2B'!K39*'Jahr1 B2B'!$D39+'Jahr1 B2B'!K40*'Jahr1 B2B'!$D40+'Jahr1 B2B'!K41*'Jahr1 B2B'!$D41+'Jahr1 B2B'!K42*'Jahr1 B2B'!$D42)*(1+$C21)</f>
        <v>0</v>
      </c>
      <c r="M21" s="134">
        <f>('Jahr1 B2B'!L33*'Jahr1 B2B'!$D33+'Jahr1 B2B'!L34*'Jahr1 B2B'!$D34+'Jahr1 B2B'!L35*'Jahr1 B2B'!$D35+'Jahr1 B2B'!L36*'Jahr1 B2B'!$D36+'Jahr1 B2B'!L37*'Jahr1 B2B'!$D37+'Jahr1 B2B'!L38*'Jahr1 B2B'!$D38+'Jahr1 B2B'!L39*'Jahr1 B2B'!$D39+'Jahr1 B2B'!L40*'Jahr1 B2B'!$D40+'Jahr1 B2B'!L41*'Jahr1 B2B'!$D41+'Jahr1 B2B'!L42*'Jahr1 B2B'!$D42)*(1+$C21)</f>
        <v>0</v>
      </c>
      <c r="N21" s="134">
        <f>('Jahr1 B2B'!M33*'Jahr1 B2B'!$D33+'Jahr1 B2B'!M34*'Jahr1 B2B'!$D34+'Jahr1 B2B'!M35*'Jahr1 B2B'!$D35+'Jahr1 B2B'!M36*'Jahr1 B2B'!$D36+'Jahr1 B2B'!M37*'Jahr1 B2B'!$D37+'Jahr1 B2B'!M38*'Jahr1 B2B'!$D38+'Jahr1 B2B'!M39*'Jahr1 B2B'!$D39+'Jahr1 B2B'!M40*'Jahr1 B2B'!$D40+'Jahr1 B2B'!M41*'Jahr1 B2B'!$D41+'Jahr1 B2B'!M42*'Jahr1 B2B'!$D42)*(1+$C21)</f>
        <v>0</v>
      </c>
      <c r="O21" s="134">
        <f>('Jahr1 B2B'!N33*'Jahr1 B2B'!$D33+'Jahr1 B2B'!N34*'Jahr1 B2B'!$D34+'Jahr1 B2B'!N35*'Jahr1 B2B'!$D35+'Jahr1 B2B'!N36*'Jahr1 B2B'!$D36+'Jahr1 B2B'!N37*'Jahr1 B2B'!$D37+'Jahr1 B2B'!N38*'Jahr1 B2B'!$D38+'Jahr1 B2B'!N39*'Jahr1 B2B'!$D39+'Jahr1 B2B'!N40*'Jahr1 B2B'!$D40+'Jahr1 B2B'!N41*'Jahr1 B2B'!$D41+'Jahr1 B2B'!N42*'Jahr1 B2B'!$D42)*(1+$C21)</f>
        <v>0</v>
      </c>
      <c r="P21" s="134">
        <f>('Jahr1 B2B'!O33*'Jahr1 B2B'!$D33+'Jahr1 B2B'!O34*'Jahr1 B2B'!$D34+'Jahr1 B2B'!O35*'Jahr1 B2B'!$D35+'Jahr1 B2B'!O36*'Jahr1 B2B'!$D36+'Jahr1 B2B'!O37*'Jahr1 B2B'!$D37+'Jahr1 B2B'!O38*'Jahr1 B2B'!$D38+'Jahr1 B2B'!O39*'Jahr1 B2B'!$D39+'Jahr1 B2B'!O40*'Jahr1 B2B'!$D40+'Jahr1 B2B'!O41*'Jahr1 B2B'!$D41+'Jahr1 B2B'!O42*'Jahr1 B2B'!$D42)*(1+$C21)</f>
        <v>0</v>
      </c>
      <c r="Q21" s="134">
        <f>('Jahr1 B2B'!P33*'Jahr1 B2B'!$D33+'Jahr1 B2B'!P34*'Jahr1 B2B'!$D34+'Jahr1 B2B'!P35*'Jahr1 B2B'!$D35+'Jahr1 B2B'!P36*'Jahr1 B2B'!$D36+'Jahr1 B2B'!P37*'Jahr1 B2B'!$D37+'Jahr1 B2B'!P38*'Jahr1 B2B'!$D38+'Jahr1 B2B'!P39*'Jahr1 B2B'!$D39+'Jahr1 B2B'!P40*'Jahr1 B2B'!$D40+'Jahr1 B2B'!P41*'Jahr1 B2B'!$D41+'Jahr1 B2B'!P42*'Jahr1 B2B'!$D42)*(1+$C21)</f>
        <v>0</v>
      </c>
      <c r="R21" s="134">
        <f t="shared" si="8"/>
        <v>0</v>
      </c>
      <c r="S21" s="213"/>
      <c r="T21" s="213"/>
      <c r="U21" s="214"/>
      <c r="V21" s="214"/>
      <c r="W21" s="214"/>
      <c r="X21" s="214"/>
      <c r="Y21" s="214"/>
      <c r="Z21" s="214"/>
      <c r="AA21" s="214"/>
      <c r="AB21" s="214"/>
      <c r="AC21" s="214"/>
      <c r="AD21" s="214"/>
      <c r="AE21" s="214"/>
      <c r="AF21" s="214"/>
      <c r="AG21" s="214"/>
      <c r="AH21" s="214"/>
      <c r="AI21" s="214"/>
      <c r="AJ21" s="214"/>
      <c r="AK21" s="214"/>
      <c r="AL21" s="214"/>
    </row>
    <row r="22" ht="15.0" customHeight="1">
      <c r="A22" s="15"/>
      <c r="B22" s="196" t="str">
        <f>'Jahr1 B2B'!A44</f>
        <v>Produktgruppe 4</v>
      </c>
      <c r="C22" s="206">
        <v>0.19</v>
      </c>
      <c r="D22" s="198"/>
      <c r="E22" s="134">
        <v>0.0</v>
      </c>
      <c r="F22" s="134">
        <f>('Jahr1 B2B'!E45*'Jahr1 B2B'!$D45+'Jahr1 B2B'!E46*'Jahr1 B2B'!$D46+'Jahr1 B2B'!E47*'Jahr1 B2B'!$D47+'Jahr1 B2B'!E48*'Jahr1 B2B'!$D48+'Jahr1 B2B'!E49*'Jahr1 B2B'!$D49+'Jahr1 B2B'!E50*'Jahr1 B2B'!$D50+'Jahr1 B2B'!E51*'Jahr1 B2B'!$D51+'Jahr1 B2B'!E52*'Jahr1 B2B'!$D52+'Jahr1 B2B'!E53*'Jahr1 B2B'!$D53+'Jahr1 B2B'!E54*'Jahr1 B2B'!$D54)*(1+$C22)</f>
        <v>0</v>
      </c>
      <c r="G22" s="134">
        <f>('Jahr1 B2B'!F45*'Jahr1 B2B'!$D45+'Jahr1 B2B'!F46*'Jahr1 B2B'!$D46+'Jahr1 B2B'!F47*'Jahr1 B2B'!$D47+'Jahr1 B2B'!F48*'Jahr1 B2B'!$D48+'Jahr1 B2B'!F49*'Jahr1 B2B'!$D49+'Jahr1 B2B'!F50*'Jahr1 B2B'!$D50+'Jahr1 B2B'!F51*'Jahr1 B2B'!$D51+'Jahr1 B2B'!F52*'Jahr1 B2B'!$D52+'Jahr1 B2B'!F53*'Jahr1 B2B'!$D53+'Jahr1 B2B'!F54*'Jahr1 B2B'!$D54)*(1+$C22)</f>
        <v>0</v>
      </c>
      <c r="H22" s="134">
        <f>('Jahr1 B2B'!G45*'Jahr1 B2B'!$D45+'Jahr1 B2B'!G46*'Jahr1 B2B'!$D46+'Jahr1 B2B'!G47*'Jahr1 B2B'!$D47+'Jahr1 B2B'!G48*'Jahr1 B2B'!$D48+'Jahr1 B2B'!G49*'Jahr1 B2B'!$D49+'Jahr1 B2B'!G50*'Jahr1 B2B'!$D50+'Jahr1 B2B'!G51*'Jahr1 B2B'!$D51+'Jahr1 B2B'!G52*'Jahr1 B2B'!$D52+'Jahr1 B2B'!G53*'Jahr1 B2B'!$D53+'Jahr1 B2B'!G54*'Jahr1 B2B'!$D54)*(1+$C22)</f>
        <v>0</v>
      </c>
      <c r="I22" s="134">
        <f>('Jahr1 B2B'!H45*'Jahr1 B2B'!$D45+'Jahr1 B2B'!H46*'Jahr1 B2B'!$D46+'Jahr1 B2B'!H47*'Jahr1 B2B'!$D47+'Jahr1 B2B'!H48*'Jahr1 B2B'!$D48+'Jahr1 B2B'!H49*'Jahr1 B2B'!$D49+'Jahr1 B2B'!H50*'Jahr1 B2B'!$D50+'Jahr1 B2B'!H51*'Jahr1 B2B'!$D51+'Jahr1 B2B'!H52*'Jahr1 B2B'!$D52+'Jahr1 B2B'!H53*'Jahr1 B2B'!$D53+'Jahr1 B2B'!H54*'Jahr1 B2B'!$D54)*(1+$C22)</f>
        <v>0</v>
      </c>
      <c r="J22" s="134">
        <f>('Jahr1 B2B'!I45*'Jahr1 B2B'!$D45+'Jahr1 B2B'!I46*'Jahr1 B2B'!$D46+'Jahr1 B2B'!I47*'Jahr1 B2B'!$D47+'Jahr1 B2B'!I48*'Jahr1 B2B'!$D48+'Jahr1 B2B'!I49*'Jahr1 B2B'!$D49+'Jahr1 B2B'!I50*'Jahr1 B2B'!$D50+'Jahr1 B2B'!I51*'Jahr1 B2B'!$D51+'Jahr1 B2B'!I52*'Jahr1 B2B'!$D52+'Jahr1 B2B'!I53*'Jahr1 B2B'!$D53+'Jahr1 B2B'!I54*'Jahr1 B2B'!$D54)*(1+$C22)</f>
        <v>0</v>
      </c>
      <c r="K22" s="134">
        <f>('Jahr1 B2B'!J45*'Jahr1 B2B'!$D45+'Jahr1 B2B'!J46*'Jahr1 B2B'!$D46+'Jahr1 B2B'!J47*'Jahr1 B2B'!$D47+'Jahr1 B2B'!J48*'Jahr1 B2B'!$D48+'Jahr1 B2B'!J49*'Jahr1 B2B'!$D49+'Jahr1 B2B'!J50*'Jahr1 B2B'!$D50+'Jahr1 B2B'!J51*'Jahr1 B2B'!$D51+'Jahr1 B2B'!J52*'Jahr1 B2B'!$D52+'Jahr1 B2B'!J53*'Jahr1 B2B'!$D53+'Jahr1 B2B'!J54*'Jahr1 B2B'!$D54)*(1+$C22)</f>
        <v>0</v>
      </c>
      <c r="L22" s="134">
        <f>('Jahr1 B2B'!K45*'Jahr1 B2B'!$D45+'Jahr1 B2B'!K46*'Jahr1 B2B'!$D46+'Jahr1 B2B'!K47*'Jahr1 B2B'!$D47+'Jahr1 B2B'!K48*'Jahr1 B2B'!$D48+'Jahr1 B2B'!K49*'Jahr1 B2B'!$D49+'Jahr1 B2B'!K50*'Jahr1 B2B'!$D50+'Jahr1 B2B'!K51*'Jahr1 B2B'!$D51+'Jahr1 B2B'!K52*'Jahr1 B2B'!$D52+'Jahr1 B2B'!K53*'Jahr1 B2B'!$D53+'Jahr1 B2B'!K54*'Jahr1 B2B'!$D54)*(1+$C22)</f>
        <v>0</v>
      </c>
      <c r="M22" s="134">
        <f>('Jahr1 B2B'!L45*'Jahr1 B2B'!$D45+'Jahr1 B2B'!L46*'Jahr1 B2B'!$D46+'Jahr1 B2B'!L47*'Jahr1 B2B'!$D47+'Jahr1 B2B'!L48*'Jahr1 B2B'!$D48+'Jahr1 B2B'!L49*'Jahr1 B2B'!$D49+'Jahr1 B2B'!L50*'Jahr1 B2B'!$D50+'Jahr1 B2B'!L51*'Jahr1 B2B'!$D51+'Jahr1 B2B'!L52*'Jahr1 B2B'!$D52+'Jahr1 B2B'!L53*'Jahr1 B2B'!$D53+'Jahr1 B2B'!L54*'Jahr1 B2B'!$D54)*(1+$C22)</f>
        <v>0</v>
      </c>
      <c r="N22" s="134">
        <f>('Jahr1 B2B'!M45*'Jahr1 B2B'!$D45+'Jahr1 B2B'!M46*'Jahr1 B2B'!$D46+'Jahr1 B2B'!M47*'Jahr1 B2B'!$D47+'Jahr1 B2B'!M48*'Jahr1 B2B'!$D48+'Jahr1 B2B'!M49*'Jahr1 B2B'!$D49+'Jahr1 B2B'!M50*'Jahr1 B2B'!$D50+'Jahr1 B2B'!M51*'Jahr1 B2B'!$D51+'Jahr1 B2B'!M52*'Jahr1 B2B'!$D52+'Jahr1 B2B'!M53*'Jahr1 B2B'!$D53+'Jahr1 B2B'!M54*'Jahr1 B2B'!$D54)*(1+$C22)</f>
        <v>0</v>
      </c>
      <c r="O22" s="134">
        <f>('Jahr1 B2B'!N45*'Jahr1 B2B'!$D45+'Jahr1 B2B'!N46*'Jahr1 B2B'!$D46+'Jahr1 B2B'!N47*'Jahr1 B2B'!$D47+'Jahr1 B2B'!N48*'Jahr1 B2B'!$D48+'Jahr1 B2B'!N49*'Jahr1 B2B'!$D49+'Jahr1 B2B'!N50*'Jahr1 B2B'!$D50+'Jahr1 B2B'!N51*'Jahr1 B2B'!$D51+'Jahr1 B2B'!N52*'Jahr1 B2B'!$D52+'Jahr1 B2B'!N53*'Jahr1 B2B'!$D53+'Jahr1 B2B'!N54*'Jahr1 B2B'!$D54)*(1+$C22)</f>
        <v>0</v>
      </c>
      <c r="P22" s="134">
        <f>('Jahr1 B2B'!O45*'Jahr1 B2B'!$D45+'Jahr1 B2B'!O46*'Jahr1 B2B'!$D46+'Jahr1 B2B'!O47*'Jahr1 B2B'!$D47+'Jahr1 B2B'!O48*'Jahr1 B2B'!$D48+'Jahr1 B2B'!O49*'Jahr1 B2B'!$D49+'Jahr1 B2B'!O50*'Jahr1 B2B'!$D50+'Jahr1 B2B'!O51*'Jahr1 B2B'!$D51+'Jahr1 B2B'!O52*'Jahr1 B2B'!$D52+'Jahr1 B2B'!O53*'Jahr1 B2B'!$D53+'Jahr1 B2B'!O54*'Jahr1 B2B'!$D54)*(1+$C22)</f>
        <v>0</v>
      </c>
      <c r="Q22" s="134">
        <f>('Jahr1 B2B'!P45*'Jahr1 B2B'!$D45+'Jahr1 B2B'!P46*'Jahr1 B2B'!$D46+'Jahr1 B2B'!P47*'Jahr1 B2B'!$D47+'Jahr1 B2B'!P48*'Jahr1 B2B'!$D48+'Jahr1 B2B'!P49*'Jahr1 B2B'!$D49+'Jahr1 B2B'!P50*'Jahr1 B2B'!$D50+'Jahr1 B2B'!P51*'Jahr1 B2B'!$D51+'Jahr1 B2B'!P52*'Jahr1 B2B'!$D52+'Jahr1 B2B'!P53*'Jahr1 B2B'!$D53+'Jahr1 B2B'!P54*'Jahr1 B2B'!$D54)*(1+$C22)</f>
        <v>0</v>
      </c>
      <c r="R22" s="134">
        <f t="shared" si="8"/>
        <v>0</v>
      </c>
      <c r="S22" s="56"/>
      <c r="T22" s="56"/>
      <c r="U22" s="195"/>
      <c r="V22" s="195"/>
      <c r="W22" s="195"/>
      <c r="X22" s="195"/>
      <c r="Y22" s="195"/>
      <c r="Z22" s="195"/>
      <c r="AA22" s="195"/>
      <c r="AB22" s="195"/>
      <c r="AC22" s="195"/>
      <c r="AD22" s="195"/>
      <c r="AE22" s="195"/>
      <c r="AF22" s="195"/>
      <c r="AG22" s="195"/>
      <c r="AH22" s="195"/>
      <c r="AI22" s="195"/>
      <c r="AJ22" s="195"/>
      <c r="AK22" s="195"/>
      <c r="AL22" s="195"/>
    </row>
    <row r="23" ht="15.0" customHeight="1">
      <c r="A23" s="15"/>
      <c r="B23" s="196" t="str">
        <f>'Jahr1 B2B'!A56</f>
        <v>Produktgruppe 5</v>
      </c>
      <c r="C23" s="206">
        <v>0.19</v>
      </c>
      <c r="D23" s="198"/>
      <c r="E23" s="134">
        <v>0.0</v>
      </c>
      <c r="F23" s="134">
        <f>('Jahr1 B2B'!E57*'Jahr1 B2B'!$D57+'Jahr1 B2B'!E58*'Jahr1 B2B'!$D58+'Jahr1 B2B'!E59*'Jahr1 B2B'!$D59+'Jahr1 B2B'!E60*'Jahr1 B2B'!$D60+'Jahr1 B2B'!E61*'Jahr1 B2B'!$D61+'Jahr1 B2B'!E62*'Jahr1 B2B'!$D62+'Jahr1 B2B'!E63*'Jahr1 B2B'!$D63+'Jahr1 B2B'!E64*'Jahr1 B2B'!$D64+'Jahr1 B2B'!E65*'Jahr1 B2B'!$D65+'Jahr1 B2B'!E66*'Jahr1 B2B'!$D66)*(1+$C23)</f>
        <v>0</v>
      </c>
      <c r="G23" s="134">
        <f>('Jahr1 B2B'!F57*'Jahr1 B2B'!$D57+'Jahr1 B2B'!F58*'Jahr1 B2B'!$D58+'Jahr1 B2B'!F59*'Jahr1 B2B'!$D59+'Jahr1 B2B'!F60*'Jahr1 B2B'!$D60+'Jahr1 B2B'!F61*'Jahr1 B2B'!$D61+'Jahr1 B2B'!F62*'Jahr1 B2B'!$D62+'Jahr1 B2B'!F63*'Jahr1 B2B'!$D63+'Jahr1 B2B'!F64*'Jahr1 B2B'!$D64+'Jahr1 B2B'!F65*'Jahr1 B2B'!$D65+'Jahr1 B2B'!F66*'Jahr1 B2B'!$D66)*(1+$C23)</f>
        <v>0</v>
      </c>
      <c r="H23" s="134">
        <f>('Jahr1 B2B'!G57*'Jahr1 B2B'!$D57+'Jahr1 B2B'!G58*'Jahr1 B2B'!$D58+'Jahr1 B2B'!G59*'Jahr1 B2B'!$D59+'Jahr1 B2B'!G60*'Jahr1 B2B'!$D60+'Jahr1 B2B'!G61*'Jahr1 B2B'!$D61+'Jahr1 B2B'!G62*'Jahr1 B2B'!$D62+'Jahr1 B2B'!G63*'Jahr1 B2B'!$D63+'Jahr1 B2B'!G64*'Jahr1 B2B'!$D64+'Jahr1 B2B'!G65*'Jahr1 B2B'!$D65+'Jahr1 B2B'!G66*'Jahr1 B2B'!$D66)*(1+$C23)</f>
        <v>0</v>
      </c>
      <c r="I23" s="134">
        <f>('Jahr1 B2B'!H57*'Jahr1 B2B'!$D57+'Jahr1 B2B'!H58*'Jahr1 B2B'!$D58+'Jahr1 B2B'!H59*'Jahr1 B2B'!$D59+'Jahr1 B2B'!H60*'Jahr1 B2B'!$D60+'Jahr1 B2B'!H61*'Jahr1 B2B'!$D61+'Jahr1 B2B'!H62*'Jahr1 B2B'!$D62+'Jahr1 B2B'!H63*'Jahr1 B2B'!$D63+'Jahr1 B2B'!H64*'Jahr1 B2B'!$D64+'Jahr1 B2B'!H65*'Jahr1 B2B'!$D65+'Jahr1 B2B'!H66*'Jahr1 B2B'!$D66)*(1+$C23)</f>
        <v>0</v>
      </c>
      <c r="J23" s="134">
        <f>('Jahr1 B2B'!I57*'Jahr1 B2B'!$D57+'Jahr1 B2B'!I58*'Jahr1 B2B'!$D58+'Jahr1 B2B'!I59*'Jahr1 B2B'!$D59+'Jahr1 B2B'!I60*'Jahr1 B2B'!$D60+'Jahr1 B2B'!I61*'Jahr1 B2B'!$D61+'Jahr1 B2B'!I62*'Jahr1 B2B'!$D62+'Jahr1 B2B'!I63*'Jahr1 B2B'!$D63+'Jahr1 B2B'!I64*'Jahr1 B2B'!$D64+'Jahr1 B2B'!I65*'Jahr1 B2B'!$D65+'Jahr1 B2B'!I66*'Jahr1 B2B'!$D66)*(1+$C23)</f>
        <v>0</v>
      </c>
      <c r="K23" s="134">
        <f>('Jahr1 B2B'!J57*'Jahr1 B2B'!$D57+'Jahr1 B2B'!J58*'Jahr1 B2B'!$D58+'Jahr1 B2B'!J59*'Jahr1 B2B'!$D59+'Jahr1 B2B'!J60*'Jahr1 B2B'!$D60+'Jahr1 B2B'!J61*'Jahr1 B2B'!$D61+'Jahr1 B2B'!J62*'Jahr1 B2B'!$D62+'Jahr1 B2B'!J63*'Jahr1 B2B'!$D63+'Jahr1 B2B'!J64*'Jahr1 B2B'!$D64+'Jahr1 B2B'!J65*'Jahr1 B2B'!$D65+'Jahr1 B2B'!J66*'Jahr1 B2B'!$D66)*(1+$C23)</f>
        <v>0</v>
      </c>
      <c r="L23" s="134">
        <f>('Jahr1 B2B'!K57*'Jahr1 B2B'!$D57+'Jahr1 B2B'!K58*'Jahr1 B2B'!$D58+'Jahr1 B2B'!K59*'Jahr1 B2B'!$D59+'Jahr1 B2B'!K60*'Jahr1 B2B'!$D60+'Jahr1 B2B'!K61*'Jahr1 B2B'!$D61+'Jahr1 B2B'!K62*'Jahr1 B2B'!$D62+'Jahr1 B2B'!K63*'Jahr1 B2B'!$D63+'Jahr1 B2B'!K64*'Jahr1 B2B'!$D64+'Jahr1 B2B'!K65*'Jahr1 B2B'!$D65+'Jahr1 B2B'!K66*'Jahr1 B2B'!$D66)*(1+$C23)</f>
        <v>0</v>
      </c>
      <c r="M23" s="134">
        <f>('Jahr1 B2B'!L57*'Jahr1 B2B'!$D57+'Jahr1 B2B'!L58*'Jahr1 B2B'!$D58+'Jahr1 B2B'!L59*'Jahr1 B2B'!$D59+'Jahr1 B2B'!L60*'Jahr1 B2B'!$D60+'Jahr1 B2B'!L61*'Jahr1 B2B'!$D61+'Jahr1 B2B'!L62*'Jahr1 B2B'!$D62+'Jahr1 B2B'!L63*'Jahr1 B2B'!$D63+'Jahr1 B2B'!L64*'Jahr1 B2B'!$D64+'Jahr1 B2B'!L65*'Jahr1 B2B'!$D65+'Jahr1 B2B'!L66*'Jahr1 B2B'!$D66)*(1+$C23)</f>
        <v>0</v>
      </c>
      <c r="N23" s="134">
        <f>('Jahr1 B2B'!M57*'Jahr1 B2B'!$D57+'Jahr1 B2B'!M58*'Jahr1 B2B'!$D58+'Jahr1 B2B'!M59*'Jahr1 B2B'!$D59+'Jahr1 B2B'!M60*'Jahr1 B2B'!$D60+'Jahr1 B2B'!M61*'Jahr1 B2B'!$D61+'Jahr1 B2B'!M62*'Jahr1 B2B'!$D62+'Jahr1 B2B'!M63*'Jahr1 B2B'!$D63+'Jahr1 B2B'!M64*'Jahr1 B2B'!$D64+'Jahr1 B2B'!M65*'Jahr1 B2B'!$D65+'Jahr1 B2B'!M66*'Jahr1 B2B'!$D66)*(1+$C23)</f>
        <v>0</v>
      </c>
      <c r="O23" s="134">
        <f>('Jahr1 B2B'!N57*'Jahr1 B2B'!$D57+'Jahr1 B2B'!N58*'Jahr1 B2B'!$D58+'Jahr1 B2B'!N59*'Jahr1 B2B'!$D59+'Jahr1 B2B'!N60*'Jahr1 B2B'!$D60+'Jahr1 B2B'!N61*'Jahr1 B2B'!$D61+'Jahr1 B2B'!N62*'Jahr1 B2B'!$D62+'Jahr1 B2B'!N63*'Jahr1 B2B'!$D63+'Jahr1 B2B'!N64*'Jahr1 B2B'!$D64+'Jahr1 B2B'!N65*'Jahr1 B2B'!$D65+'Jahr1 B2B'!N66*'Jahr1 B2B'!$D66)*(1+$C23)</f>
        <v>0</v>
      </c>
      <c r="P23" s="134">
        <f>('Jahr1 B2B'!O57*'Jahr1 B2B'!$D57+'Jahr1 B2B'!O58*'Jahr1 B2B'!$D58+'Jahr1 B2B'!O59*'Jahr1 B2B'!$D59+'Jahr1 B2B'!O60*'Jahr1 B2B'!$D60+'Jahr1 B2B'!O61*'Jahr1 B2B'!$D61+'Jahr1 B2B'!O62*'Jahr1 B2B'!$D62+'Jahr1 B2B'!O63*'Jahr1 B2B'!$D63+'Jahr1 B2B'!O64*'Jahr1 B2B'!$D64+'Jahr1 B2B'!O65*'Jahr1 B2B'!$D65+'Jahr1 B2B'!O66*'Jahr1 B2B'!$D66)*(1+$C23)</f>
        <v>0</v>
      </c>
      <c r="Q23" s="134">
        <f>('Jahr1 B2B'!P57*'Jahr1 B2B'!$D57+'Jahr1 B2B'!P58*'Jahr1 B2B'!$D58+'Jahr1 B2B'!P59*'Jahr1 B2B'!$D59+'Jahr1 B2B'!P60*'Jahr1 B2B'!$D60+'Jahr1 B2B'!P61*'Jahr1 B2B'!$D61+'Jahr1 B2B'!P62*'Jahr1 B2B'!$D62+'Jahr1 B2B'!P63*'Jahr1 B2B'!$D63+'Jahr1 B2B'!P64*'Jahr1 B2B'!$D64+'Jahr1 B2B'!P65*'Jahr1 B2B'!$D65+'Jahr1 B2B'!P66*'Jahr1 B2B'!$D66)*(1+$C23)</f>
        <v>0</v>
      </c>
      <c r="R23" s="134">
        <f t="shared" si="8"/>
        <v>0</v>
      </c>
      <c r="S23" s="56"/>
      <c r="T23" s="56"/>
      <c r="U23" s="195"/>
      <c r="V23" s="195"/>
      <c r="W23" s="195"/>
      <c r="X23" s="195"/>
      <c r="Y23" s="195"/>
      <c r="Z23" s="195"/>
      <c r="AA23" s="195"/>
      <c r="AB23" s="195"/>
      <c r="AC23" s="195"/>
      <c r="AD23" s="195"/>
      <c r="AE23" s="195"/>
      <c r="AF23" s="195"/>
      <c r="AG23" s="195"/>
      <c r="AH23" s="195"/>
      <c r="AI23" s="195"/>
      <c r="AJ23" s="195"/>
      <c r="AK23" s="195"/>
      <c r="AL23" s="195"/>
    </row>
    <row r="24" ht="3.75" customHeight="1">
      <c r="A24" s="15"/>
      <c r="B24" s="196"/>
      <c r="C24" s="217"/>
      <c r="D24" s="198"/>
      <c r="E24" s="134"/>
      <c r="F24" s="134"/>
      <c r="G24" s="134"/>
      <c r="H24" s="134"/>
      <c r="I24" s="134"/>
      <c r="J24" s="134"/>
      <c r="K24" s="134"/>
      <c r="L24" s="134"/>
      <c r="M24" s="134"/>
      <c r="N24" s="134"/>
      <c r="O24" s="134"/>
      <c r="P24" s="134"/>
      <c r="Q24" s="134"/>
      <c r="R24" s="134"/>
      <c r="S24" s="56"/>
      <c r="T24" s="56"/>
      <c r="U24" s="195"/>
      <c r="V24" s="195"/>
      <c r="W24" s="195"/>
      <c r="X24" s="195"/>
      <c r="Y24" s="195"/>
      <c r="Z24" s="195"/>
      <c r="AA24" s="195"/>
      <c r="AB24" s="195"/>
      <c r="AC24" s="195"/>
      <c r="AD24" s="195"/>
      <c r="AE24" s="195"/>
      <c r="AF24" s="195"/>
      <c r="AG24" s="195"/>
      <c r="AH24" s="195"/>
      <c r="AI24" s="195"/>
      <c r="AJ24" s="195"/>
      <c r="AK24" s="195"/>
      <c r="AL24" s="195"/>
    </row>
    <row r="25" ht="15.0" customHeight="1">
      <c r="A25" s="200" t="s">
        <v>268</v>
      </c>
      <c r="B25" s="210" t="s">
        <v>269</v>
      </c>
      <c r="C25" s="202"/>
      <c r="D25" s="203"/>
      <c r="E25" s="204">
        <f t="shared" ref="E25:Q25" si="9">SUM(E26:E27)</f>
        <v>0</v>
      </c>
      <c r="F25" s="204">
        <f t="shared" si="9"/>
        <v>0</v>
      </c>
      <c r="G25" s="204">
        <f t="shared" si="9"/>
        <v>0</v>
      </c>
      <c r="H25" s="204">
        <f t="shared" si="9"/>
        <v>0</v>
      </c>
      <c r="I25" s="204">
        <f t="shared" si="9"/>
        <v>0</v>
      </c>
      <c r="J25" s="204">
        <f t="shared" si="9"/>
        <v>0</v>
      </c>
      <c r="K25" s="204">
        <f t="shared" si="9"/>
        <v>0</v>
      </c>
      <c r="L25" s="204">
        <f t="shared" si="9"/>
        <v>0</v>
      </c>
      <c r="M25" s="204">
        <f t="shared" si="9"/>
        <v>0</v>
      </c>
      <c r="N25" s="204">
        <f t="shared" si="9"/>
        <v>0</v>
      </c>
      <c r="O25" s="204">
        <f t="shared" si="9"/>
        <v>0</v>
      </c>
      <c r="P25" s="204">
        <f t="shared" si="9"/>
        <v>0</v>
      </c>
      <c r="Q25" s="204">
        <f t="shared" si="9"/>
        <v>0</v>
      </c>
      <c r="R25" s="204">
        <f t="shared" ref="R25:R27" si="11">F25+G25+H25+I25+J25+K25+L25+M25+N25+O25+P25+Q25</f>
        <v>0</v>
      </c>
      <c r="S25" s="56"/>
      <c r="T25" s="56"/>
      <c r="U25" s="195"/>
      <c r="V25" s="195"/>
      <c r="W25" s="195"/>
      <c r="X25" s="195"/>
      <c r="Y25" s="195"/>
      <c r="Z25" s="195"/>
      <c r="AA25" s="195"/>
      <c r="AB25" s="195"/>
      <c r="AC25" s="195"/>
      <c r="AD25" s="195"/>
      <c r="AE25" s="195"/>
      <c r="AF25" s="195"/>
      <c r="AG25" s="195"/>
      <c r="AH25" s="195"/>
      <c r="AI25" s="195"/>
      <c r="AJ25" s="195"/>
      <c r="AK25" s="195"/>
      <c r="AL25" s="195"/>
    </row>
    <row r="26" ht="15.0" customHeight="1">
      <c r="A26" s="15"/>
      <c r="B26" s="196" t="s">
        <v>270</v>
      </c>
      <c r="C26" s="206">
        <v>0.19</v>
      </c>
      <c r="D26" s="231">
        <v>0.0</v>
      </c>
      <c r="E26" s="134">
        <v>0.0</v>
      </c>
      <c r="F26" s="134">
        <f t="shared" ref="F26:Q26" si="10">$D26*F$8</f>
        <v>0</v>
      </c>
      <c r="G26" s="134">
        <f t="shared" si="10"/>
        <v>0</v>
      </c>
      <c r="H26" s="134">
        <f t="shared" si="10"/>
        <v>0</v>
      </c>
      <c r="I26" s="134">
        <f t="shared" si="10"/>
        <v>0</v>
      </c>
      <c r="J26" s="134">
        <f t="shared" si="10"/>
        <v>0</v>
      </c>
      <c r="K26" s="134">
        <f t="shared" si="10"/>
        <v>0</v>
      </c>
      <c r="L26" s="134">
        <f t="shared" si="10"/>
        <v>0</v>
      </c>
      <c r="M26" s="134">
        <f t="shared" si="10"/>
        <v>0</v>
      </c>
      <c r="N26" s="134">
        <f t="shared" si="10"/>
        <v>0</v>
      </c>
      <c r="O26" s="134">
        <f t="shared" si="10"/>
        <v>0</v>
      </c>
      <c r="P26" s="134">
        <f t="shared" si="10"/>
        <v>0</v>
      </c>
      <c r="Q26" s="134">
        <f t="shared" si="10"/>
        <v>0</v>
      </c>
      <c r="R26" s="134">
        <f t="shared" si="11"/>
        <v>0</v>
      </c>
      <c r="S26" s="56"/>
      <c r="T26" s="56"/>
      <c r="U26" s="195"/>
      <c r="V26" s="195"/>
      <c r="W26" s="195"/>
      <c r="X26" s="195"/>
      <c r="Y26" s="195"/>
      <c r="Z26" s="195"/>
      <c r="AA26" s="195"/>
      <c r="AB26" s="195"/>
      <c r="AC26" s="195"/>
      <c r="AD26" s="195"/>
      <c r="AE26" s="195"/>
      <c r="AF26" s="195"/>
      <c r="AG26" s="195"/>
      <c r="AH26" s="195"/>
      <c r="AI26" s="195"/>
      <c r="AJ26" s="195"/>
      <c r="AK26" s="195"/>
      <c r="AL26" s="195"/>
    </row>
    <row r="27" ht="15.0" customHeight="1">
      <c r="A27" s="232"/>
      <c r="B27" s="196" t="s">
        <v>271</v>
      </c>
      <c r="C27" s="206">
        <v>0.0</v>
      </c>
      <c r="D27" s="231">
        <v>0.0</v>
      </c>
      <c r="E27" s="134">
        <v>0.0</v>
      </c>
      <c r="F27" s="134">
        <f t="shared" ref="F27:Q27" si="12">$D27*F$8</f>
        <v>0</v>
      </c>
      <c r="G27" s="134">
        <f t="shared" si="12"/>
        <v>0</v>
      </c>
      <c r="H27" s="134">
        <f t="shared" si="12"/>
        <v>0</v>
      </c>
      <c r="I27" s="134">
        <f t="shared" si="12"/>
        <v>0</v>
      </c>
      <c r="J27" s="134">
        <f t="shared" si="12"/>
        <v>0</v>
      </c>
      <c r="K27" s="134">
        <f t="shared" si="12"/>
        <v>0</v>
      </c>
      <c r="L27" s="134">
        <f t="shared" si="12"/>
        <v>0</v>
      </c>
      <c r="M27" s="134">
        <f t="shared" si="12"/>
        <v>0</v>
      </c>
      <c r="N27" s="134">
        <f t="shared" si="12"/>
        <v>0</v>
      </c>
      <c r="O27" s="134">
        <f t="shared" si="12"/>
        <v>0</v>
      </c>
      <c r="P27" s="134">
        <f t="shared" si="12"/>
        <v>0</v>
      </c>
      <c r="Q27" s="134">
        <f t="shared" si="12"/>
        <v>0</v>
      </c>
      <c r="R27" s="134">
        <f t="shared" si="11"/>
        <v>0</v>
      </c>
      <c r="S27" s="56"/>
      <c r="T27" s="56"/>
      <c r="U27" s="195"/>
      <c r="V27" s="195"/>
      <c r="W27" s="195"/>
      <c r="X27" s="195"/>
      <c r="Y27" s="195"/>
      <c r="Z27" s="195"/>
      <c r="AA27" s="195"/>
      <c r="AB27" s="195"/>
      <c r="AC27" s="195"/>
      <c r="AD27" s="195"/>
      <c r="AE27" s="195"/>
      <c r="AF27" s="195"/>
      <c r="AG27" s="195"/>
      <c r="AH27" s="195"/>
      <c r="AI27" s="195"/>
      <c r="AJ27" s="195"/>
      <c r="AK27" s="195"/>
      <c r="AL27" s="195"/>
    </row>
    <row r="28" ht="3.75" customHeight="1">
      <c r="A28" s="232"/>
      <c r="B28" s="196"/>
      <c r="C28" s="217"/>
      <c r="D28" s="198"/>
      <c r="E28" s="134"/>
      <c r="F28" s="134"/>
      <c r="G28" s="134"/>
      <c r="H28" s="134"/>
      <c r="I28" s="134"/>
      <c r="J28" s="134"/>
      <c r="K28" s="134"/>
      <c r="L28" s="134"/>
      <c r="M28" s="134"/>
      <c r="N28" s="134"/>
      <c r="O28" s="134"/>
      <c r="P28" s="134"/>
      <c r="Q28" s="134"/>
      <c r="R28" s="134"/>
      <c r="S28" s="56"/>
      <c r="T28" s="56"/>
      <c r="U28" s="195"/>
      <c r="V28" s="195"/>
      <c r="W28" s="195"/>
      <c r="X28" s="195"/>
      <c r="Y28" s="195"/>
      <c r="Z28" s="195"/>
      <c r="AA28" s="195"/>
      <c r="AB28" s="195"/>
      <c r="AC28" s="195"/>
      <c r="AD28" s="195"/>
      <c r="AE28" s="195"/>
      <c r="AF28" s="195"/>
      <c r="AG28" s="195"/>
      <c r="AH28" s="195"/>
      <c r="AI28" s="195"/>
      <c r="AJ28" s="195"/>
      <c r="AK28" s="195"/>
      <c r="AL28" s="195"/>
    </row>
    <row r="29" ht="16.5" customHeight="1">
      <c r="A29" s="200" t="s">
        <v>272</v>
      </c>
      <c r="B29" s="210" t="s">
        <v>273</v>
      </c>
      <c r="C29" s="202"/>
      <c r="D29" s="203"/>
      <c r="E29" s="204">
        <f t="shared" ref="E29:Q29" si="13">SUM(E30:E34)</f>
        <v>0</v>
      </c>
      <c r="F29" s="204">
        <f t="shared" si="13"/>
        <v>0</v>
      </c>
      <c r="G29" s="204">
        <f t="shared" si="13"/>
        <v>0</v>
      </c>
      <c r="H29" s="204">
        <f t="shared" si="13"/>
        <v>0</v>
      </c>
      <c r="I29" s="204">
        <f t="shared" si="13"/>
        <v>0</v>
      </c>
      <c r="J29" s="204">
        <f t="shared" si="13"/>
        <v>0</v>
      </c>
      <c r="K29" s="204">
        <f t="shared" si="13"/>
        <v>0</v>
      </c>
      <c r="L29" s="204">
        <f t="shared" si="13"/>
        <v>0</v>
      </c>
      <c r="M29" s="204">
        <f t="shared" si="13"/>
        <v>0</v>
      </c>
      <c r="N29" s="204">
        <f t="shared" si="13"/>
        <v>0</v>
      </c>
      <c r="O29" s="204">
        <f t="shared" si="13"/>
        <v>0</v>
      </c>
      <c r="P29" s="204">
        <f t="shared" si="13"/>
        <v>0</v>
      </c>
      <c r="Q29" s="204">
        <f t="shared" si="13"/>
        <v>0</v>
      </c>
      <c r="R29" s="204">
        <f t="shared" ref="R29:R34" si="14">F29+G29+H29+I29+J29+K29+L29+M29+N29+O29+P29+Q29</f>
        <v>0</v>
      </c>
      <c r="S29" s="56"/>
      <c r="T29" s="56"/>
      <c r="U29" s="195"/>
      <c r="V29" s="195"/>
      <c r="W29" s="195"/>
      <c r="X29" s="195"/>
      <c r="Y29" s="195"/>
      <c r="Z29" s="195"/>
      <c r="AA29" s="195"/>
      <c r="AB29" s="195"/>
      <c r="AC29" s="195"/>
      <c r="AD29" s="195"/>
      <c r="AE29" s="195"/>
      <c r="AF29" s="195"/>
      <c r="AG29" s="195"/>
      <c r="AH29" s="195"/>
      <c r="AI29" s="195"/>
      <c r="AJ29" s="195"/>
      <c r="AK29" s="195"/>
      <c r="AL29" s="195"/>
    </row>
    <row r="30" ht="15.0" customHeight="1">
      <c r="A30" s="15"/>
      <c r="B30" s="196" t="s">
        <v>274</v>
      </c>
      <c r="C30" s="217">
        <v>0.0</v>
      </c>
      <c r="D30" s="198"/>
      <c r="E30" s="134">
        <v>0.0</v>
      </c>
      <c r="F30" s="134">
        <f>IF(ISERROR(VLOOKUP(F$7,Tilgungsplan,2,0)),0,VLOOKUP(F$7,Tilgungsplan,2,0))</f>
        <v>0</v>
      </c>
      <c r="G30" s="134" t="str">
        <f>IF(ISERROR(VLOOKUP(G$7,Tilgungsplan,2,0)),0,VLOOKUP(G$7,Tilgungsplan,2,0))</f>
        <v/>
      </c>
      <c r="H30" s="134" t="str">
        <f>IF(ISERROR(VLOOKUP(H$7,Tilgungsplan,2,0)),0,VLOOKUP(H$7,Tilgungsplan,2,0))</f>
        <v/>
      </c>
      <c r="I30" s="134" t="str">
        <f>IF(ISERROR(VLOOKUP(I$7,Tilgungsplan,2,0)),0,VLOOKUP(I$7,Tilgungsplan,2,0))</f>
        <v/>
      </c>
      <c r="J30" s="134" t="str">
        <f>IF(ISERROR(VLOOKUP(J$7,Tilgungsplan,2,0)),0,VLOOKUP(J$7,Tilgungsplan,2,0))</f>
        <v/>
      </c>
      <c r="K30" s="134" t="str">
        <f>IF(ISERROR(VLOOKUP(K$7,Tilgungsplan,2,0)),0,VLOOKUP(K$7,Tilgungsplan,2,0))</f>
        <v/>
      </c>
      <c r="L30" s="134" t="str">
        <f>IF(ISERROR(VLOOKUP(L$7,Tilgungsplan,2,0)),0,VLOOKUP(L$7,Tilgungsplan,2,0))</f>
        <v/>
      </c>
      <c r="M30" s="134" t="str">
        <f>IF(ISERROR(VLOOKUP(M$7,Tilgungsplan,2,0)),0,VLOOKUP(M$7,Tilgungsplan,2,0))</f>
        <v/>
      </c>
      <c r="N30" s="134" t="str">
        <f>IF(ISERROR(VLOOKUP(N$7,Tilgungsplan,2,0)),0,VLOOKUP(N$7,Tilgungsplan,2,0))</f>
        <v/>
      </c>
      <c r="O30" s="134" t="str">
        <f>IF(ISERROR(VLOOKUP(O$7,Tilgungsplan,2,0)),0,VLOOKUP(O$7,Tilgungsplan,2,0))</f>
        <v/>
      </c>
      <c r="P30" s="134" t="str">
        <f>IF(ISERROR(VLOOKUP(P$7,Tilgungsplan,2,0)),0,VLOOKUP(P$7,Tilgungsplan,2,0))</f>
        <v/>
      </c>
      <c r="Q30" s="134" t="str">
        <f>IF(ISERROR(VLOOKUP(Q$7,Tilgungsplan,2,0)),0,VLOOKUP(Q$7,Tilgungsplan,2,0))</f>
        <v/>
      </c>
      <c r="R30" s="134">
        <f t="shared" si="14"/>
        <v>0</v>
      </c>
      <c r="S30" s="56"/>
      <c r="T30" s="56"/>
      <c r="U30" s="195"/>
      <c r="V30" s="195"/>
      <c r="W30" s="195"/>
      <c r="X30" s="195"/>
      <c r="Y30" s="195"/>
      <c r="Z30" s="195"/>
      <c r="AA30" s="195"/>
      <c r="AB30" s="195"/>
      <c r="AC30" s="195"/>
      <c r="AD30" s="195"/>
      <c r="AE30" s="195"/>
      <c r="AF30" s="195"/>
      <c r="AG30" s="195"/>
      <c r="AH30" s="195"/>
      <c r="AI30" s="195"/>
      <c r="AJ30" s="195"/>
      <c r="AK30" s="195"/>
      <c r="AL30" s="195"/>
    </row>
    <row r="31" ht="15.0" customHeight="1">
      <c r="A31" s="232"/>
      <c r="B31" s="196" t="s">
        <v>275</v>
      </c>
      <c r="C31" s="206">
        <v>0.0</v>
      </c>
      <c r="D31" s="231">
        <v>0.0</v>
      </c>
      <c r="E31" s="134">
        <v>0.0</v>
      </c>
      <c r="F31" s="134">
        <f t="shared" ref="F31:Q31" si="15">$D31*F$8</f>
        <v>0</v>
      </c>
      <c r="G31" s="134">
        <f t="shared" si="15"/>
        <v>0</v>
      </c>
      <c r="H31" s="134">
        <f t="shared" si="15"/>
        <v>0</v>
      </c>
      <c r="I31" s="134">
        <f t="shared" si="15"/>
        <v>0</v>
      </c>
      <c r="J31" s="134">
        <f t="shared" si="15"/>
        <v>0</v>
      </c>
      <c r="K31" s="134">
        <f t="shared" si="15"/>
        <v>0</v>
      </c>
      <c r="L31" s="134">
        <f t="shared" si="15"/>
        <v>0</v>
      </c>
      <c r="M31" s="134">
        <f t="shared" si="15"/>
        <v>0</v>
      </c>
      <c r="N31" s="134">
        <f t="shared" si="15"/>
        <v>0</v>
      </c>
      <c r="O31" s="134">
        <f t="shared" si="15"/>
        <v>0</v>
      </c>
      <c r="P31" s="134">
        <f t="shared" si="15"/>
        <v>0</v>
      </c>
      <c r="Q31" s="134">
        <f t="shared" si="15"/>
        <v>0</v>
      </c>
      <c r="R31" s="134">
        <f t="shared" si="14"/>
        <v>0</v>
      </c>
      <c r="S31" s="56"/>
      <c r="T31" s="56"/>
      <c r="U31" s="195"/>
      <c r="V31" s="195"/>
      <c r="W31" s="195"/>
      <c r="X31" s="195"/>
      <c r="Y31" s="195"/>
      <c r="Z31" s="195"/>
      <c r="AA31" s="195"/>
      <c r="AB31" s="195"/>
      <c r="AC31" s="195"/>
      <c r="AD31" s="195"/>
      <c r="AE31" s="195"/>
      <c r="AF31" s="195"/>
      <c r="AG31" s="195"/>
      <c r="AH31" s="195"/>
      <c r="AI31" s="195"/>
      <c r="AJ31" s="195"/>
      <c r="AK31" s="195"/>
      <c r="AL31" s="195"/>
    </row>
    <row r="32" ht="15.0" customHeight="1">
      <c r="A32" s="232"/>
      <c r="B32" s="196" t="s">
        <v>276</v>
      </c>
      <c r="C32" s="206">
        <v>0.0</v>
      </c>
      <c r="D32" s="231">
        <v>0.0</v>
      </c>
      <c r="E32" s="134">
        <v>0.0</v>
      </c>
      <c r="F32" s="134">
        <f t="shared" ref="F32:Q32" si="16">$D32*F$8</f>
        <v>0</v>
      </c>
      <c r="G32" s="134">
        <f t="shared" si="16"/>
        <v>0</v>
      </c>
      <c r="H32" s="134">
        <f t="shared" si="16"/>
        <v>0</v>
      </c>
      <c r="I32" s="134">
        <f t="shared" si="16"/>
        <v>0</v>
      </c>
      <c r="J32" s="134">
        <f t="shared" si="16"/>
        <v>0</v>
      </c>
      <c r="K32" s="134">
        <f t="shared" si="16"/>
        <v>0</v>
      </c>
      <c r="L32" s="134">
        <f t="shared" si="16"/>
        <v>0</v>
      </c>
      <c r="M32" s="134">
        <f t="shared" si="16"/>
        <v>0</v>
      </c>
      <c r="N32" s="134">
        <f t="shared" si="16"/>
        <v>0</v>
      </c>
      <c r="O32" s="134">
        <f t="shared" si="16"/>
        <v>0</v>
      </c>
      <c r="P32" s="134">
        <f t="shared" si="16"/>
        <v>0</v>
      </c>
      <c r="Q32" s="134">
        <f t="shared" si="16"/>
        <v>0</v>
      </c>
      <c r="R32" s="134">
        <f t="shared" si="14"/>
        <v>0</v>
      </c>
      <c r="S32" s="56"/>
      <c r="T32" s="56"/>
      <c r="U32" s="195"/>
      <c r="V32" s="195"/>
      <c r="W32" s="195"/>
      <c r="X32" s="195"/>
      <c r="Y32" s="195"/>
      <c r="Z32" s="195"/>
      <c r="AA32" s="195"/>
      <c r="AB32" s="195"/>
      <c r="AC32" s="195"/>
      <c r="AD32" s="195"/>
      <c r="AE32" s="195"/>
      <c r="AF32" s="195"/>
      <c r="AG32" s="195"/>
      <c r="AH32" s="195"/>
      <c r="AI32" s="195"/>
      <c r="AJ32" s="195"/>
      <c r="AK32" s="195"/>
      <c r="AL32" s="195"/>
    </row>
    <row r="33" ht="15.0" customHeight="1">
      <c r="A33" s="232"/>
      <c r="B33" s="196" t="s">
        <v>277</v>
      </c>
      <c r="C33" s="206">
        <v>0.0</v>
      </c>
      <c r="D33" s="231">
        <v>0.0</v>
      </c>
      <c r="E33" s="134">
        <v>0.0</v>
      </c>
      <c r="F33" s="134">
        <f t="shared" ref="F33:Q33" si="17">$D33*F$8</f>
        <v>0</v>
      </c>
      <c r="G33" s="134">
        <f t="shared" si="17"/>
        <v>0</v>
      </c>
      <c r="H33" s="134">
        <f t="shared" si="17"/>
        <v>0</v>
      </c>
      <c r="I33" s="134">
        <f t="shared" si="17"/>
        <v>0</v>
      </c>
      <c r="J33" s="134">
        <f t="shared" si="17"/>
        <v>0</v>
      </c>
      <c r="K33" s="134">
        <f t="shared" si="17"/>
        <v>0</v>
      </c>
      <c r="L33" s="134">
        <f t="shared" si="17"/>
        <v>0</v>
      </c>
      <c r="M33" s="134">
        <f t="shared" si="17"/>
        <v>0</v>
      </c>
      <c r="N33" s="134">
        <f t="shared" si="17"/>
        <v>0</v>
      </c>
      <c r="O33" s="134">
        <f t="shared" si="17"/>
        <v>0</v>
      </c>
      <c r="P33" s="134">
        <f t="shared" si="17"/>
        <v>0</v>
      </c>
      <c r="Q33" s="134">
        <f t="shared" si="17"/>
        <v>0</v>
      </c>
      <c r="R33" s="134">
        <f t="shared" si="14"/>
        <v>0</v>
      </c>
      <c r="S33" s="56"/>
      <c r="T33" s="56"/>
      <c r="U33" s="195"/>
      <c r="V33" s="195"/>
      <c r="W33" s="195"/>
      <c r="X33" s="195"/>
      <c r="Y33" s="195"/>
      <c r="Z33" s="195"/>
      <c r="AA33" s="195"/>
      <c r="AB33" s="195"/>
      <c r="AC33" s="195"/>
      <c r="AD33" s="195"/>
      <c r="AE33" s="195"/>
      <c r="AF33" s="195"/>
      <c r="AG33" s="195"/>
      <c r="AH33" s="195"/>
      <c r="AI33" s="195"/>
      <c r="AJ33" s="195"/>
      <c r="AK33" s="195"/>
      <c r="AL33" s="195"/>
    </row>
    <row r="34" ht="15.0" customHeight="1">
      <c r="A34" s="232"/>
      <c r="B34" s="196" t="s">
        <v>279</v>
      </c>
      <c r="C34" s="206">
        <v>0.0</v>
      </c>
      <c r="D34" s="231">
        <v>0.0</v>
      </c>
      <c r="E34" s="134">
        <v>0.0</v>
      </c>
      <c r="F34" s="134">
        <f t="shared" ref="F34:Q34" si="18">$D34*F$8</f>
        <v>0</v>
      </c>
      <c r="G34" s="134">
        <f t="shared" si="18"/>
        <v>0</v>
      </c>
      <c r="H34" s="134">
        <f t="shared" si="18"/>
        <v>0</v>
      </c>
      <c r="I34" s="134">
        <f t="shared" si="18"/>
        <v>0</v>
      </c>
      <c r="J34" s="134">
        <f t="shared" si="18"/>
        <v>0</v>
      </c>
      <c r="K34" s="134">
        <f t="shared" si="18"/>
        <v>0</v>
      </c>
      <c r="L34" s="134">
        <f t="shared" si="18"/>
        <v>0</v>
      </c>
      <c r="M34" s="134">
        <f t="shared" si="18"/>
        <v>0</v>
      </c>
      <c r="N34" s="134">
        <f t="shared" si="18"/>
        <v>0</v>
      </c>
      <c r="O34" s="134">
        <f t="shared" si="18"/>
        <v>0</v>
      </c>
      <c r="P34" s="134">
        <f t="shared" si="18"/>
        <v>0</v>
      </c>
      <c r="Q34" s="134">
        <f t="shared" si="18"/>
        <v>0</v>
      </c>
      <c r="R34" s="134">
        <f t="shared" si="14"/>
        <v>0</v>
      </c>
      <c r="S34" s="56"/>
      <c r="T34" s="56"/>
      <c r="U34" s="195"/>
      <c r="V34" s="195"/>
      <c r="W34" s="195"/>
      <c r="X34" s="195"/>
      <c r="Y34" s="195"/>
      <c r="Z34" s="195"/>
      <c r="AA34" s="195"/>
      <c r="AB34" s="195"/>
      <c r="AC34" s="195"/>
      <c r="AD34" s="195"/>
      <c r="AE34" s="195"/>
      <c r="AF34" s="195"/>
      <c r="AG34" s="195"/>
      <c r="AH34" s="195"/>
      <c r="AI34" s="195"/>
      <c r="AJ34" s="195"/>
      <c r="AK34" s="195"/>
      <c r="AL34" s="195"/>
    </row>
    <row r="35" ht="3.75" customHeight="1">
      <c r="A35" s="15"/>
      <c r="B35" s="196"/>
      <c r="C35" s="217"/>
      <c r="D35" s="198"/>
      <c r="E35" s="134"/>
      <c r="F35" s="134"/>
      <c r="G35" s="134"/>
      <c r="H35" s="134"/>
      <c r="I35" s="134"/>
      <c r="J35" s="134"/>
      <c r="K35" s="134"/>
      <c r="L35" s="134"/>
      <c r="M35" s="134"/>
      <c r="N35" s="134"/>
      <c r="O35" s="134"/>
      <c r="P35" s="134"/>
      <c r="Q35" s="134"/>
      <c r="R35" s="134"/>
      <c r="S35" s="56"/>
      <c r="T35" s="56"/>
      <c r="U35" s="195"/>
      <c r="V35" s="195"/>
      <c r="W35" s="195"/>
      <c r="X35" s="195"/>
      <c r="Y35" s="195"/>
      <c r="Z35" s="195"/>
      <c r="AA35" s="195"/>
      <c r="AB35" s="195"/>
      <c r="AC35" s="195"/>
      <c r="AD35" s="195"/>
      <c r="AE35" s="195"/>
      <c r="AF35" s="195"/>
      <c r="AG35" s="195"/>
      <c r="AH35" s="195"/>
      <c r="AI35" s="195"/>
      <c r="AJ35" s="195"/>
      <c r="AK35" s="195"/>
      <c r="AL35" s="195"/>
    </row>
    <row r="36" ht="18.0" customHeight="1">
      <c r="A36" s="190" t="s">
        <v>280</v>
      </c>
      <c r="B36" s="191" t="s">
        <v>281</v>
      </c>
      <c r="C36" s="233"/>
      <c r="D36" s="193"/>
      <c r="E36" s="194">
        <f t="shared" ref="E36:Q36" si="19">SUM(E37:E38)</f>
        <v>0</v>
      </c>
      <c r="F36" s="194">
        <f t="shared" si="19"/>
        <v>0</v>
      </c>
      <c r="G36" s="194">
        <f t="shared" si="19"/>
        <v>0</v>
      </c>
      <c r="H36" s="194">
        <f t="shared" si="19"/>
        <v>0</v>
      </c>
      <c r="I36" s="194">
        <f t="shared" si="19"/>
        <v>0</v>
      </c>
      <c r="J36" s="194">
        <f t="shared" si="19"/>
        <v>0</v>
      </c>
      <c r="K36" s="194">
        <f t="shared" si="19"/>
        <v>0</v>
      </c>
      <c r="L36" s="194">
        <f t="shared" si="19"/>
        <v>0</v>
      </c>
      <c r="M36" s="194">
        <f t="shared" si="19"/>
        <v>0</v>
      </c>
      <c r="N36" s="194">
        <f t="shared" si="19"/>
        <v>0</v>
      </c>
      <c r="O36" s="194">
        <f t="shared" si="19"/>
        <v>0</v>
      </c>
      <c r="P36" s="194">
        <f t="shared" si="19"/>
        <v>0</v>
      </c>
      <c r="Q36" s="194">
        <f t="shared" si="19"/>
        <v>0</v>
      </c>
      <c r="R36" s="194">
        <f t="shared" ref="R36:R38" si="20">F36+G36+H36+I36+J36+K36+L36+M36+N36+O36+P36+Q36</f>
        <v>0</v>
      </c>
      <c r="S36" s="213"/>
      <c r="T36" s="213"/>
      <c r="U36" s="214"/>
      <c r="V36" s="214"/>
      <c r="W36" s="214"/>
      <c r="X36" s="214"/>
      <c r="Y36" s="214"/>
      <c r="Z36" s="214"/>
      <c r="AA36" s="214"/>
      <c r="AB36" s="214"/>
      <c r="AC36" s="214"/>
      <c r="AD36" s="214"/>
      <c r="AE36" s="214"/>
      <c r="AF36" s="214"/>
      <c r="AG36" s="214"/>
      <c r="AH36" s="214"/>
      <c r="AI36" s="214"/>
      <c r="AJ36" s="214"/>
      <c r="AK36" s="214"/>
      <c r="AL36" s="214"/>
    </row>
    <row r="37" ht="15.0" customHeight="1">
      <c r="A37" s="15"/>
      <c r="B37" s="196" t="s">
        <v>282</v>
      </c>
      <c r="C37" s="217">
        <v>0.19</v>
      </c>
      <c r="D37" s="198"/>
      <c r="E37" s="134">
        <v>0.0</v>
      </c>
      <c r="F37" s="134">
        <f>SUMIFS('Investition AfA'!$E:$E,'Investition AfA'!$B:$B,'LIQ Jahr1'!F$5,'Investition AfA'!$F:$F,'LIQ Jahr1'!$C37)</f>
        <v>0</v>
      </c>
      <c r="G37" s="134">
        <f>SUMIFS('Investition AfA'!$E:$E,'Investition AfA'!$B:$B,'LIQ Jahr1'!G$5,'Investition AfA'!$F:$F,'LIQ Jahr1'!$C37)</f>
        <v>0</v>
      </c>
      <c r="H37" s="134">
        <f>SUMIFS('Investition AfA'!$E:$E,'Investition AfA'!$B:$B,'LIQ Jahr1'!H$5,'Investition AfA'!$F:$F,'LIQ Jahr1'!$C37)</f>
        <v>0</v>
      </c>
      <c r="I37" s="134">
        <f>SUMIFS('Investition AfA'!$E:$E,'Investition AfA'!$B:$B,'LIQ Jahr1'!I$5,'Investition AfA'!$F:$F,'LIQ Jahr1'!$C37)</f>
        <v>0</v>
      </c>
      <c r="J37" s="134">
        <f>SUMIFS('Investition AfA'!$E:$E,'Investition AfA'!$B:$B,'LIQ Jahr1'!J$5,'Investition AfA'!$F:$F,'LIQ Jahr1'!$C37)</f>
        <v>0</v>
      </c>
      <c r="K37" s="134">
        <f>SUMIFS('Investition AfA'!$E:$E,'Investition AfA'!$B:$B,'LIQ Jahr1'!K$5,'Investition AfA'!$F:$F,'LIQ Jahr1'!$C37)</f>
        <v>0</v>
      </c>
      <c r="L37" s="134">
        <f>SUMIFS('Investition AfA'!$E:$E,'Investition AfA'!$B:$B,'LIQ Jahr1'!L$5,'Investition AfA'!$F:$F,'LIQ Jahr1'!$C37)</f>
        <v>0</v>
      </c>
      <c r="M37" s="134">
        <f>SUMIFS('Investition AfA'!$E:$E,'Investition AfA'!$B:$B,'LIQ Jahr1'!M$5,'Investition AfA'!$F:$F,'LIQ Jahr1'!$C37)</f>
        <v>0</v>
      </c>
      <c r="N37" s="134">
        <f>SUMIFS('Investition AfA'!$E:$E,'Investition AfA'!$B:$B,'LIQ Jahr1'!N$5,'Investition AfA'!$F:$F,'LIQ Jahr1'!$C37)</f>
        <v>0</v>
      </c>
      <c r="O37" s="134">
        <f>SUMIFS('Investition AfA'!$E:$E,'Investition AfA'!$B:$B,'LIQ Jahr1'!O$5,'Investition AfA'!$F:$F,'LIQ Jahr1'!$C37)</f>
        <v>0</v>
      </c>
      <c r="P37" s="134">
        <f>SUMIFS('Investition AfA'!$E:$E,'Investition AfA'!$B:$B,'LIQ Jahr1'!P$5,'Investition AfA'!$F:$F,'LIQ Jahr1'!$C37)</f>
        <v>0</v>
      </c>
      <c r="Q37" s="134">
        <f>SUMIFS('Investition AfA'!$E:$E,'Investition AfA'!$B:$B,'LIQ Jahr1'!Q$5,'Investition AfA'!$F:$F,'LIQ Jahr1'!$C37)</f>
        <v>0</v>
      </c>
      <c r="R37" s="134">
        <f t="shared" si="20"/>
        <v>0</v>
      </c>
      <c r="S37" s="56"/>
      <c r="T37" s="56"/>
      <c r="U37" s="195"/>
      <c r="V37" s="195"/>
      <c r="W37" s="195"/>
      <c r="X37" s="195"/>
      <c r="Y37" s="195"/>
      <c r="Z37" s="195"/>
      <c r="AA37" s="195"/>
      <c r="AB37" s="195"/>
      <c r="AC37" s="195"/>
      <c r="AD37" s="195"/>
      <c r="AE37" s="195"/>
      <c r="AF37" s="195"/>
      <c r="AG37" s="195"/>
      <c r="AH37" s="195"/>
      <c r="AI37" s="195"/>
      <c r="AJ37" s="195"/>
      <c r="AK37" s="195"/>
      <c r="AL37" s="195"/>
    </row>
    <row r="38" ht="15.0" customHeight="1">
      <c r="A38" s="15"/>
      <c r="B38" s="196" t="s">
        <v>283</v>
      </c>
      <c r="C38" s="217">
        <v>0.0</v>
      </c>
      <c r="D38" s="198"/>
      <c r="E38" s="134">
        <v>0.0</v>
      </c>
      <c r="F38" s="134">
        <f>SUMIFS('Investition AfA'!$E:$E,'Investition AfA'!$B:$B,'LIQ Jahr1'!F$5,'Investition AfA'!$F:$F,'LIQ Jahr1'!$C38)</f>
        <v>0</v>
      </c>
      <c r="G38" s="134">
        <f>SUMIFS('Investition AfA'!$E:$E,'Investition AfA'!$B:$B,'LIQ Jahr1'!G$5,'Investition AfA'!$F:$F,'LIQ Jahr1'!$C38)</f>
        <v>0</v>
      </c>
      <c r="H38" s="134">
        <f>SUMIFS('Investition AfA'!$E:$E,'Investition AfA'!$B:$B,'LIQ Jahr1'!H$5,'Investition AfA'!$F:$F,'LIQ Jahr1'!$C38)</f>
        <v>0</v>
      </c>
      <c r="I38" s="134">
        <f>SUMIFS('Investition AfA'!$E:$E,'Investition AfA'!$B:$B,'LIQ Jahr1'!I$5,'Investition AfA'!$F:$F,'LIQ Jahr1'!$C38)</f>
        <v>0</v>
      </c>
      <c r="J38" s="134">
        <f>SUMIFS('Investition AfA'!$E:$E,'Investition AfA'!$B:$B,'LIQ Jahr1'!J$5,'Investition AfA'!$F:$F,'LIQ Jahr1'!$C38)</f>
        <v>0</v>
      </c>
      <c r="K38" s="134">
        <f>SUMIFS('Investition AfA'!$E:$E,'Investition AfA'!$B:$B,'LIQ Jahr1'!K$5,'Investition AfA'!$F:$F,'LIQ Jahr1'!$C38)</f>
        <v>0</v>
      </c>
      <c r="L38" s="134">
        <f>SUMIFS('Investition AfA'!$E:$E,'Investition AfA'!$B:$B,'LIQ Jahr1'!L$5,'Investition AfA'!$F:$F,'LIQ Jahr1'!$C38)</f>
        <v>0</v>
      </c>
      <c r="M38" s="134">
        <f>SUMIFS('Investition AfA'!$E:$E,'Investition AfA'!$B:$B,'LIQ Jahr1'!M$5,'Investition AfA'!$F:$F,'LIQ Jahr1'!$C38)</f>
        <v>0</v>
      </c>
      <c r="N38" s="134">
        <f>SUMIFS('Investition AfA'!$E:$E,'Investition AfA'!$B:$B,'LIQ Jahr1'!N$5,'Investition AfA'!$F:$F,'LIQ Jahr1'!$C38)</f>
        <v>0</v>
      </c>
      <c r="O38" s="134">
        <f>SUMIFS('Investition AfA'!$E:$E,'Investition AfA'!$B:$B,'LIQ Jahr1'!O$5,'Investition AfA'!$F:$F,'LIQ Jahr1'!$C38)</f>
        <v>0</v>
      </c>
      <c r="P38" s="134">
        <f>SUMIFS('Investition AfA'!$E:$E,'Investition AfA'!$B:$B,'LIQ Jahr1'!P$5,'Investition AfA'!$F:$F,'LIQ Jahr1'!$C38)</f>
        <v>0</v>
      </c>
      <c r="Q38" s="134">
        <f>SUMIFS('Investition AfA'!$E:$E,'Investition AfA'!$B:$B,'LIQ Jahr1'!Q$5,'Investition AfA'!$F:$F,'LIQ Jahr1'!$C38)</f>
        <v>0</v>
      </c>
      <c r="R38" s="134">
        <f t="shared" si="20"/>
        <v>0</v>
      </c>
      <c r="S38" s="56"/>
      <c r="T38" s="56"/>
      <c r="U38" s="195"/>
      <c r="V38" s="195"/>
      <c r="W38" s="195"/>
      <c r="X38" s="195"/>
      <c r="Y38" s="195"/>
      <c r="Z38" s="195"/>
      <c r="AA38" s="195"/>
      <c r="AB38" s="195"/>
      <c r="AC38" s="195"/>
      <c r="AD38" s="195"/>
      <c r="AE38" s="195"/>
      <c r="AF38" s="195"/>
      <c r="AG38" s="195"/>
      <c r="AH38" s="195"/>
      <c r="AI38" s="195"/>
      <c r="AJ38" s="195"/>
      <c r="AK38" s="195"/>
      <c r="AL38" s="195"/>
    </row>
    <row r="39" ht="3.75" customHeight="1">
      <c r="A39" s="15"/>
      <c r="B39" s="196"/>
      <c r="C39" s="217"/>
      <c r="D39" s="198"/>
      <c r="E39" s="134"/>
      <c r="F39" s="134"/>
      <c r="G39" s="134"/>
      <c r="H39" s="134"/>
      <c r="I39" s="134"/>
      <c r="J39" s="134"/>
      <c r="K39" s="134"/>
      <c r="L39" s="134"/>
      <c r="M39" s="134"/>
      <c r="N39" s="134"/>
      <c r="O39" s="134"/>
      <c r="P39" s="134"/>
      <c r="Q39" s="134"/>
      <c r="R39" s="134"/>
      <c r="S39" s="56"/>
      <c r="T39" s="56"/>
      <c r="U39" s="195"/>
      <c r="V39" s="195"/>
      <c r="W39" s="195"/>
      <c r="X39" s="195"/>
      <c r="Y39" s="195"/>
      <c r="Z39" s="195"/>
      <c r="AA39" s="195"/>
      <c r="AB39" s="195"/>
      <c r="AC39" s="195"/>
      <c r="AD39" s="195"/>
      <c r="AE39" s="195"/>
      <c r="AF39" s="195"/>
      <c r="AG39" s="195"/>
      <c r="AH39" s="195"/>
      <c r="AI39" s="195"/>
      <c r="AJ39" s="195"/>
      <c r="AK39" s="195"/>
      <c r="AL39" s="195"/>
    </row>
    <row r="40" ht="18.0" customHeight="1">
      <c r="A40" s="190" t="s">
        <v>284</v>
      </c>
      <c r="B40" s="191" t="s">
        <v>285</v>
      </c>
      <c r="C40" s="233"/>
      <c r="D40" s="193"/>
      <c r="E40" s="194">
        <f t="shared" ref="E40:Q40" si="21">E42+E49+E56+E63+E70+E87</f>
        <v>0</v>
      </c>
      <c r="F40" s="194">
        <f t="shared" si="21"/>
        <v>0</v>
      </c>
      <c r="G40" s="194">
        <f t="shared" si="21"/>
        <v>0</v>
      </c>
      <c r="H40" s="194">
        <f t="shared" si="21"/>
        <v>0</v>
      </c>
      <c r="I40" s="194">
        <f t="shared" si="21"/>
        <v>0</v>
      </c>
      <c r="J40" s="194">
        <f t="shared" si="21"/>
        <v>0</v>
      </c>
      <c r="K40" s="194">
        <f t="shared" si="21"/>
        <v>0</v>
      </c>
      <c r="L40" s="194">
        <f t="shared" si="21"/>
        <v>0</v>
      </c>
      <c r="M40" s="194">
        <f t="shared" si="21"/>
        <v>0</v>
      </c>
      <c r="N40" s="194">
        <f t="shared" si="21"/>
        <v>0</v>
      </c>
      <c r="O40" s="194">
        <f t="shared" si="21"/>
        <v>0</v>
      </c>
      <c r="P40" s="194">
        <f t="shared" si="21"/>
        <v>0</v>
      </c>
      <c r="Q40" s="194">
        <f t="shared" si="21"/>
        <v>0</v>
      </c>
      <c r="R40" s="194">
        <f>F40+G40+H40+I40+J40+K40+L40+M40+N40+O40+P40+Q40</f>
        <v>0</v>
      </c>
      <c r="S40" s="213"/>
      <c r="T40" s="213"/>
      <c r="U40" s="214"/>
      <c r="V40" s="214"/>
      <c r="W40" s="214"/>
      <c r="X40" s="214"/>
      <c r="Y40" s="214"/>
      <c r="Z40" s="214"/>
      <c r="AA40" s="214"/>
      <c r="AB40" s="214"/>
      <c r="AC40" s="214"/>
      <c r="AD40" s="214"/>
      <c r="AE40" s="214"/>
      <c r="AF40" s="214"/>
      <c r="AG40" s="214"/>
      <c r="AH40" s="214"/>
      <c r="AI40" s="214"/>
      <c r="AJ40" s="214"/>
      <c r="AK40" s="214"/>
      <c r="AL40" s="214"/>
    </row>
    <row r="41" ht="3.75" customHeight="1">
      <c r="A41" s="15"/>
      <c r="B41" s="196"/>
      <c r="C41" s="217"/>
      <c r="D41" s="198"/>
      <c r="E41" s="134"/>
      <c r="F41" s="134"/>
      <c r="G41" s="134"/>
      <c r="H41" s="134"/>
      <c r="I41" s="134"/>
      <c r="J41" s="134"/>
      <c r="K41" s="134"/>
      <c r="L41" s="134"/>
      <c r="M41" s="134"/>
      <c r="N41" s="134"/>
      <c r="O41" s="134"/>
      <c r="P41" s="134"/>
      <c r="Q41" s="134"/>
      <c r="R41" s="134"/>
      <c r="S41" s="56"/>
      <c r="T41" s="56"/>
      <c r="U41" s="195"/>
      <c r="V41" s="195"/>
      <c r="W41" s="195"/>
      <c r="X41" s="195"/>
      <c r="Y41" s="195"/>
      <c r="Z41" s="195"/>
      <c r="AA41" s="195"/>
      <c r="AB41" s="195"/>
      <c r="AC41" s="195"/>
      <c r="AD41" s="195"/>
      <c r="AE41" s="195"/>
      <c r="AF41" s="195"/>
      <c r="AG41" s="195"/>
      <c r="AH41" s="195"/>
      <c r="AI41" s="195"/>
      <c r="AJ41" s="195"/>
      <c r="AK41" s="195"/>
      <c r="AL41" s="195"/>
    </row>
    <row r="42" ht="15.0" customHeight="1">
      <c r="A42" s="200" t="s">
        <v>286</v>
      </c>
      <c r="B42" s="210" t="s">
        <v>287</v>
      </c>
      <c r="C42" s="202"/>
      <c r="D42" s="203"/>
      <c r="E42" s="204">
        <f t="shared" ref="E42:Q42" si="22">SUM(E43:E47)</f>
        <v>0</v>
      </c>
      <c r="F42" s="204">
        <f t="shared" si="22"/>
        <v>0</v>
      </c>
      <c r="G42" s="204">
        <f t="shared" si="22"/>
        <v>0</v>
      </c>
      <c r="H42" s="204">
        <f t="shared" si="22"/>
        <v>0</v>
      </c>
      <c r="I42" s="204">
        <f t="shared" si="22"/>
        <v>0</v>
      </c>
      <c r="J42" s="204">
        <f t="shared" si="22"/>
        <v>0</v>
      </c>
      <c r="K42" s="204">
        <f t="shared" si="22"/>
        <v>0</v>
      </c>
      <c r="L42" s="204">
        <f t="shared" si="22"/>
        <v>0</v>
      </c>
      <c r="M42" s="204">
        <f t="shared" si="22"/>
        <v>0</v>
      </c>
      <c r="N42" s="204">
        <f t="shared" si="22"/>
        <v>0</v>
      </c>
      <c r="O42" s="204">
        <f t="shared" si="22"/>
        <v>0</v>
      </c>
      <c r="P42" s="204">
        <f t="shared" si="22"/>
        <v>0</v>
      </c>
      <c r="Q42" s="204">
        <f t="shared" si="22"/>
        <v>0</v>
      </c>
      <c r="R42" s="204">
        <f t="shared" ref="R42:R47" si="24">F42+G42+H42+I42+J42+K42+L42+M42+N42+O42+P42+Q42</f>
        <v>0</v>
      </c>
      <c r="S42" s="56"/>
      <c r="T42" s="56"/>
      <c r="U42" s="195"/>
      <c r="V42" s="195"/>
      <c r="W42" s="195"/>
      <c r="X42" s="195"/>
      <c r="Y42" s="195"/>
      <c r="Z42" s="195"/>
      <c r="AA42" s="195"/>
      <c r="AB42" s="195"/>
      <c r="AC42" s="195"/>
      <c r="AD42" s="195"/>
      <c r="AE42" s="195"/>
      <c r="AF42" s="195"/>
      <c r="AG42" s="195"/>
      <c r="AH42" s="195"/>
      <c r="AI42" s="195"/>
      <c r="AJ42" s="195"/>
      <c r="AK42" s="195"/>
      <c r="AL42" s="195"/>
    </row>
    <row r="43" ht="15.75" customHeight="1">
      <c r="A43" s="15"/>
      <c r="B43" s="196" t="s">
        <v>288</v>
      </c>
      <c r="C43" s="206">
        <v>0.0</v>
      </c>
      <c r="D43" s="231">
        <v>0.0</v>
      </c>
      <c r="E43" s="134">
        <v>0.0</v>
      </c>
      <c r="F43" s="134">
        <f t="shared" ref="F43:Q43" si="23">$D43*F$8</f>
        <v>0</v>
      </c>
      <c r="G43" s="134">
        <f t="shared" si="23"/>
        <v>0</v>
      </c>
      <c r="H43" s="134">
        <f t="shared" si="23"/>
        <v>0</v>
      </c>
      <c r="I43" s="134">
        <f t="shared" si="23"/>
        <v>0</v>
      </c>
      <c r="J43" s="134">
        <f t="shared" si="23"/>
        <v>0</v>
      </c>
      <c r="K43" s="134">
        <f t="shared" si="23"/>
        <v>0</v>
      </c>
      <c r="L43" s="134">
        <f t="shared" si="23"/>
        <v>0</v>
      </c>
      <c r="M43" s="134">
        <f t="shared" si="23"/>
        <v>0</v>
      </c>
      <c r="N43" s="134">
        <f t="shared" si="23"/>
        <v>0</v>
      </c>
      <c r="O43" s="134">
        <f t="shared" si="23"/>
        <v>0</v>
      </c>
      <c r="P43" s="134">
        <f t="shared" si="23"/>
        <v>0</v>
      </c>
      <c r="Q43" s="134">
        <f t="shared" si="23"/>
        <v>0</v>
      </c>
      <c r="R43" s="134">
        <f t="shared" si="24"/>
        <v>0</v>
      </c>
      <c r="S43" s="56"/>
      <c r="T43" s="56"/>
      <c r="U43" s="195"/>
      <c r="V43" s="195"/>
      <c r="W43" s="195"/>
      <c r="X43" s="195"/>
      <c r="Y43" s="195"/>
      <c r="Z43" s="195"/>
      <c r="AA43" s="195"/>
      <c r="AB43" s="195"/>
      <c r="AC43" s="195"/>
      <c r="AD43" s="195"/>
      <c r="AE43" s="195"/>
      <c r="AF43" s="195"/>
      <c r="AG43" s="195"/>
      <c r="AH43" s="195"/>
      <c r="AI43" s="195"/>
      <c r="AJ43" s="195"/>
      <c r="AK43" s="195"/>
      <c r="AL43" s="195"/>
    </row>
    <row r="44" ht="15.0" customHeight="1">
      <c r="A44" s="15"/>
      <c r="B44" s="196" t="s">
        <v>289</v>
      </c>
      <c r="C44" s="206">
        <v>0.0</v>
      </c>
      <c r="D44" s="231">
        <v>0.0</v>
      </c>
      <c r="E44" s="134">
        <v>0.0</v>
      </c>
      <c r="F44" s="134">
        <f t="shared" ref="F44:Q44" si="25">$D44*F$8</f>
        <v>0</v>
      </c>
      <c r="G44" s="134">
        <f t="shared" si="25"/>
        <v>0</v>
      </c>
      <c r="H44" s="134">
        <f t="shared" si="25"/>
        <v>0</v>
      </c>
      <c r="I44" s="134">
        <f t="shared" si="25"/>
        <v>0</v>
      </c>
      <c r="J44" s="134">
        <f t="shared" si="25"/>
        <v>0</v>
      </c>
      <c r="K44" s="134">
        <f t="shared" si="25"/>
        <v>0</v>
      </c>
      <c r="L44" s="134">
        <f t="shared" si="25"/>
        <v>0</v>
      </c>
      <c r="M44" s="134">
        <f t="shared" si="25"/>
        <v>0</v>
      </c>
      <c r="N44" s="134">
        <f t="shared" si="25"/>
        <v>0</v>
      </c>
      <c r="O44" s="134">
        <f t="shared" si="25"/>
        <v>0</v>
      </c>
      <c r="P44" s="134">
        <f t="shared" si="25"/>
        <v>0</v>
      </c>
      <c r="Q44" s="134">
        <f t="shared" si="25"/>
        <v>0</v>
      </c>
      <c r="R44" s="134">
        <f t="shared" si="24"/>
        <v>0</v>
      </c>
      <c r="S44" s="56"/>
      <c r="T44" s="56"/>
      <c r="U44" s="195"/>
      <c r="V44" s="195"/>
      <c r="W44" s="195"/>
      <c r="X44" s="195"/>
      <c r="Y44" s="195"/>
      <c r="Z44" s="195"/>
      <c r="AA44" s="195"/>
      <c r="AB44" s="195"/>
      <c r="AC44" s="195"/>
      <c r="AD44" s="195"/>
      <c r="AE44" s="195"/>
      <c r="AF44" s="195"/>
      <c r="AG44" s="195"/>
      <c r="AH44" s="195"/>
      <c r="AI44" s="195"/>
      <c r="AJ44" s="195"/>
      <c r="AK44" s="195"/>
      <c r="AL44" s="195"/>
    </row>
    <row r="45" ht="15.0" customHeight="1">
      <c r="A45" s="15"/>
      <c r="B45" s="196" t="s">
        <v>290</v>
      </c>
      <c r="C45" s="206">
        <v>0.0</v>
      </c>
      <c r="D45" s="231">
        <v>0.0</v>
      </c>
      <c r="E45" s="134">
        <v>0.0</v>
      </c>
      <c r="F45" s="134">
        <f t="shared" ref="F45:Q45" si="26">$D45*F$8</f>
        <v>0</v>
      </c>
      <c r="G45" s="134">
        <f t="shared" si="26"/>
        <v>0</v>
      </c>
      <c r="H45" s="134">
        <f t="shared" si="26"/>
        <v>0</v>
      </c>
      <c r="I45" s="134">
        <f t="shared" si="26"/>
        <v>0</v>
      </c>
      <c r="J45" s="134">
        <f t="shared" si="26"/>
        <v>0</v>
      </c>
      <c r="K45" s="134">
        <f t="shared" si="26"/>
        <v>0</v>
      </c>
      <c r="L45" s="134">
        <f t="shared" si="26"/>
        <v>0</v>
      </c>
      <c r="M45" s="134">
        <f t="shared" si="26"/>
        <v>0</v>
      </c>
      <c r="N45" s="134">
        <f t="shared" si="26"/>
        <v>0</v>
      </c>
      <c r="O45" s="134">
        <f t="shared" si="26"/>
        <v>0</v>
      </c>
      <c r="P45" s="134">
        <f t="shared" si="26"/>
        <v>0</v>
      </c>
      <c r="Q45" s="134">
        <f t="shared" si="26"/>
        <v>0</v>
      </c>
      <c r="R45" s="134">
        <f t="shared" si="24"/>
        <v>0</v>
      </c>
      <c r="S45" s="56"/>
      <c r="T45" s="56"/>
      <c r="U45" s="195"/>
      <c r="V45" s="195"/>
      <c r="W45" s="195"/>
      <c r="X45" s="195"/>
      <c r="Y45" s="195"/>
      <c r="Z45" s="195"/>
      <c r="AA45" s="195"/>
      <c r="AB45" s="195"/>
      <c r="AC45" s="195"/>
      <c r="AD45" s="195"/>
      <c r="AE45" s="195"/>
      <c r="AF45" s="195"/>
      <c r="AG45" s="195"/>
      <c r="AH45" s="195"/>
      <c r="AI45" s="195"/>
      <c r="AJ45" s="195"/>
      <c r="AK45" s="195"/>
      <c r="AL45" s="195"/>
    </row>
    <row r="46" ht="15.0" customHeight="1">
      <c r="A46" s="15"/>
      <c r="B46" s="196" t="s">
        <v>291</v>
      </c>
      <c r="C46" s="206">
        <v>0.0</v>
      </c>
      <c r="D46" s="206">
        <v>0.25</v>
      </c>
      <c r="E46" s="134">
        <v>0.0</v>
      </c>
      <c r="F46" s="134">
        <f t="shared" ref="F46:Q46" si="27">(F44+F45)*$D46</f>
        <v>0</v>
      </c>
      <c r="G46" s="134">
        <f t="shared" si="27"/>
        <v>0</v>
      </c>
      <c r="H46" s="134">
        <f t="shared" si="27"/>
        <v>0</v>
      </c>
      <c r="I46" s="134">
        <f t="shared" si="27"/>
        <v>0</v>
      </c>
      <c r="J46" s="134">
        <f t="shared" si="27"/>
        <v>0</v>
      </c>
      <c r="K46" s="134">
        <f t="shared" si="27"/>
        <v>0</v>
      </c>
      <c r="L46" s="134">
        <f t="shared" si="27"/>
        <v>0</v>
      </c>
      <c r="M46" s="134">
        <f t="shared" si="27"/>
        <v>0</v>
      </c>
      <c r="N46" s="134">
        <f t="shared" si="27"/>
        <v>0</v>
      </c>
      <c r="O46" s="134">
        <f t="shared" si="27"/>
        <v>0</v>
      </c>
      <c r="P46" s="134">
        <f t="shared" si="27"/>
        <v>0</v>
      </c>
      <c r="Q46" s="134">
        <f t="shared" si="27"/>
        <v>0</v>
      </c>
      <c r="R46" s="134">
        <f t="shared" si="24"/>
        <v>0</v>
      </c>
      <c r="S46" s="56"/>
      <c r="T46" s="56"/>
      <c r="U46" s="195"/>
      <c r="V46" s="195"/>
      <c r="W46" s="195"/>
      <c r="X46" s="195"/>
      <c r="Y46" s="195"/>
      <c r="Z46" s="195"/>
      <c r="AA46" s="195"/>
      <c r="AB46" s="195"/>
      <c r="AC46" s="195"/>
      <c r="AD46" s="195"/>
      <c r="AE46" s="195"/>
      <c r="AF46" s="195"/>
      <c r="AG46" s="195"/>
      <c r="AH46" s="195"/>
      <c r="AI46" s="195"/>
      <c r="AJ46" s="195"/>
      <c r="AK46" s="195"/>
      <c r="AL46" s="195"/>
    </row>
    <row r="47" ht="15.0" customHeight="1">
      <c r="A47" s="15"/>
      <c r="B47" s="196" t="s">
        <v>292</v>
      </c>
      <c r="C47" s="206">
        <v>0.0</v>
      </c>
      <c r="D47" s="231">
        <v>0.0</v>
      </c>
      <c r="E47" s="134">
        <v>0.0</v>
      </c>
      <c r="F47" s="134">
        <f t="shared" ref="F47:Q47" si="28">$D47*F$8</f>
        <v>0</v>
      </c>
      <c r="G47" s="134">
        <f t="shared" si="28"/>
        <v>0</v>
      </c>
      <c r="H47" s="134">
        <f t="shared" si="28"/>
        <v>0</v>
      </c>
      <c r="I47" s="134">
        <f t="shared" si="28"/>
        <v>0</v>
      </c>
      <c r="J47" s="134">
        <f t="shared" si="28"/>
        <v>0</v>
      </c>
      <c r="K47" s="134">
        <f t="shared" si="28"/>
        <v>0</v>
      </c>
      <c r="L47" s="134">
        <f t="shared" si="28"/>
        <v>0</v>
      </c>
      <c r="M47" s="134">
        <f t="shared" si="28"/>
        <v>0</v>
      </c>
      <c r="N47" s="134">
        <f t="shared" si="28"/>
        <v>0</v>
      </c>
      <c r="O47" s="134">
        <f t="shared" si="28"/>
        <v>0</v>
      </c>
      <c r="P47" s="134">
        <f t="shared" si="28"/>
        <v>0</v>
      </c>
      <c r="Q47" s="134">
        <f t="shared" si="28"/>
        <v>0</v>
      </c>
      <c r="R47" s="134">
        <f t="shared" si="24"/>
        <v>0</v>
      </c>
      <c r="S47" s="56"/>
      <c r="T47" s="56"/>
      <c r="U47" s="195"/>
      <c r="V47" s="195"/>
      <c r="W47" s="195"/>
      <c r="X47" s="195"/>
      <c r="Y47" s="195"/>
      <c r="Z47" s="195"/>
      <c r="AA47" s="195"/>
      <c r="AB47" s="195"/>
      <c r="AC47" s="195"/>
      <c r="AD47" s="195"/>
      <c r="AE47" s="195"/>
      <c r="AF47" s="195"/>
      <c r="AG47" s="195"/>
      <c r="AH47" s="195"/>
      <c r="AI47" s="195"/>
      <c r="AJ47" s="195"/>
      <c r="AK47" s="195"/>
      <c r="AL47" s="195"/>
    </row>
    <row r="48" ht="3.75" customHeight="1">
      <c r="A48" s="15"/>
      <c r="B48" s="196"/>
      <c r="C48" s="217"/>
      <c r="D48" s="198"/>
      <c r="E48" s="134"/>
      <c r="F48" s="134"/>
      <c r="G48" s="134"/>
      <c r="H48" s="134"/>
      <c r="I48" s="134"/>
      <c r="J48" s="134"/>
      <c r="K48" s="134"/>
      <c r="L48" s="134"/>
      <c r="M48" s="134"/>
      <c r="N48" s="134"/>
      <c r="O48" s="134"/>
      <c r="P48" s="134"/>
      <c r="Q48" s="134"/>
      <c r="R48" s="134"/>
      <c r="S48" s="56"/>
      <c r="T48" s="56"/>
      <c r="U48" s="195"/>
      <c r="V48" s="195"/>
      <c r="W48" s="195"/>
      <c r="X48" s="195"/>
      <c r="Y48" s="195"/>
      <c r="Z48" s="195"/>
      <c r="AA48" s="195"/>
      <c r="AB48" s="195"/>
      <c r="AC48" s="195"/>
      <c r="AD48" s="195"/>
      <c r="AE48" s="195"/>
      <c r="AF48" s="195"/>
      <c r="AG48" s="195"/>
      <c r="AH48" s="195"/>
      <c r="AI48" s="195"/>
      <c r="AJ48" s="195"/>
      <c r="AK48" s="195"/>
      <c r="AL48" s="195"/>
    </row>
    <row r="49" ht="15.0" customHeight="1">
      <c r="A49" s="200" t="s">
        <v>293</v>
      </c>
      <c r="B49" s="210" t="s">
        <v>294</v>
      </c>
      <c r="C49" s="202"/>
      <c r="D49" s="203"/>
      <c r="E49" s="204">
        <f t="shared" ref="E49:Q49" si="29">SUM(E50:E54)</f>
        <v>0</v>
      </c>
      <c r="F49" s="204">
        <f t="shared" si="29"/>
        <v>0</v>
      </c>
      <c r="G49" s="204">
        <f t="shared" si="29"/>
        <v>0</v>
      </c>
      <c r="H49" s="204">
        <f t="shared" si="29"/>
        <v>0</v>
      </c>
      <c r="I49" s="204">
        <f t="shared" si="29"/>
        <v>0</v>
      </c>
      <c r="J49" s="204">
        <f t="shared" si="29"/>
        <v>0</v>
      </c>
      <c r="K49" s="204">
        <f t="shared" si="29"/>
        <v>0</v>
      </c>
      <c r="L49" s="204">
        <f t="shared" si="29"/>
        <v>0</v>
      </c>
      <c r="M49" s="204">
        <f t="shared" si="29"/>
        <v>0</v>
      </c>
      <c r="N49" s="204">
        <f t="shared" si="29"/>
        <v>0</v>
      </c>
      <c r="O49" s="204">
        <f t="shared" si="29"/>
        <v>0</v>
      </c>
      <c r="P49" s="204">
        <f t="shared" si="29"/>
        <v>0</v>
      </c>
      <c r="Q49" s="204">
        <f t="shared" si="29"/>
        <v>0</v>
      </c>
      <c r="R49" s="204">
        <f t="shared" ref="R49:R54" si="31">F49+G49+H49+I49+J49+K49+L49+M49+N49+O49+P49+Q49</f>
        <v>0</v>
      </c>
      <c r="S49" s="213"/>
      <c r="T49" s="213"/>
      <c r="U49" s="214"/>
      <c r="V49" s="214"/>
      <c r="W49" s="214"/>
      <c r="X49" s="214"/>
      <c r="Y49" s="214"/>
      <c r="Z49" s="214"/>
      <c r="AA49" s="214"/>
      <c r="AB49" s="214"/>
      <c r="AC49" s="214"/>
      <c r="AD49" s="214"/>
      <c r="AE49" s="214"/>
      <c r="AF49" s="214"/>
      <c r="AG49" s="214"/>
      <c r="AH49" s="214"/>
      <c r="AI49" s="214"/>
      <c r="AJ49" s="214"/>
      <c r="AK49" s="214"/>
      <c r="AL49" s="214"/>
    </row>
    <row r="50" ht="15.0" customHeight="1">
      <c r="A50" s="15"/>
      <c r="B50" s="196" t="s">
        <v>295</v>
      </c>
      <c r="C50" s="206">
        <v>0.19</v>
      </c>
      <c r="D50" s="231">
        <v>0.0</v>
      </c>
      <c r="E50" s="134">
        <v>0.0</v>
      </c>
      <c r="F50" s="134">
        <f t="shared" ref="F50:Q50" si="30">$D50*F$8</f>
        <v>0</v>
      </c>
      <c r="G50" s="134">
        <f t="shared" si="30"/>
        <v>0</v>
      </c>
      <c r="H50" s="134">
        <f t="shared" si="30"/>
        <v>0</v>
      </c>
      <c r="I50" s="134">
        <f t="shared" si="30"/>
        <v>0</v>
      </c>
      <c r="J50" s="134">
        <f t="shared" si="30"/>
        <v>0</v>
      </c>
      <c r="K50" s="134">
        <f t="shared" si="30"/>
        <v>0</v>
      </c>
      <c r="L50" s="134">
        <f t="shared" si="30"/>
        <v>0</v>
      </c>
      <c r="M50" s="134">
        <f t="shared" si="30"/>
        <v>0</v>
      </c>
      <c r="N50" s="134">
        <f t="shared" si="30"/>
        <v>0</v>
      </c>
      <c r="O50" s="134">
        <f t="shared" si="30"/>
        <v>0</v>
      </c>
      <c r="P50" s="134">
        <f t="shared" si="30"/>
        <v>0</v>
      </c>
      <c r="Q50" s="134">
        <f t="shared" si="30"/>
        <v>0</v>
      </c>
      <c r="R50" s="134">
        <f t="shared" si="31"/>
        <v>0</v>
      </c>
      <c r="S50" s="56"/>
      <c r="T50" s="56"/>
      <c r="U50" s="195"/>
      <c r="V50" s="195"/>
      <c r="W50" s="195"/>
      <c r="X50" s="195"/>
      <c r="Y50" s="195"/>
      <c r="Z50" s="195"/>
      <c r="AA50" s="195"/>
      <c r="AB50" s="195"/>
      <c r="AC50" s="195"/>
      <c r="AD50" s="195"/>
      <c r="AE50" s="195"/>
      <c r="AF50" s="195"/>
      <c r="AG50" s="195"/>
      <c r="AH50" s="195"/>
      <c r="AI50" s="195"/>
      <c r="AJ50" s="195"/>
      <c r="AK50" s="195"/>
      <c r="AL50" s="195"/>
    </row>
    <row r="51" ht="15.0" customHeight="1">
      <c r="A51" s="15"/>
      <c r="B51" s="196" t="s">
        <v>296</v>
      </c>
      <c r="C51" s="206">
        <v>0.19</v>
      </c>
      <c r="D51" s="231">
        <v>0.0</v>
      </c>
      <c r="E51" s="134">
        <v>0.0</v>
      </c>
      <c r="F51" s="134">
        <f t="shared" ref="F51:Q51" si="32">$D51*F$8</f>
        <v>0</v>
      </c>
      <c r="G51" s="134">
        <f t="shared" si="32"/>
        <v>0</v>
      </c>
      <c r="H51" s="134">
        <f t="shared" si="32"/>
        <v>0</v>
      </c>
      <c r="I51" s="134">
        <f t="shared" si="32"/>
        <v>0</v>
      </c>
      <c r="J51" s="134">
        <f t="shared" si="32"/>
        <v>0</v>
      </c>
      <c r="K51" s="134">
        <f t="shared" si="32"/>
        <v>0</v>
      </c>
      <c r="L51" s="134">
        <f t="shared" si="32"/>
        <v>0</v>
      </c>
      <c r="M51" s="134">
        <f t="shared" si="32"/>
        <v>0</v>
      </c>
      <c r="N51" s="134">
        <f t="shared" si="32"/>
        <v>0</v>
      </c>
      <c r="O51" s="134">
        <f t="shared" si="32"/>
        <v>0</v>
      </c>
      <c r="P51" s="134">
        <f t="shared" si="32"/>
        <v>0</v>
      </c>
      <c r="Q51" s="134">
        <f t="shared" si="32"/>
        <v>0</v>
      </c>
      <c r="R51" s="134">
        <f t="shared" si="31"/>
        <v>0</v>
      </c>
      <c r="S51" s="56"/>
      <c r="T51" s="56"/>
      <c r="U51" s="195"/>
      <c r="V51" s="195"/>
      <c r="W51" s="195"/>
      <c r="X51" s="195"/>
      <c r="Y51" s="195"/>
      <c r="Z51" s="195"/>
      <c r="AA51" s="195"/>
      <c r="AB51" s="195"/>
      <c r="AC51" s="195"/>
      <c r="AD51" s="195"/>
      <c r="AE51" s="195"/>
      <c r="AF51" s="195"/>
      <c r="AG51" s="195"/>
      <c r="AH51" s="195"/>
      <c r="AI51" s="195"/>
      <c r="AJ51" s="195"/>
      <c r="AK51" s="195"/>
      <c r="AL51" s="195"/>
    </row>
    <row r="52" ht="15.0" customHeight="1">
      <c r="A52" s="15"/>
      <c r="B52" s="196" t="s">
        <v>297</v>
      </c>
      <c r="C52" s="206">
        <v>0.19</v>
      </c>
      <c r="D52" s="231">
        <v>0.0</v>
      </c>
      <c r="E52" s="134">
        <v>0.0</v>
      </c>
      <c r="F52" s="134">
        <f t="shared" ref="F52:Q52" si="33">$D52*F$8</f>
        <v>0</v>
      </c>
      <c r="G52" s="134">
        <f t="shared" si="33"/>
        <v>0</v>
      </c>
      <c r="H52" s="134">
        <f t="shared" si="33"/>
        <v>0</v>
      </c>
      <c r="I52" s="134">
        <f t="shared" si="33"/>
        <v>0</v>
      </c>
      <c r="J52" s="134">
        <f t="shared" si="33"/>
        <v>0</v>
      </c>
      <c r="K52" s="134">
        <f t="shared" si="33"/>
        <v>0</v>
      </c>
      <c r="L52" s="134">
        <f t="shared" si="33"/>
        <v>0</v>
      </c>
      <c r="M52" s="134">
        <f t="shared" si="33"/>
        <v>0</v>
      </c>
      <c r="N52" s="134">
        <f t="shared" si="33"/>
        <v>0</v>
      </c>
      <c r="O52" s="134">
        <f t="shared" si="33"/>
        <v>0</v>
      </c>
      <c r="P52" s="134">
        <f t="shared" si="33"/>
        <v>0</v>
      </c>
      <c r="Q52" s="134">
        <f t="shared" si="33"/>
        <v>0</v>
      </c>
      <c r="R52" s="134">
        <f t="shared" si="31"/>
        <v>0</v>
      </c>
      <c r="S52" s="56"/>
      <c r="T52" s="56"/>
      <c r="U52" s="195"/>
      <c r="V52" s="195"/>
      <c r="W52" s="195"/>
      <c r="X52" s="195"/>
      <c r="Y52" s="195"/>
      <c r="Z52" s="195"/>
      <c r="AA52" s="195"/>
      <c r="AB52" s="195"/>
      <c r="AC52" s="195"/>
      <c r="AD52" s="195"/>
      <c r="AE52" s="195"/>
      <c r="AF52" s="195"/>
      <c r="AG52" s="195"/>
      <c r="AH52" s="195"/>
      <c r="AI52" s="195"/>
      <c r="AJ52" s="195"/>
      <c r="AK52" s="195"/>
      <c r="AL52" s="195"/>
    </row>
    <row r="53" ht="15.0" customHeight="1">
      <c r="A53" s="15"/>
      <c r="B53" s="196" t="s">
        <v>298</v>
      </c>
      <c r="C53" s="206">
        <v>0.19</v>
      </c>
      <c r="D53" s="231">
        <v>0.0</v>
      </c>
      <c r="E53" s="134">
        <v>0.0</v>
      </c>
      <c r="F53" s="134">
        <f t="shared" ref="F53:Q53" si="34">$D53*F$8</f>
        <v>0</v>
      </c>
      <c r="G53" s="134">
        <f t="shared" si="34"/>
        <v>0</v>
      </c>
      <c r="H53" s="134">
        <f t="shared" si="34"/>
        <v>0</v>
      </c>
      <c r="I53" s="134">
        <f t="shared" si="34"/>
        <v>0</v>
      </c>
      <c r="J53" s="134">
        <f t="shared" si="34"/>
        <v>0</v>
      </c>
      <c r="K53" s="134">
        <f t="shared" si="34"/>
        <v>0</v>
      </c>
      <c r="L53" s="134">
        <f t="shared" si="34"/>
        <v>0</v>
      </c>
      <c r="M53" s="134">
        <f t="shared" si="34"/>
        <v>0</v>
      </c>
      <c r="N53" s="134">
        <f t="shared" si="34"/>
        <v>0</v>
      </c>
      <c r="O53" s="134">
        <f t="shared" si="34"/>
        <v>0</v>
      </c>
      <c r="P53" s="134">
        <f t="shared" si="34"/>
        <v>0</v>
      </c>
      <c r="Q53" s="134">
        <f t="shared" si="34"/>
        <v>0</v>
      </c>
      <c r="R53" s="134">
        <f t="shared" si="31"/>
        <v>0</v>
      </c>
      <c r="S53" s="56"/>
      <c r="T53" s="56"/>
      <c r="U53" s="195"/>
      <c r="V53" s="195"/>
      <c r="W53" s="195"/>
      <c r="X53" s="195"/>
      <c r="Y53" s="195"/>
      <c r="Z53" s="195"/>
      <c r="AA53" s="195"/>
      <c r="AB53" s="195"/>
      <c r="AC53" s="195"/>
      <c r="AD53" s="195"/>
      <c r="AE53" s="195"/>
      <c r="AF53" s="195"/>
      <c r="AG53" s="195"/>
      <c r="AH53" s="195"/>
      <c r="AI53" s="195"/>
      <c r="AJ53" s="195"/>
      <c r="AK53" s="195"/>
      <c r="AL53" s="195"/>
    </row>
    <row r="54" ht="15.0" customHeight="1">
      <c r="A54" s="15"/>
      <c r="B54" s="196" t="s">
        <v>299</v>
      </c>
      <c r="C54" s="206">
        <v>0.19</v>
      </c>
      <c r="D54" s="231">
        <v>0.0</v>
      </c>
      <c r="E54" s="134">
        <v>0.0</v>
      </c>
      <c r="F54" s="134">
        <f t="shared" ref="F54:Q54" si="35">$D54*F$8</f>
        <v>0</v>
      </c>
      <c r="G54" s="134">
        <f t="shared" si="35"/>
        <v>0</v>
      </c>
      <c r="H54" s="134">
        <f t="shared" si="35"/>
        <v>0</v>
      </c>
      <c r="I54" s="134">
        <f t="shared" si="35"/>
        <v>0</v>
      </c>
      <c r="J54" s="134">
        <f t="shared" si="35"/>
        <v>0</v>
      </c>
      <c r="K54" s="134">
        <f t="shared" si="35"/>
        <v>0</v>
      </c>
      <c r="L54" s="134">
        <f t="shared" si="35"/>
        <v>0</v>
      </c>
      <c r="M54" s="134">
        <f t="shared" si="35"/>
        <v>0</v>
      </c>
      <c r="N54" s="134">
        <f t="shared" si="35"/>
        <v>0</v>
      </c>
      <c r="O54" s="134">
        <f t="shared" si="35"/>
        <v>0</v>
      </c>
      <c r="P54" s="134">
        <f t="shared" si="35"/>
        <v>0</v>
      </c>
      <c r="Q54" s="134">
        <f t="shared" si="35"/>
        <v>0</v>
      </c>
      <c r="R54" s="134">
        <f t="shared" si="31"/>
        <v>0</v>
      </c>
      <c r="S54" s="56"/>
      <c r="T54" s="56"/>
      <c r="U54" s="195"/>
      <c r="V54" s="195"/>
      <c r="W54" s="195"/>
      <c r="X54" s="195"/>
      <c r="Y54" s="195"/>
      <c r="Z54" s="195"/>
      <c r="AA54" s="195"/>
      <c r="AB54" s="195"/>
      <c r="AC54" s="195"/>
      <c r="AD54" s="195"/>
      <c r="AE54" s="195"/>
      <c r="AF54" s="195"/>
      <c r="AG54" s="195"/>
      <c r="AH54" s="195"/>
      <c r="AI54" s="195"/>
      <c r="AJ54" s="195"/>
      <c r="AK54" s="195"/>
      <c r="AL54" s="195"/>
    </row>
    <row r="55" ht="3.75" customHeight="1">
      <c r="A55" s="15"/>
      <c r="B55" s="196"/>
      <c r="C55" s="217"/>
      <c r="D55" s="198"/>
      <c r="E55" s="134"/>
      <c r="F55" s="134"/>
      <c r="G55" s="134"/>
      <c r="H55" s="134"/>
      <c r="I55" s="134"/>
      <c r="J55" s="134"/>
      <c r="K55" s="134"/>
      <c r="L55" s="134"/>
      <c r="M55" s="134"/>
      <c r="N55" s="134"/>
      <c r="O55" s="134"/>
      <c r="P55" s="134"/>
      <c r="Q55" s="134"/>
      <c r="R55" s="134"/>
      <c r="S55" s="56"/>
      <c r="T55" s="56"/>
      <c r="U55" s="195"/>
      <c r="V55" s="195"/>
      <c r="W55" s="195"/>
      <c r="X55" s="195"/>
      <c r="Y55" s="195"/>
      <c r="Z55" s="195"/>
      <c r="AA55" s="195"/>
      <c r="AB55" s="195"/>
      <c r="AC55" s="195"/>
      <c r="AD55" s="195"/>
      <c r="AE55" s="195"/>
      <c r="AF55" s="195"/>
      <c r="AG55" s="195"/>
      <c r="AH55" s="195"/>
      <c r="AI55" s="195"/>
      <c r="AJ55" s="195"/>
      <c r="AK55" s="195"/>
      <c r="AL55" s="195"/>
    </row>
    <row r="56" ht="15.0" customHeight="1">
      <c r="A56" s="200" t="s">
        <v>300</v>
      </c>
      <c r="B56" s="210" t="s">
        <v>301</v>
      </c>
      <c r="C56" s="202"/>
      <c r="D56" s="203"/>
      <c r="E56" s="204">
        <f t="shared" ref="E56:Q56" si="36">SUM(E57:E61)</f>
        <v>0</v>
      </c>
      <c r="F56" s="204">
        <f t="shared" si="36"/>
        <v>0</v>
      </c>
      <c r="G56" s="204">
        <f t="shared" si="36"/>
        <v>0</v>
      </c>
      <c r="H56" s="204">
        <f t="shared" si="36"/>
        <v>0</v>
      </c>
      <c r="I56" s="204">
        <f t="shared" si="36"/>
        <v>0</v>
      </c>
      <c r="J56" s="204">
        <f t="shared" si="36"/>
        <v>0</v>
      </c>
      <c r="K56" s="204">
        <f t="shared" si="36"/>
        <v>0</v>
      </c>
      <c r="L56" s="204">
        <f t="shared" si="36"/>
        <v>0</v>
      </c>
      <c r="M56" s="204">
        <f t="shared" si="36"/>
        <v>0</v>
      </c>
      <c r="N56" s="204">
        <f t="shared" si="36"/>
        <v>0</v>
      </c>
      <c r="O56" s="204">
        <f t="shared" si="36"/>
        <v>0</v>
      </c>
      <c r="P56" s="204">
        <f t="shared" si="36"/>
        <v>0</v>
      </c>
      <c r="Q56" s="204">
        <f t="shared" si="36"/>
        <v>0</v>
      </c>
      <c r="R56" s="204">
        <f t="shared" ref="R56:R57" si="38">F56+G56+H56+I56+J56+K56+L56+M56+N56+O56+P56+Q56</f>
        <v>0</v>
      </c>
      <c r="S56" s="213"/>
      <c r="T56" s="213"/>
      <c r="U56" s="214"/>
      <c r="V56" s="214"/>
      <c r="W56" s="214"/>
      <c r="X56" s="214"/>
      <c r="Y56" s="214"/>
      <c r="Z56" s="214"/>
      <c r="AA56" s="214"/>
      <c r="AB56" s="214"/>
      <c r="AC56" s="214"/>
      <c r="AD56" s="214"/>
      <c r="AE56" s="214"/>
      <c r="AF56" s="214"/>
      <c r="AG56" s="214"/>
      <c r="AH56" s="214"/>
      <c r="AI56" s="214"/>
      <c r="AJ56" s="214"/>
      <c r="AK56" s="214"/>
      <c r="AL56" s="214"/>
    </row>
    <row r="57" ht="15.0" customHeight="1">
      <c r="A57" s="15"/>
      <c r="B57" s="196" t="s">
        <v>302</v>
      </c>
      <c r="C57" s="206">
        <v>0.19</v>
      </c>
      <c r="D57" s="231">
        <v>0.0</v>
      </c>
      <c r="E57" s="134">
        <v>0.0</v>
      </c>
      <c r="F57" s="134">
        <f t="shared" ref="F57:Q57" si="37">$D57*F$8</f>
        <v>0</v>
      </c>
      <c r="G57" s="134">
        <f t="shared" si="37"/>
        <v>0</v>
      </c>
      <c r="H57" s="134">
        <f t="shared" si="37"/>
        <v>0</v>
      </c>
      <c r="I57" s="134">
        <f t="shared" si="37"/>
        <v>0</v>
      </c>
      <c r="J57" s="134">
        <f t="shared" si="37"/>
        <v>0</v>
      </c>
      <c r="K57" s="134">
        <f t="shared" si="37"/>
        <v>0</v>
      </c>
      <c r="L57" s="134">
        <f t="shared" si="37"/>
        <v>0</v>
      </c>
      <c r="M57" s="134">
        <f t="shared" si="37"/>
        <v>0</v>
      </c>
      <c r="N57" s="134">
        <f t="shared" si="37"/>
        <v>0</v>
      </c>
      <c r="O57" s="134">
        <f t="shared" si="37"/>
        <v>0</v>
      </c>
      <c r="P57" s="134">
        <f t="shared" si="37"/>
        <v>0</v>
      </c>
      <c r="Q57" s="134">
        <f t="shared" si="37"/>
        <v>0</v>
      </c>
      <c r="R57" s="134">
        <f t="shared" si="38"/>
        <v>0</v>
      </c>
      <c r="S57" s="213"/>
      <c r="T57" s="213"/>
      <c r="U57" s="214"/>
      <c r="V57" s="214"/>
      <c r="W57" s="214"/>
      <c r="X57" s="214"/>
      <c r="Y57" s="214"/>
      <c r="Z57" s="214"/>
      <c r="AA57" s="214"/>
      <c r="AB57" s="214"/>
      <c r="AC57" s="214"/>
      <c r="AD57" s="214"/>
      <c r="AE57" s="214"/>
      <c r="AF57" s="214"/>
      <c r="AG57" s="214"/>
      <c r="AH57" s="214"/>
      <c r="AI57" s="214"/>
      <c r="AJ57" s="214"/>
      <c r="AK57" s="214"/>
      <c r="AL57" s="214"/>
    </row>
    <row r="58" ht="15.0" customHeight="1">
      <c r="A58" s="15"/>
      <c r="B58" s="196" t="s">
        <v>303</v>
      </c>
      <c r="C58" s="206">
        <v>0.0</v>
      </c>
      <c r="D58" s="234">
        <v>0.0</v>
      </c>
      <c r="E58" s="134">
        <v>0.0</v>
      </c>
      <c r="F58" s="134">
        <f t="shared" ref="F58:Q58" si="39">F11*$D58</f>
        <v>0</v>
      </c>
      <c r="G58" s="134">
        <f t="shared" si="39"/>
        <v>0</v>
      </c>
      <c r="H58" s="134">
        <f t="shared" si="39"/>
        <v>0</v>
      </c>
      <c r="I58" s="134">
        <f t="shared" si="39"/>
        <v>0</v>
      </c>
      <c r="J58" s="134">
        <f t="shared" si="39"/>
        <v>0</v>
      </c>
      <c r="K58" s="134">
        <f t="shared" si="39"/>
        <v>0</v>
      </c>
      <c r="L58" s="134">
        <f t="shared" si="39"/>
        <v>0</v>
      </c>
      <c r="M58" s="134">
        <f t="shared" si="39"/>
        <v>0</v>
      </c>
      <c r="N58" s="134">
        <f t="shared" si="39"/>
        <v>0</v>
      </c>
      <c r="O58" s="134">
        <f t="shared" si="39"/>
        <v>0</v>
      </c>
      <c r="P58" s="134">
        <f t="shared" si="39"/>
        <v>0</v>
      </c>
      <c r="Q58" s="134">
        <f t="shared" si="39"/>
        <v>0</v>
      </c>
      <c r="R58" s="134">
        <f>SUM(R12:R16)*$D58</f>
        <v>0</v>
      </c>
      <c r="S58" s="213"/>
      <c r="T58" s="213"/>
      <c r="U58" s="214"/>
      <c r="V58" s="214"/>
      <c r="W58" s="214"/>
      <c r="X58" s="214"/>
      <c r="Y58" s="214"/>
      <c r="Z58" s="214"/>
      <c r="AA58" s="214"/>
      <c r="AB58" s="214"/>
      <c r="AC58" s="214"/>
      <c r="AD58" s="214"/>
      <c r="AE58" s="214"/>
      <c r="AF58" s="214"/>
      <c r="AG58" s="214"/>
      <c r="AH58" s="214"/>
      <c r="AI58" s="214"/>
      <c r="AJ58" s="214"/>
      <c r="AK58" s="214"/>
      <c r="AL58" s="214"/>
    </row>
    <row r="59" ht="15.0" customHeight="1">
      <c r="A59" s="15"/>
      <c r="B59" s="196" t="s">
        <v>305</v>
      </c>
      <c r="C59" s="206">
        <v>0.19</v>
      </c>
      <c r="D59" s="234">
        <v>0.0</v>
      </c>
      <c r="E59" s="134">
        <v>0.0</v>
      </c>
      <c r="F59" s="134">
        <f t="shared" ref="F59:Q59" si="40">F18*$D59</f>
        <v>0</v>
      </c>
      <c r="G59" s="134">
        <f t="shared" si="40"/>
        <v>0</v>
      </c>
      <c r="H59" s="134">
        <f t="shared" si="40"/>
        <v>0</v>
      </c>
      <c r="I59" s="134">
        <f t="shared" si="40"/>
        <v>0</v>
      </c>
      <c r="J59" s="134">
        <f t="shared" si="40"/>
        <v>0</v>
      </c>
      <c r="K59" s="134">
        <f t="shared" si="40"/>
        <v>0</v>
      </c>
      <c r="L59" s="134">
        <f t="shared" si="40"/>
        <v>0</v>
      </c>
      <c r="M59" s="134">
        <f t="shared" si="40"/>
        <v>0</v>
      </c>
      <c r="N59" s="134">
        <f t="shared" si="40"/>
        <v>0</v>
      </c>
      <c r="O59" s="134">
        <f t="shared" si="40"/>
        <v>0</v>
      </c>
      <c r="P59" s="134">
        <f t="shared" si="40"/>
        <v>0</v>
      </c>
      <c r="Q59" s="134">
        <f t="shared" si="40"/>
        <v>0</v>
      </c>
      <c r="R59" s="134">
        <f t="shared" ref="R59:R61" si="42">F59+G59+H59+I59+J59+K59+L59+M59+N59+O59+P59+Q59</f>
        <v>0</v>
      </c>
      <c r="S59" s="213"/>
      <c r="T59" s="213"/>
      <c r="U59" s="214"/>
      <c r="V59" s="214"/>
      <c r="W59" s="214"/>
      <c r="X59" s="214"/>
      <c r="Y59" s="214"/>
      <c r="Z59" s="214"/>
      <c r="AA59" s="214"/>
      <c r="AB59" s="214"/>
      <c r="AC59" s="214"/>
      <c r="AD59" s="214"/>
      <c r="AE59" s="214"/>
      <c r="AF59" s="214"/>
      <c r="AG59" s="214"/>
      <c r="AH59" s="214"/>
      <c r="AI59" s="214"/>
      <c r="AJ59" s="214"/>
      <c r="AK59" s="214"/>
      <c r="AL59" s="214"/>
    </row>
    <row r="60" ht="15.0" customHeight="1">
      <c r="A60" s="15"/>
      <c r="B60" s="196" t="s">
        <v>306</v>
      </c>
      <c r="C60" s="206">
        <v>0.19</v>
      </c>
      <c r="D60" s="234">
        <v>0.0</v>
      </c>
      <c r="E60" s="134">
        <v>0.0</v>
      </c>
      <c r="F60" s="134">
        <f t="shared" ref="F60:Q60" si="41">$D60*(F11+F18)</f>
        <v>0</v>
      </c>
      <c r="G60" s="134">
        <f t="shared" si="41"/>
        <v>0</v>
      </c>
      <c r="H60" s="134">
        <f t="shared" si="41"/>
        <v>0</v>
      </c>
      <c r="I60" s="134">
        <f t="shared" si="41"/>
        <v>0</v>
      </c>
      <c r="J60" s="134">
        <f t="shared" si="41"/>
        <v>0</v>
      </c>
      <c r="K60" s="134">
        <f t="shared" si="41"/>
        <v>0</v>
      </c>
      <c r="L60" s="134">
        <f t="shared" si="41"/>
        <v>0</v>
      </c>
      <c r="M60" s="134">
        <f t="shared" si="41"/>
        <v>0</v>
      </c>
      <c r="N60" s="134">
        <f t="shared" si="41"/>
        <v>0</v>
      </c>
      <c r="O60" s="134">
        <f t="shared" si="41"/>
        <v>0</v>
      </c>
      <c r="P60" s="134">
        <f t="shared" si="41"/>
        <v>0</v>
      </c>
      <c r="Q60" s="134">
        <f t="shared" si="41"/>
        <v>0</v>
      </c>
      <c r="R60" s="134">
        <f t="shared" si="42"/>
        <v>0</v>
      </c>
      <c r="S60" s="213"/>
      <c r="T60" s="213"/>
      <c r="U60" s="214"/>
      <c r="V60" s="214"/>
      <c r="W60" s="214"/>
      <c r="X60" s="214"/>
      <c r="Y60" s="214"/>
      <c r="Z60" s="214"/>
      <c r="AA60" s="214"/>
      <c r="AB60" s="214"/>
      <c r="AC60" s="214"/>
      <c r="AD60" s="214"/>
      <c r="AE60" s="214"/>
      <c r="AF60" s="214"/>
      <c r="AG60" s="214"/>
      <c r="AH60" s="214"/>
      <c r="AI60" s="214"/>
      <c r="AJ60" s="214"/>
      <c r="AK60" s="214"/>
      <c r="AL60" s="214"/>
    </row>
    <row r="61" ht="15.0" customHeight="1">
      <c r="A61" s="15"/>
      <c r="B61" s="196" t="s">
        <v>307</v>
      </c>
      <c r="C61" s="206">
        <v>0.19</v>
      </c>
      <c r="D61" s="231">
        <v>0.0</v>
      </c>
      <c r="E61" s="134">
        <v>0.0</v>
      </c>
      <c r="F61" s="134">
        <f t="shared" ref="F61:Q61" si="43">$D61*F$8</f>
        <v>0</v>
      </c>
      <c r="G61" s="134">
        <f t="shared" si="43"/>
        <v>0</v>
      </c>
      <c r="H61" s="134">
        <f t="shared" si="43"/>
        <v>0</v>
      </c>
      <c r="I61" s="134">
        <f t="shared" si="43"/>
        <v>0</v>
      </c>
      <c r="J61" s="134">
        <f t="shared" si="43"/>
        <v>0</v>
      </c>
      <c r="K61" s="134">
        <f t="shared" si="43"/>
        <v>0</v>
      </c>
      <c r="L61" s="134">
        <f t="shared" si="43"/>
        <v>0</v>
      </c>
      <c r="M61" s="134">
        <f t="shared" si="43"/>
        <v>0</v>
      </c>
      <c r="N61" s="134">
        <f t="shared" si="43"/>
        <v>0</v>
      </c>
      <c r="O61" s="134">
        <f t="shared" si="43"/>
        <v>0</v>
      </c>
      <c r="P61" s="134">
        <f t="shared" si="43"/>
        <v>0</v>
      </c>
      <c r="Q61" s="134">
        <f t="shared" si="43"/>
        <v>0</v>
      </c>
      <c r="R61" s="134">
        <f t="shared" si="42"/>
        <v>0</v>
      </c>
      <c r="S61" s="213"/>
      <c r="T61" s="213"/>
      <c r="U61" s="214"/>
      <c r="V61" s="214"/>
      <c r="W61" s="214"/>
      <c r="X61" s="214"/>
      <c r="Y61" s="214"/>
      <c r="Z61" s="214"/>
      <c r="AA61" s="214"/>
      <c r="AB61" s="214"/>
      <c r="AC61" s="214"/>
      <c r="AD61" s="214"/>
      <c r="AE61" s="214"/>
      <c r="AF61" s="214"/>
      <c r="AG61" s="214"/>
      <c r="AH61" s="214"/>
      <c r="AI61" s="214"/>
      <c r="AJ61" s="214"/>
      <c r="AK61" s="214"/>
      <c r="AL61" s="214"/>
    </row>
    <row r="62" ht="3.75" customHeight="1">
      <c r="A62" s="15"/>
      <c r="B62" s="196"/>
      <c r="C62" s="217"/>
      <c r="D62" s="198"/>
      <c r="E62" s="134"/>
      <c r="F62" s="134"/>
      <c r="G62" s="134"/>
      <c r="H62" s="134"/>
      <c r="I62" s="134"/>
      <c r="J62" s="134"/>
      <c r="K62" s="134"/>
      <c r="L62" s="134"/>
      <c r="M62" s="134"/>
      <c r="N62" s="134"/>
      <c r="O62" s="134"/>
      <c r="P62" s="134"/>
      <c r="Q62" s="134"/>
      <c r="R62" s="134"/>
      <c r="S62" s="56"/>
      <c r="T62" s="56"/>
      <c r="U62" s="195"/>
      <c r="V62" s="195"/>
      <c r="W62" s="195"/>
      <c r="X62" s="195"/>
      <c r="Y62" s="195"/>
      <c r="Z62" s="195"/>
      <c r="AA62" s="195"/>
      <c r="AB62" s="195"/>
      <c r="AC62" s="195"/>
      <c r="AD62" s="195"/>
      <c r="AE62" s="195"/>
      <c r="AF62" s="195"/>
      <c r="AG62" s="195"/>
      <c r="AH62" s="195"/>
      <c r="AI62" s="195"/>
      <c r="AJ62" s="195"/>
      <c r="AK62" s="195"/>
      <c r="AL62" s="195"/>
    </row>
    <row r="63" ht="15.0" customHeight="1">
      <c r="A63" s="200" t="s">
        <v>308</v>
      </c>
      <c r="B63" s="210" t="s">
        <v>309</v>
      </c>
      <c r="C63" s="202"/>
      <c r="D63" s="203"/>
      <c r="E63" s="204">
        <f t="shared" ref="E63:Q63" si="44">SUM(E64:E68)</f>
        <v>0</v>
      </c>
      <c r="F63" s="204">
        <f t="shared" si="44"/>
        <v>0</v>
      </c>
      <c r="G63" s="204">
        <f t="shared" si="44"/>
        <v>0</v>
      </c>
      <c r="H63" s="204">
        <f t="shared" si="44"/>
        <v>0</v>
      </c>
      <c r="I63" s="204">
        <f t="shared" si="44"/>
        <v>0</v>
      </c>
      <c r="J63" s="204">
        <f t="shared" si="44"/>
        <v>0</v>
      </c>
      <c r="K63" s="204">
        <f t="shared" si="44"/>
        <v>0</v>
      </c>
      <c r="L63" s="204">
        <f t="shared" si="44"/>
        <v>0</v>
      </c>
      <c r="M63" s="204">
        <f t="shared" si="44"/>
        <v>0</v>
      </c>
      <c r="N63" s="204">
        <f t="shared" si="44"/>
        <v>0</v>
      </c>
      <c r="O63" s="204">
        <f t="shared" si="44"/>
        <v>0</v>
      </c>
      <c r="P63" s="204">
        <f t="shared" si="44"/>
        <v>0</v>
      </c>
      <c r="Q63" s="204">
        <f t="shared" si="44"/>
        <v>0</v>
      </c>
      <c r="R63" s="204">
        <f t="shared" ref="R63:R68" si="46">F63+G63+H63+I63+J63+K63+L63+M63+N63+O63+P63+Q63</f>
        <v>0</v>
      </c>
      <c r="S63" s="56"/>
      <c r="T63" s="56"/>
      <c r="U63" s="195"/>
      <c r="V63" s="195"/>
      <c r="W63" s="195"/>
      <c r="X63" s="195"/>
      <c r="Y63" s="195"/>
      <c r="Z63" s="195"/>
      <c r="AA63" s="195"/>
      <c r="AB63" s="195"/>
      <c r="AC63" s="195"/>
      <c r="AD63" s="195"/>
      <c r="AE63" s="195"/>
      <c r="AF63" s="195"/>
      <c r="AG63" s="195"/>
      <c r="AH63" s="195"/>
      <c r="AI63" s="195"/>
      <c r="AJ63" s="195"/>
      <c r="AK63" s="195"/>
      <c r="AL63" s="195"/>
    </row>
    <row r="64" ht="15.0" customHeight="1">
      <c r="A64" s="15"/>
      <c r="B64" s="196" t="s">
        <v>310</v>
      </c>
      <c r="C64" s="206">
        <v>0.19</v>
      </c>
      <c r="D64" s="231">
        <v>0.0</v>
      </c>
      <c r="E64" s="134">
        <v>0.0</v>
      </c>
      <c r="F64" s="134">
        <f t="shared" ref="F64:Q64" si="45">$D64*F$8</f>
        <v>0</v>
      </c>
      <c r="G64" s="134">
        <f t="shared" si="45"/>
        <v>0</v>
      </c>
      <c r="H64" s="134">
        <f t="shared" si="45"/>
        <v>0</v>
      </c>
      <c r="I64" s="134">
        <f t="shared" si="45"/>
        <v>0</v>
      </c>
      <c r="J64" s="134">
        <f t="shared" si="45"/>
        <v>0</v>
      </c>
      <c r="K64" s="134">
        <f t="shared" si="45"/>
        <v>0</v>
      </c>
      <c r="L64" s="134">
        <f t="shared" si="45"/>
        <v>0</v>
      </c>
      <c r="M64" s="134">
        <f t="shared" si="45"/>
        <v>0</v>
      </c>
      <c r="N64" s="134">
        <f t="shared" si="45"/>
        <v>0</v>
      </c>
      <c r="O64" s="134">
        <f t="shared" si="45"/>
        <v>0</v>
      </c>
      <c r="P64" s="134">
        <f t="shared" si="45"/>
        <v>0</v>
      </c>
      <c r="Q64" s="134">
        <f t="shared" si="45"/>
        <v>0</v>
      </c>
      <c r="R64" s="134">
        <f t="shared" si="46"/>
        <v>0</v>
      </c>
      <c r="S64" s="56"/>
      <c r="T64" s="56"/>
      <c r="U64" s="195"/>
      <c r="V64" s="195"/>
      <c r="W64" s="195"/>
      <c r="X64" s="195"/>
      <c r="Y64" s="195"/>
      <c r="Z64" s="195"/>
      <c r="AA64" s="195"/>
      <c r="AB64" s="195"/>
      <c r="AC64" s="195"/>
      <c r="AD64" s="195"/>
      <c r="AE64" s="195"/>
      <c r="AF64" s="195"/>
      <c r="AG64" s="195"/>
      <c r="AH64" s="195"/>
      <c r="AI64" s="195"/>
      <c r="AJ64" s="195"/>
      <c r="AK64" s="195"/>
      <c r="AL64" s="195"/>
    </row>
    <row r="65" ht="15.0" customHeight="1">
      <c r="A65" s="15"/>
      <c r="B65" s="196" t="s">
        <v>311</v>
      </c>
      <c r="C65" s="206">
        <v>0.19</v>
      </c>
      <c r="D65" s="235">
        <v>0.0</v>
      </c>
      <c r="E65" s="134">
        <v>0.0</v>
      </c>
      <c r="F65" s="134">
        <f>$D65*(1+$C65)*SUM('Jahr1 B2C'!E9:E66)</f>
        <v>0</v>
      </c>
      <c r="G65" s="134">
        <f>$D65*(1+$C65)*SUM('Jahr1 B2C'!F9:F66)</f>
        <v>0</v>
      </c>
      <c r="H65" s="134">
        <f>$D65*(1+$C65)*SUM('Jahr1 B2C'!G9:G66)</f>
        <v>0</v>
      </c>
      <c r="I65" s="134">
        <f>$D65*(1+$C65)*SUM('Jahr1 B2C'!H9:H66)</f>
        <v>0</v>
      </c>
      <c r="J65" s="134">
        <f>$D65*(1+$C65)*SUM('Jahr1 B2C'!I9:I66)</f>
        <v>0</v>
      </c>
      <c r="K65" s="134">
        <f>$D65*(1+$C65)*SUM('Jahr1 B2C'!J9:J66)</f>
        <v>0</v>
      </c>
      <c r="L65" s="134">
        <f>$D65*(1+$C65)*SUM('Jahr1 B2C'!K9:K66)</f>
        <v>0</v>
      </c>
      <c r="M65" s="134">
        <f>$D65*(1+$C65)*SUM('Jahr1 B2C'!L9:L66)</f>
        <v>0</v>
      </c>
      <c r="N65" s="134">
        <f>$D65*(1+$C65)*SUM('Jahr1 B2C'!M9:M66)</f>
        <v>0</v>
      </c>
      <c r="O65" s="134">
        <f>$D65*(1+$C65)*SUM('Jahr1 B2C'!N9:N66)</f>
        <v>0</v>
      </c>
      <c r="P65" s="134">
        <f>$D65*(1+$C65)*SUM('Jahr1 B2C'!O9:O66)</f>
        <v>0</v>
      </c>
      <c r="Q65" s="134">
        <f>$D65*(1+$C65)*SUM('Jahr1 B2C'!P9:P66)</f>
        <v>0</v>
      </c>
      <c r="R65" s="134">
        <f t="shared" si="46"/>
        <v>0</v>
      </c>
      <c r="S65" s="56"/>
      <c r="T65" s="56"/>
      <c r="U65" s="195"/>
      <c r="V65" s="195"/>
      <c r="W65" s="195"/>
      <c r="X65" s="195"/>
      <c r="Y65" s="195"/>
      <c r="Z65" s="195"/>
      <c r="AA65" s="195"/>
      <c r="AB65" s="195"/>
      <c r="AC65" s="195"/>
      <c r="AD65" s="195"/>
      <c r="AE65" s="195"/>
      <c r="AF65" s="195"/>
      <c r="AG65" s="195"/>
      <c r="AH65" s="195"/>
      <c r="AI65" s="195"/>
      <c r="AJ65" s="195"/>
      <c r="AK65" s="195"/>
      <c r="AL65" s="195"/>
    </row>
    <row r="66" ht="15.0" customHeight="1">
      <c r="A66" s="15"/>
      <c r="B66" s="196" t="s">
        <v>312</v>
      </c>
      <c r="C66" s="206">
        <v>0.19</v>
      </c>
      <c r="D66" s="235">
        <v>0.0</v>
      </c>
      <c r="E66" s="134">
        <v>0.0</v>
      </c>
      <c r="F66" s="134">
        <f>$D66*(1+$C66)*(SUM('Jahr1 B2C'!E9:E66)/1)</f>
        <v>0</v>
      </c>
      <c r="G66" s="134">
        <f>$D66*(1+$C66)*(SUM('Jahr1 B2C'!F9:F66)/1)</f>
        <v>0</v>
      </c>
      <c r="H66" s="134">
        <f>$D66*(1+$C66)*(SUM('Jahr1 B2C'!G9:G66)/1)</f>
        <v>0</v>
      </c>
      <c r="I66" s="134">
        <f>$D66*(1+$C66)*(SUM('Jahr1 B2C'!H9:H66)/1)</f>
        <v>0</v>
      </c>
      <c r="J66" s="134">
        <f>$D66*(1+$C66)*(SUM('Jahr1 B2C'!I9:I66)/1)</f>
        <v>0</v>
      </c>
      <c r="K66" s="134">
        <f>$D66*(1+$C66)*(SUM('Jahr1 B2C'!J9:J66)/1)</f>
        <v>0</v>
      </c>
      <c r="L66" s="134">
        <f>$D66*(1+$C66)*(SUM('Jahr1 B2C'!K9:K66)/1)</f>
        <v>0</v>
      </c>
      <c r="M66" s="134">
        <f>$D66*(1+$C66)*(SUM('Jahr1 B2C'!L9:L66)/1)</f>
        <v>0</v>
      </c>
      <c r="N66" s="134">
        <f>$D66*(1+$C66)*(SUM('Jahr1 B2C'!M9:M66)/1)</f>
        <v>0</v>
      </c>
      <c r="O66" s="134">
        <f>$D66*(1+$C66)*(SUM('Jahr1 B2C'!N9:N66)/1)</f>
        <v>0</v>
      </c>
      <c r="P66" s="134">
        <f>$D66*(1+$C66)*(SUM('Jahr1 B2C'!O9:O66)/1)</f>
        <v>0</v>
      </c>
      <c r="Q66" s="134">
        <f>$D66*(1+$C66)*(SUM('Jahr1 B2C'!P9:P66)/1)</f>
        <v>0</v>
      </c>
      <c r="R66" s="134">
        <f t="shared" si="46"/>
        <v>0</v>
      </c>
      <c r="S66" s="56"/>
      <c r="T66" s="56"/>
      <c r="U66" s="195"/>
      <c r="V66" s="195"/>
      <c r="W66" s="195"/>
      <c r="X66" s="195"/>
      <c r="Y66" s="195"/>
      <c r="Z66" s="195"/>
      <c r="AA66" s="195"/>
      <c r="AB66" s="195"/>
      <c r="AC66" s="195"/>
      <c r="AD66" s="195"/>
      <c r="AE66" s="195"/>
      <c r="AF66" s="195"/>
      <c r="AG66" s="195"/>
      <c r="AH66" s="195"/>
      <c r="AI66" s="195"/>
      <c r="AJ66" s="195"/>
      <c r="AK66" s="195"/>
      <c r="AL66" s="195"/>
    </row>
    <row r="67" ht="15.0" customHeight="1">
      <c r="A67" s="15"/>
      <c r="B67" s="196" t="s">
        <v>313</v>
      </c>
      <c r="C67" s="206">
        <v>0.19</v>
      </c>
      <c r="D67" s="235">
        <v>0.0</v>
      </c>
      <c r="E67" s="134">
        <v>0.0</v>
      </c>
      <c r="F67" s="134">
        <f>$D67*(1+$C67)*SUM('Jahr1 B2B'!E9:E66)</f>
        <v>0</v>
      </c>
      <c r="G67" s="134">
        <f>$D67*(1+$C67)*SUM('Jahr1 B2B'!F9:F66)</f>
        <v>0</v>
      </c>
      <c r="H67" s="134">
        <f>$D67*(1+$C67)*SUM('Jahr1 B2B'!G9:G66)</f>
        <v>0</v>
      </c>
      <c r="I67" s="134">
        <f>$D67*(1+$C67)*SUM('Jahr1 B2B'!H9:H66)</f>
        <v>0</v>
      </c>
      <c r="J67" s="134">
        <f>$D67*(1+$C67)*SUM('Jahr1 B2B'!I9:I66)</f>
        <v>0</v>
      </c>
      <c r="K67" s="134">
        <f>$D67*(1+$C67)*SUM('Jahr1 B2B'!J9:J66)</f>
        <v>0</v>
      </c>
      <c r="L67" s="134">
        <f>$D67*(1+$C67)*SUM('Jahr1 B2B'!K9:K66)</f>
        <v>0</v>
      </c>
      <c r="M67" s="134">
        <f>$D67*(1+$C67)*SUM('Jahr1 B2B'!L9:L66)</f>
        <v>0</v>
      </c>
      <c r="N67" s="134">
        <f>$D67*(1+$C67)*SUM('Jahr1 B2B'!M9:M66)</f>
        <v>0</v>
      </c>
      <c r="O67" s="134">
        <f>$D67*(1+$C67)*SUM('Jahr1 B2B'!N9:N66)</f>
        <v>0</v>
      </c>
      <c r="P67" s="134">
        <f>$D67*(1+$C67)*SUM('Jahr1 B2B'!O9:O66)</f>
        <v>0</v>
      </c>
      <c r="Q67" s="134">
        <f>$D67*(1+$C67)*SUM('Jahr1 B2B'!P9:P66)</f>
        <v>0</v>
      </c>
      <c r="R67" s="134">
        <f t="shared" si="46"/>
        <v>0</v>
      </c>
      <c r="S67" s="56"/>
      <c r="T67" s="56"/>
      <c r="U67" s="195"/>
      <c r="V67" s="195"/>
      <c r="W67" s="195"/>
      <c r="X67" s="195"/>
      <c r="Y67" s="195"/>
      <c r="Z67" s="195"/>
      <c r="AA67" s="195"/>
      <c r="AB67" s="195"/>
      <c r="AC67" s="195"/>
      <c r="AD67" s="195"/>
      <c r="AE67" s="195"/>
      <c r="AF67" s="195"/>
      <c r="AG67" s="195"/>
      <c r="AH67" s="195"/>
      <c r="AI67" s="195"/>
      <c r="AJ67" s="195"/>
      <c r="AK67" s="195"/>
      <c r="AL67" s="195"/>
    </row>
    <row r="68" ht="15.0" customHeight="1">
      <c r="A68" s="15"/>
      <c r="B68" s="196" t="s">
        <v>314</v>
      </c>
      <c r="C68" s="206">
        <v>0.19</v>
      </c>
      <c r="D68" s="235">
        <v>0.0</v>
      </c>
      <c r="E68" s="134">
        <v>0.0</v>
      </c>
      <c r="F68" s="134">
        <f>$D68*(1+$C68)*(SUM('Jahr1 B2B'!E9:E66)/1)</f>
        <v>0</v>
      </c>
      <c r="G68" s="134">
        <f>$D68*(1+$C68)*(SUM('Jahr1 B2B'!F9:F66)/1)</f>
        <v>0</v>
      </c>
      <c r="H68" s="134">
        <f>$D68*(1+$C68)*(SUM('Jahr1 B2B'!G9:G66)/1)</f>
        <v>0</v>
      </c>
      <c r="I68" s="134">
        <f>$D68*(1+$C68)*(SUM('Jahr1 B2B'!H9:H66)/1)</f>
        <v>0</v>
      </c>
      <c r="J68" s="134">
        <f>$D68*(1+$C68)*(SUM('Jahr1 B2B'!I9:I66)/1)</f>
        <v>0</v>
      </c>
      <c r="K68" s="134">
        <f>$D68*(1+$C68)*(SUM('Jahr1 B2B'!J9:J66)/1)</f>
        <v>0</v>
      </c>
      <c r="L68" s="134">
        <f>$D68*(1+$C68)*(SUM('Jahr1 B2B'!K9:K66)/1)</f>
        <v>0</v>
      </c>
      <c r="M68" s="134">
        <f>$D68*(1+$C68)*(SUM('Jahr1 B2B'!L9:L66)/1)</f>
        <v>0</v>
      </c>
      <c r="N68" s="134">
        <f>$D68*(1+$C68)*(SUM('Jahr1 B2B'!M9:M66)/1)</f>
        <v>0</v>
      </c>
      <c r="O68" s="134">
        <f>$D68*(1+$C68)*(SUM('Jahr1 B2B'!N9:N66)/1)</f>
        <v>0</v>
      </c>
      <c r="P68" s="134">
        <f>$D68*(1+$C68)*(SUM('Jahr1 B2B'!O9:O66)/1)</f>
        <v>0</v>
      </c>
      <c r="Q68" s="134">
        <f>$D68*(1+$C68)*(SUM('Jahr1 B2B'!P9:P66)/1)</f>
        <v>0</v>
      </c>
      <c r="R68" s="134">
        <f t="shared" si="46"/>
        <v>0</v>
      </c>
      <c r="S68" s="56"/>
      <c r="T68" s="56"/>
      <c r="U68" s="195"/>
      <c r="V68" s="195"/>
      <c r="W68" s="195"/>
      <c r="X68" s="195"/>
      <c r="Y68" s="195"/>
      <c r="Z68" s="195"/>
      <c r="AA68" s="195"/>
      <c r="AB68" s="195"/>
      <c r="AC68" s="195"/>
      <c r="AD68" s="195"/>
      <c r="AE68" s="195"/>
      <c r="AF68" s="195"/>
      <c r="AG68" s="195"/>
      <c r="AH68" s="195"/>
      <c r="AI68" s="195"/>
      <c r="AJ68" s="195"/>
      <c r="AK68" s="195"/>
      <c r="AL68" s="195"/>
    </row>
    <row r="69" ht="3.75" customHeight="1">
      <c r="A69" s="15"/>
      <c r="B69" s="196"/>
      <c r="C69" s="217"/>
      <c r="D69" s="198"/>
      <c r="E69" s="134"/>
      <c r="F69" s="134"/>
      <c r="G69" s="134"/>
      <c r="H69" s="134"/>
      <c r="I69" s="134"/>
      <c r="J69" s="134"/>
      <c r="K69" s="134"/>
      <c r="L69" s="134"/>
      <c r="M69" s="134"/>
      <c r="N69" s="134"/>
      <c r="O69" s="134"/>
      <c r="P69" s="134"/>
      <c r="Q69" s="134"/>
      <c r="R69" s="134"/>
      <c r="S69" s="56"/>
      <c r="T69" s="56"/>
      <c r="U69" s="195"/>
      <c r="V69" s="195"/>
      <c r="W69" s="195"/>
      <c r="X69" s="195"/>
      <c r="Y69" s="195"/>
      <c r="Z69" s="195"/>
      <c r="AA69" s="195"/>
      <c r="AB69" s="195"/>
      <c r="AC69" s="195"/>
      <c r="AD69" s="195"/>
      <c r="AE69" s="195"/>
      <c r="AF69" s="195"/>
      <c r="AG69" s="195"/>
      <c r="AH69" s="195"/>
      <c r="AI69" s="195"/>
      <c r="AJ69" s="195"/>
      <c r="AK69" s="195"/>
      <c r="AL69" s="195"/>
    </row>
    <row r="70" ht="15.0" customHeight="1">
      <c r="A70" s="200" t="s">
        <v>315</v>
      </c>
      <c r="B70" s="210" t="s">
        <v>316</v>
      </c>
      <c r="C70" s="202"/>
      <c r="D70" s="203"/>
      <c r="E70" s="204">
        <f t="shared" ref="E70:Q70" si="47">SUM(E71:E85)</f>
        <v>0</v>
      </c>
      <c r="F70" s="204">
        <f t="shared" si="47"/>
        <v>0</v>
      </c>
      <c r="G70" s="204">
        <f t="shared" si="47"/>
        <v>0</v>
      </c>
      <c r="H70" s="204">
        <f t="shared" si="47"/>
        <v>0</v>
      </c>
      <c r="I70" s="204">
        <f t="shared" si="47"/>
        <v>0</v>
      </c>
      <c r="J70" s="204">
        <f t="shared" si="47"/>
        <v>0</v>
      </c>
      <c r="K70" s="204">
        <f t="shared" si="47"/>
        <v>0</v>
      </c>
      <c r="L70" s="204">
        <f t="shared" si="47"/>
        <v>0</v>
      </c>
      <c r="M70" s="204">
        <f t="shared" si="47"/>
        <v>0</v>
      </c>
      <c r="N70" s="204">
        <f t="shared" si="47"/>
        <v>0</v>
      </c>
      <c r="O70" s="204">
        <f t="shared" si="47"/>
        <v>0</v>
      </c>
      <c r="P70" s="204">
        <f t="shared" si="47"/>
        <v>0</v>
      </c>
      <c r="Q70" s="204">
        <f t="shared" si="47"/>
        <v>0</v>
      </c>
      <c r="R70" s="204">
        <f t="shared" ref="R70:R85" si="49">F70+G70+H70+I70+J70+K70+L70+M70+N70+O70+P70+Q70</f>
        <v>0</v>
      </c>
      <c r="S70" s="56"/>
      <c r="T70" s="56"/>
      <c r="U70" s="195"/>
      <c r="V70" s="195"/>
      <c r="W70" s="195"/>
      <c r="X70" s="195"/>
      <c r="Y70" s="195"/>
      <c r="Z70" s="195"/>
      <c r="AA70" s="195"/>
      <c r="AB70" s="195"/>
      <c r="AC70" s="195"/>
      <c r="AD70" s="195"/>
      <c r="AE70" s="195"/>
      <c r="AF70" s="195"/>
      <c r="AG70" s="195"/>
      <c r="AH70" s="195"/>
      <c r="AI70" s="195"/>
      <c r="AJ70" s="195"/>
      <c r="AK70" s="195"/>
      <c r="AL70" s="195"/>
    </row>
    <row r="71" ht="15.0" customHeight="1">
      <c r="A71" s="15"/>
      <c r="B71" s="196" t="s">
        <v>317</v>
      </c>
      <c r="C71" s="206">
        <v>0.19</v>
      </c>
      <c r="D71" s="231">
        <v>0.0</v>
      </c>
      <c r="E71" s="134">
        <v>0.0</v>
      </c>
      <c r="F71" s="134">
        <f t="shared" ref="F71:Q71" si="48">$D71*F$8</f>
        <v>0</v>
      </c>
      <c r="G71" s="134">
        <f t="shared" si="48"/>
        <v>0</v>
      </c>
      <c r="H71" s="134">
        <f t="shared" si="48"/>
        <v>0</v>
      </c>
      <c r="I71" s="134">
        <f t="shared" si="48"/>
        <v>0</v>
      </c>
      <c r="J71" s="134">
        <f t="shared" si="48"/>
        <v>0</v>
      </c>
      <c r="K71" s="134">
        <f t="shared" si="48"/>
        <v>0</v>
      </c>
      <c r="L71" s="134">
        <f t="shared" si="48"/>
        <v>0</v>
      </c>
      <c r="M71" s="134">
        <f t="shared" si="48"/>
        <v>0</v>
      </c>
      <c r="N71" s="134">
        <f t="shared" si="48"/>
        <v>0</v>
      </c>
      <c r="O71" s="134">
        <f t="shared" si="48"/>
        <v>0</v>
      </c>
      <c r="P71" s="134">
        <f t="shared" si="48"/>
        <v>0</v>
      </c>
      <c r="Q71" s="134">
        <f t="shared" si="48"/>
        <v>0</v>
      </c>
      <c r="R71" s="134">
        <f t="shared" si="49"/>
        <v>0</v>
      </c>
      <c r="S71" s="56"/>
      <c r="T71" s="56"/>
      <c r="U71" s="195"/>
      <c r="V71" s="195"/>
      <c r="W71" s="195"/>
      <c r="X71" s="195"/>
      <c r="Y71" s="195"/>
      <c r="Z71" s="195"/>
      <c r="AA71" s="195"/>
      <c r="AB71" s="195"/>
      <c r="AC71" s="195"/>
      <c r="AD71" s="195"/>
      <c r="AE71" s="195"/>
      <c r="AF71" s="195"/>
      <c r="AG71" s="195"/>
      <c r="AH71" s="195"/>
      <c r="AI71" s="195"/>
      <c r="AJ71" s="195"/>
      <c r="AK71" s="195"/>
      <c r="AL71" s="195"/>
    </row>
    <row r="72" ht="15.0" customHeight="1">
      <c r="A72" s="15"/>
      <c r="B72" s="196" t="s">
        <v>318</v>
      </c>
      <c r="C72" s="206">
        <v>0.19</v>
      </c>
      <c r="D72" s="231">
        <v>0.0</v>
      </c>
      <c r="E72" s="134">
        <v>0.0</v>
      </c>
      <c r="F72" s="134">
        <f t="shared" ref="F72:Q72" si="50">$D72*F$8</f>
        <v>0</v>
      </c>
      <c r="G72" s="134">
        <f t="shared" si="50"/>
        <v>0</v>
      </c>
      <c r="H72" s="134">
        <f t="shared" si="50"/>
        <v>0</v>
      </c>
      <c r="I72" s="134">
        <f t="shared" si="50"/>
        <v>0</v>
      </c>
      <c r="J72" s="134">
        <f t="shared" si="50"/>
        <v>0</v>
      </c>
      <c r="K72" s="134">
        <f t="shared" si="50"/>
        <v>0</v>
      </c>
      <c r="L72" s="134">
        <f t="shared" si="50"/>
        <v>0</v>
      </c>
      <c r="M72" s="134">
        <f t="shared" si="50"/>
        <v>0</v>
      </c>
      <c r="N72" s="134">
        <f t="shared" si="50"/>
        <v>0</v>
      </c>
      <c r="O72" s="134">
        <f t="shared" si="50"/>
        <v>0</v>
      </c>
      <c r="P72" s="134">
        <f t="shared" si="50"/>
        <v>0</v>
      </c>
      <c r="Q72" s="134">
        <f t="shared" si="50"/>
        <v>0</v>
      </c>
      <c r="R72" s="134">
        <f t="shared" si="49"/>
        <v>0</v>
      </c>
      <c r="S72" s="56"/>
      <c r="T72" s="56"/>
      <c r="U72" s="195"/>
      <c r="V72" s="195"/>
      <c r="W72" s="195"/>
      <c r="X72" s="195"/>
      <c r="Y72" s="195"/>
      <c r="Z72" s="195"/>
      <c r="AA72" s="195"/>
      <c r="AB72" s="195"/>
      <c r="AC72" s="195"/>
      <c r="AD72" s="195"/>
      <c r="AE72" s="195"/>
      <c r="AF72" s="195"/>
      <c r="AG72" s="195"/>
      <c r="AH72" s="195"/>
      <c r="AI72" s="195"/>
      <c r="AJ72" s="195"/>
      <c r="AK72" s="195"/>
      <c r="AL72" s="195"/>
    </row>
    <row r="73" ht="15.0" customHeight="1">
      <c r="A73" s="15"/>
      <c r="B73" s="196" t="s">
        <v>319</v>
      </c>
      <c r="C73" s="206">
        <v>0.19</v>
      </c>
      <c r="D73" s="231">
        <v>0.0</v>
      </c>
      <c r="E73" s="134">
        <v>0.0</v>
      </c>
      <c r="F73" s="134">
        <f t="shared" ref="F73:Q73" si="51">$D73*F$8</f>
        <v>0</v>
      </c>
      <c r="G73" s="134">
        <f t="shared" si="51"/>
        <v>0</v>
      </c>
      <c r="H73" s="134">
        <f t="shared" si="51"/>
        <v>0</v>
      </c>
      <c r="I73" s="134">
        <f t="shared" si="51"/>
        <v>0</v>
      </c>
      <c r="J73" s="134">
        <f t="shared" si="51"/>
        <v>0</v>
      </c>
      <c r="K73" s="134">
        <f t="shared" si="51"/>
        <v>0</v>
      </c>
      <c r="L73" s="134">
        <f t="shared" si="51"/>
        <v>0</v>
      </c>
      <c r="M73" s="134">
        <f t="shared" si="51"/>
        <v>0</v>
      </c>
      <c r="N73" s="134">
        <f t="shared" si="51"/>
        <v>0</v>
      </c>
      <c r="O73" s="134">
        <f t="shared" si="51"/>
        <v>0</v>
      </c>
      <c r="P73" s="134">
        <f t="shared" si="51"/>
        <v>0</v>
      </c>
      <c r="Q73" s="134">
        <f t="shared" si="51"/>
        <v>0</v>
      </c>
      <c r="R73" s="134">
        <f t="shared" si="49"/>
        <v>0</v>
      </c>
      <c r="S73" s="56"/>
      <c r="T73" s="56"/>
      <c r="U73" s="195"/>
      <c r="V73" s="195"/>
      <c r="W73" s="195"/>
      <c r="X73" s="195"/>
      <c r="Y73" s="195"/>
      <c r="Z73" s="195"/>
      <c r="AA73" s="195"/>
      <c r="AB73" s="195"/>
      <c r="AC73" s="195"/>
      <c r="AD73" s="195"/>
      <c r="AE73" s="195"/>
      <c r="AF73" s="195"/>
      <c r="AG73" s="195"/>
      <c r="AH73" s="195"/>
      <c r="AI73" s="195"/>
      <c r="AJ73" s="195"/>
      <c r="AK73" s="195"/>
      <c r="AL73" s="195"/>
    </row>
    <row r="74" ht="15.0" customHeight="1">
      <c r="A74" s="15"/>
      <c r="B74" s="196" t="s">
        <v>320</v>
      </c>
      <c r="C74" s="206">
        <v>0.19</v>
      </c>
      <c r="D74" s="231">
        <v>0.0</v>
      </c>
      <c r="E74" s="134">
        <v>0.0</v>
      </c>
      <c r="F74" s="134">
        <f t="shared" ref="F74:Q74" si="52">$D74*F$8</f>
        <v>0</v>
      </c>
      <c r="G74" s="134">
        <f t="shared" si="52"/>
        <v>0</v>
      </c>
      <c r="H74" s="134">
        <f t="shared" si="52"/>
        <v>0</v>
      </c>
      <c r="I74" s="134">
        <f t="shared" si="52"/>
        <v>0</v>
      </c>
      <c r="J74" s="134">
        <f t="shared" si="52"/>
        <v>0</v>
      </c>
      <c r="K74" s="134">
        <f t="shared" si="52"/>
        <v>0</v>
      </c>
      <c r="L74" s="134">
        <f t="shared" si="52"/>
        <v>0</v>
      </c>
      <c r="M74" s="134">
        <f t="shared" si="52"/>
        <v>0</v>
      </c>
      <c r="N74" s="134">
        <f t="shared" si="52"/>
        <v>0</v>
      </c>
      <c r="O74" s="134">
        <f t="shared" si="52"/>
        <v>0</v>
      </c>
      <c r="P74" s="134">
        <f t="shared" si="52"/>
        <v>0</v>
      </c>
      <c r="Q74" s="134">
        <f t="shared" si="52"/>
        <v>0</v>
      </c>
      <c r="R74" s="134">
        <f t="shared" si="49"/>
        <v>0</v>
      </c>
      <c r="S74" s="56"/>
      <c r="T74" s="56"/>
      <c r="U74" s="195"/>
      <c r="V74" s="195"/>
      <c r="W74" s="195"/>
      <c r="X74" s="195"/>
      <c r="Y74" s="195"/>
      <c r="Z74" s="195"/>
      <c r="AA74" s="195"/>
      <c r="AB74" s="195"/>
      <c r="AC74" s="195"/>
      <c r="AD74" s="195"/>
      <c r="AE74" s="195"/>
      <c r="AF74" s="195"/>
      <c r="AG74" s="195"/>
      <c r="AH74" s="195"/>
      <c r="AI74" s="195"/>
      <c r="AJ74" s="195"/>
      <c r="AK74" s="195"/>
      <c r="AL74" s="195"/>
    </row>
    <row r="75" ht="15.0" customHeight="1">
      <c r="A75" s="15"/>
      <c r="B75" s="196" t="s">
        <v>321</v>
      </c>
      <c r="C75" s="206">
        <v>0.0</v>
      </c>
      <c r="D75" s="231">
        <v>0.0</v>
      </c>
      <c r="E75" s="134">
        <v>0.0</v>
      </c>
      <c r="F75" s="134">
        <f t="shared" ref="F75:Q75" si="53">$D75*F$8</f>
        <v>0</v>
      </c>
      <c r="G75" s="134">
        <f t="shared" si="53"/>
        <v>0</v>
      </c>
      <c r="H75" s="134">
        <f t="shared" si="53"/>
        <v>0</v>
      </c>
      <c r="I75" s="134">
        <f t="shared" si="53"/>
        <v>0</v>
      </c>
      <c r="J75" s="134">
        <f t="shared" si="53"/>
        <v>0</v>
      </c>
      <c r="K75" s="134">
        <f t="shared" si="53"/>
        <v>0</v>
      </c>
      <c r="L75" s="134">
        <f t="shared" si="53"/>
        <v>0</v>
      </c>
      <c r="M75" s="134">
        <f t="shared" si="53"/>
        <v>0</v>
      </c>
      <c r="N75" s="134">
        <f t="shared" si="53"/>
        <v>0</v>
      </c>
      <c r="O75" s="134">
        <f t="shared" si="53"/>
        <v>0</v>
      </c>
      <c r="P75" s="134">
        <f t="shared" si="53"/>
        <v>0</v>
      </c>
      <c r="Q75" s="134">
        <f t="shared" si="53"/>
        <v>0</v>
      </c>
      <c r="R75" s="134">
        <f t="shared" si="49"/>
        <v>0</v>
      </c>
      <c r="S75" s="56"/>
      <c r="T75" s="56"/>
      <c r="U75" s="195"/>
      <c r="V75" s="195"/>
      <c r="W75" s="195"/>
      <c r="X75" s="195"/>
      <c r="Y75" s="195"/>
      <c r="Z75" s="195"/>
      <c r="AA75" s="195"/>
      <c r="AB75" s="195"/>
      <c r="AC75" s="195"/>
      <c r="AD75" s="195"/>
      <c r="AE75" s="195"/>
      <c r="AF75" s="195"/>
      <c r="AG75" s="195"/>
      <c r="AH75" s="195"/>
      <c r="AI75" s="195"/>
      <c r="AJ75" s="195"/>
      <c r="AK75" s="195"/>
      <c r="AL75" s="195"/>
    </row>
    <row r="76" ht="15.0" customHeight="1">
      <c r="A76" s="15"/>
      <c r="B76" s="196" t="s">
        <v>322</v>
      </c>
      <c r="C76" s="206">
        <v>0.0</v>
      </c>
      <c r="D76" s="231">
        <v>0.0</v>
      </c>
      <c r="E76" s="134">
        <v>0.0</v>
      </c>
      <c r="F76" s="134">
        <f t="shared" ref="F76:Q76" si="54">$D76*F$8</f>
        <v>0</v>
      </c>
      <c r="G76" s="134">
        <f t="shared" si="54"/>
        <v>0</v>
      </c>
      <c r="H76" s="134">
        <f t="shared" si="54"/>
        <v>0</v>
      </c>
      <c r="I76" s="134">
        <f t="shared" si="54"/>
        <v>0</v>
      </c>
      <c r="J76" s="134">
        <f t="shared" si="54"/>
        <v>0</v>
      </c>
      <c r="K76" s="134">
        <f t="shared" si="54"/>
        <v>0</v>
      </c>
      <c r="L76" s="134">
        <f t="shared" si="54"/>
        <v>0</v>
      </c>
      <c r="M76" s="134">
        <f t="shared" si="54"/>
        <v>0</v>
      </c>
      <c r="N76" s="134">
        <f t="shared" si="54"/>
        <v>0</v>
      </c>
      <c r="O76" s="134">
        <f t="shared" si="54"/>
        <v>0</v>
      </c>
      <c r="P76" s="134">
        <f t="shared" si="54"/>
        <v>0</v>
      </c>
      <c r="Q76" s="134">
        <f t="shared" si="54"/>
        <v>0</v>
      </c>
      <c r="R76" s="134">
        <f t="shared" si="49"/>
        <v>0</v>
      </c>
      <c r="S76" s="56"/>
      <c r="T76" s="56"/>
      <c r="U76" s="195"/>
      <c r="V76" s="195"/>
      <c r="W76" s="195"/>
      <c r="X76" s="195"/>
      <c r="Y76" s="195"/>
      <c r="Z76" s="195"/>
      <c r="AA76" s="195"/>
      <c r="AB76" s="195"/>
      <c r="AC76" s="195"/>
      <c r="AD76" s="195"/>
      <c r="AE76" s="195"/>
      <c r="AF76" s="195"/>
      <c r="AG76" s="195"/>
      <c r="AH76" s="195"/>
      <c r="AI76" s="195"/>
      <c r="AJ76" s="195"/>
      <c r="AK76" s="195"/>
      <c r="AL76" s="195"/>
    </row>
    <row r="77" ht="15.0" customHeight="1">
      <c r="A77" s="15"/>
      <c r="B77" s="196" t="s">
        <v>323</v>
      </c>
      <c r="C77" s="206">
        <v>0.0</v>
      </c>
      <c r="D77" s="231">
        <v>0.0</v>
      </c>
      <c r="E77" s="134">
        <v>0.0</v>
      </c>
      <c r="F77" s="134">
        <f t="shared" ref="F77:Q77" si="55">$D77*F$8</f>
        <v>0</v>
      </c>
      <c r="G77" s="134">
        <f t="shared" si="55"/>
        <v>0</v>
      </c>
      <c r="H77" s="134">
        <f t="shared" si="55"/>
        <v>0</v>
      </c>
      <c r="I77" s="134">
        <f t="shared" si="55"/>
        <v>0</v>
      </c>
      <c r="J77" s="134">
        <f t="shared" si="55"/>
        <v>0</v>
      </c>
      <c r="K77" s="134">
        <f t="shared" si="55"/>
        <v>0</v>
      </c>
      <c r="L77" s="134">
        <f t="shared" si="55"/>
        <v>0</v>
      </c>
      <c r="M77" s="134">
        <f t="shared" si="55"/>
        <v>0</v>
      </c>
      <c r="N77" s="134">
        <f t="shared" si="55"/>
        <v>0</v>
      </c>
      <c r="O77" s="134">
        <f t="shared" si="55"/>
        <v>0</v>
      </c>
      <c r="P77" s="134">
        <f t="shared" si="55"/>
        <v>0</v>
      </c>
      <c r="Q77" s="134">
        <f t="shared" si="55"/>
        <v>0</v>
      </c>
      <c r="R77" s="134">
        <f t="shared" si="49"/>
        <v>0</v>
      </c>
      <c r="S77" s="56"/>
      <c r="T77" s="56"/>
      <c r="U77" s="195"/>
      <c r="V77" s="195"/>
      <c r="W77" s="195"/>
      <c r="X77" s="195"/>
      <c r="Y77" s="195"/>
      <c r="Z77" s="195"/>
      <c r="AA77" s="195"/>
      <c r="AB77" s="195"/>
      <c r="AC77" s="195"/>
      <c r="AD77" s="195"/>
      <c r="AE77" s="195"/>
      <c r="AF77" s="195"/>
      <c r="AG77" s="195"/>
      <c r="AH77" s="195"/>
      <c r="AI77" s="195"/>
      <c r="AJ77" s="195"/>
      <c r="AK77" s="195"/>
      <c r="AL77" s="195"/>
    </row>
    <row r="78" ht="15.0" customHeight="1">
      <c r="A78" s="15"/>
      <c r="B78" s="196" t="s">
        <v>324</v>
      </c>
      <c r="C78" s="206">
        <v>0.0</v>
      </c>
      <c r="D78" s="231">
        <v>0.0</v>
      </c>
      <c r="E78" s="134">
        <v>0.0</v>
      </c>
      <c r="F78" s="134">
        <f t="shared" ref="F78:Q78" si="56">$D78*F$8</f>
        <v>0</v>
      </c>
      <c r="G78" s="134">
        <f t="shared" si="56"/>
        <v>0</v>
      </c>
      <c r="H78" s="134">
        <f t="shared" si="56"/>
        <v>0</v>
      </c>
      <c r="I78" s="134">
        <f t="shared" si="56"/>
        <v>0</v>
      </c>
      <c r="J78" s="134">
        <f t="shared" si="56"/>
        <v>0</v>
      </c>
      <c r="K78" s="134">
        <f t="shared" si="56"/>
        <v>0</v>
      </c>
      <c r="L78" s="134">
        <f t="shared" si="56"/>
        <v>0</v>
      </c>
      <c r="M78" s="134">
        <f t="shared" si="56"/>
        <v>0</v>
      </c>
      <c r="N78" s="134">
        <f t="shared" si="56"/>
        <v>0</v>
      </c>
      <c r="O78" s="134">
        <f t="shared" si="56"/>
        <v>0</v>
      </c>
      <c r="P78" s="134">
        <f t="shared" si="56"/>
        <v>0</v>
      </c>
      <c r="Q78" s="134">
        <f t="shared" si="56"/>
        <v>0</v>
      </c>
      <c r="R78" s="134">
        <f t="shared" si="49"/>
        <v>0</v>
      </c>
      <c r="S78" s="56"/>
      <c r="T78" s="56"/>
      <c r="U78" s="195"/>
      <c r="V78" s="195"/>
      <c r="W78" s="195"/>
      <c r="X78" s="195"/>
      <c r="Y78" s="195"/>
      <c r="Z78" s="195"/>
      <c r="AA78" s="195"/>
      <c r="AB78" s="195"/>
      <c r="AC78" s="195"/>
      <c r="AD78" s="195"/>
      <c r="AE78" s="195"/>
      <c r="AF78" s="195"/>
      <c r="AG78" s="195"/>
      <c r="AH78" s="195"/>
      <c r="AI78" s="195"/>
      <c r="AJ78" s="195"/>
      <c r="AK78" s="195"/>
      <c r="AL78" s="195"/>
    </row>
    <row r="79" ht="15.0" customHeight="1">
      <c r="A79" s="15"/>
      <c r="B79" s="196" t="s">
        <v>325</v>
      </c>
      <c r="C79" s="206">
        <v>0.19</v>
      </c>
      <c r="D79" s="231">
        <v>0.0</v>
      </c>
      <c r="E79" s="134">
        <v>0.0</v>
      </c>
      <c r="F79" s="134">
        <f t="shared" ref="F79:Q79" si="57">$D79*F$8</f>
        <v>0</v>
      </c>
      <c r="G79" s="134">
        <f t="shared" si="57"/>
        <v>0</v>
      </c>
      <c r="H79" s="134">
        <f t="shared" si="57"/>
        <v>0</v>
      </c>
      <c r="I79" s="134">
        <f t="shared" si="57"/>
        <v>0</v>
      </c>
      <c r="J79" s="134">
        <f t="shared" si="57"/>
        <v>0</v>
      </c>
      <c r="K79" s="134">
        <f t="shared" si="57"/>
        <v>0</v>
      </c>
      <c r="L79" s="134">
        <f t="shared" si="57"/>
        <v>0</v>
      </c>
      <c r="M79" s="134">
        <f t="shared" si="57"/>
        <v>0</v>
      </c>
      <c r="N79" s="134">
        <f t="shared" si="57"/>
        <v>0</v>
      </c>
      <c r="O79" s="134">
        <f t="shared" si="57"/>
        <v>0</v>
      </c>
      <c r="P79" s="134">
        <f t="shared" si="57"/>
        <v>0</v>
      </c>
      <c r="Q79" s="134">
        <f t="shared" si="57"/>
        <v>0</v>
      </c>
      <c r="R79" s="134">
        <f t="shared" si="49"/>
        <v>0</v>
      </c>
      <c r="S79" s="236"/>
      <c r="T79" s="236"/>
      <c r="U79" s="237"/>
      <c r="V79" s="195"/>
      <c r="W79" s="195"/>
      <c r="X79" s="195"/>
      <c r="Y79" s="195"/>
      <c r="Z79" s="195"/>
      <c r="AA79" s="195"/>
      <c r="AB79" s="195"/>
      <c r="AC79" s="195"/>
      <c r="AD79" s="195"/>
      <c r="AE79" s="195"/>
      <c r="AF79" s="195"/>
      <c r="AG79" s="195"/>
      <c r="AH79" s="195"/>
      <c r="AI79" s="195"/>
      <c r="AJ79" s="195"/>
      <c r="AK79" s="195"/>
      <c r="AL79" s="195"/>
    </row>
    <row r="80" ht="15.0" customHeight="1">
      <c r="A80" s="15"/>
      <c r="B80" s="196" t="s">
        <v>326</v>
      </c>
      <c r="C80" s="206">
        <v>0.19</v>
      </c>
      <c r="D80" s="231">
        <v>0.0</v>
      </c>
      <c r="E80" s="134">
        <v>0.0</v>
      </c>
      <c r="F80" s="134">
        <f t="shared" ref="F80:Q80" si="58">$D80*F$8</f>
        <v>0</v>
      </c>
      <c r="G80" s="134">
        <f t="shared" si="58"/>
        <v>0</v>
      </c>
      <c r="H80" s="134">
        <f t="shared" si="58"/>
        <v>0</v>
      </c>
      <c r="I80" s="134">
        <f t="shared" si="58"/>
        <v>0</v>
      </c>
      <c r="J80" s="134">
        <f t="shared" si="58"/>
        <v>0</v>
      </c>
      <c r="K80" s="134">
        <f t="shared" si="58"/>
        <v>0</v>
      </c>
      <c r="L80" s="134">
        <f t="shared" si="58"/>
        <v>0</v>
      </c>
      <c r="M80" s="134">
        <f t="shared" si="58"/>
        <v>0</v>
      </c>
      <c r="N80" s="134">
        <f t="shared" si="58"/>
        <v>0</v>
      </c>
      <c r="O80" s="134">
        <f t="shared" si="58"/>
        <v>0</v>
      </c>
      <c r="P80" s="134">
        <f t="shared" si="58"/>
        <v>0</v>
      </c>
      <c r="Q80" s="134">
        <f t="shared" si="58"/>
        <v>0</v>
      </c>
      <c r="R80" s="134">
        <f t="shared" si="49"/>
        <v>0</v>
      </c>
      <c r="S80" s="56"/>
      <c r="T80" s="56"/>
      <c r="U80" s="195"/>
      <c r="V80" s="195"/>
      <c r="W80" s="195"/>
      <c r="X80" s="195"/>
      <c r="Y80" s="195"/>
      <c r="Z80" s="195"/>
      <c r="AA80" s="195"/>
      <c r="AB80" s="195"/>
      <c r="AC80" s="195"/>
      <c r="AD80" s="195"/>
      <c r="AE80" s="195"/>
      <c r="AF80" s="195"/>
      <c r="AG80" s="195"/>
      <c r="AH80" s="195"/>
      <c r="AI80" s="195"/>
      <c r="AJ80" s="195"/>
      <c r="AK80" s="195"/>
      <c r="AL80" s="195"/>
    </row>
    <row r="81" ht="15.0" customHeight="1">
      <c r="A81" s="15"/>
      <c r="B81" s="196" t="s">
        <v>327</v>
      </c>
      <c r="C81" s="206">
        <v>0.19</v>
      </c>
      <c r="D81" s="231">
        <v>0.0</v>
      </c>
      <c r="E81" s="134">
        <v>0.0</v>
      </c>
      <c r="F81" s="134">
        <f t="shared" ref="F81:Q81" si="59">$D81*F$8</f>
        <v>0</v>
      </c>
      <c r="G81" s="134">
        <f t="shared" si="59"/>
        <v>0</v>
      </c>
      <c r="H81" s="134">
        <f t="shared" si="59"/>
        <v>0</v>
      </c>
      <c r="I81" s="134">
        <f t="shared" si="59"/>
        <v>0</v>
      </c>
      <c r="J81" s="134">
        <f t="shared" si="59"/>
        <v>0</v>
      </c>
      <c r="K81" s="134">
        <f t="shared" si="59"/>
        <v>0</v>
      </c>
      <c r="L81" s="134">
        <f t="shared" si="59"/>
        <v>0</v>
      </c>
      <c r="M81" s="134">
        <f t="shared" si="59"/>
        <v>0</v>
      </c>
      <c r="N81" s="134">
        <f t="shared" si="59"/>
        <v>0</v>
      </c>
      <c r="O81" s="134">
        <f t="shared" si="59"/>
        <v>0</v>
      </c>
      <c r="P81" s="134">
        <f t="shared" si="59"/>
        <v>0</v>
      </c>
      <c r="Q81" s="134">
        <f t="shared" si="59"/>
        <v>0</v>
      </c>
      <c r="R81" s="134">
        <f t="shared" si="49"/>
        <v>0</v>
      </c>
      <c r="S81" s="56"/>
      <c r="T81" s="56"/>
      <c r="U81" s="195"/>
      <c r="V81" s="195"/>
      <c r="W81" s="195"/>
      <c r="X81" s="195"/>
      <c r="Y81" s="195"/>
      <c r="Z81" s="195"/>
      <c r="AA81" s="195"/>
      <c r="AB81" s="195"/>
      <c r="AC81" s="195"/>
      <c r="AD81" s="195"/>
      <c r="AE81" s="195"/>
      <c r="AF81" s="195"/>
      <c r="AG81" s="195"/>
      <c r="AH81" s="195"/>
      <c r="AI81" s="195"/>
      <c r="AJ81" s="195"/>
      <c r="AK81" s="195"/>
      <c r="AL81" s="195"/>
    </row>
    <row r="82" ht="15.0" customHeight="1">
      <c r="A82" s="15"/>
      <c r="B82" s="196" t="s">
        <v>328</v>
      </c>
      <c r="C82" s="206">
        <v>0.19</v>
      </c>
      <c r="D82" s="231">
        <v>0.0</v>
      </c>
      <c r="E82" s="134">
        <v>0.0</v>
      </c>
      <c r="F82" s="134">
        <f t="shared" ref="F82:Q82" si="60">$D82*F$8</f>
        <v>0</v>
      </c>
      <c r="G82" s="134">
        <f t="shared" si="60"/>
        <v>0</v>
      </c>
      <c r="H82" s="134">
        <f t="shared" si="60"/>
        <v>0</v>
      </c>
      <c r="I82" s="134">
        <f t="shared" si="60"/>
        <v>0</v>
      </c>
      <c r="J82" s="134">
        <f t="shared" si="60"/>
        <v>0</v>
      </c>
      <c r="K82" s="134">
        <f t="shared" si="60"/>
        <v>0</v>
      </c>
      <c r="L82" s="134">
        <f t="shared" si="60"/>
        <v>0</v>
      </c>
      <c r="M82" s="134">
        <f t="shared" si="60"/>
        <v>0</v>
      </c>
      <c r="N82" s="134">
        <f t="shared" si="60"/>
        <v>0</v>
      </c>
      <c r="O82" s="134">
        <f t="shared" si="60"/>
        <v>0</v>
      </c>
      <c r="P82" s="134">
        <f t="shared" si="60"/>
        <v>0</v>
      </c>
      <c r="Q82" s="134">
        <f t="shared" si="60"/>
        <v>0</v>
      </c>
      <c r="R82" s="134">
        <f t="shared" si="49"/>
        <v>0</v>
      </c>
      <c r="S82" s="56"/>
      <c r="T82" s="56"/>
      <c r="U82" s="195"/>
      <c r="V82" s="195"/>
      <c r="W82" s="195"/>
      <c r="X82" s="195"/>
      <c r="Y82" s="195"/>
      <c r="Z82" s="195"/>
      <c r="AA82" s="195"/>
      <c r="AB82" s="195"/>
      <c r="AC82" s="195"/>
      <c r="AD82" s="195"/>
      <c r="AE82" s="195"/>
      <c r="AF82" s="195"/>
      <c r="AG82" s="195"/>
      <c r="AH82" s="195"/>
      <c r="AI82" s="195"/>
      <c r="AJ82" s="195"/>
      <c r="AK82" s="195"/>
      <c r="AL82" s="195"/>
    </row>
    <row r="83" ht="15.0" customHeight="1">
      <c r="A83" s="15"/>
      <c r="B83" s="238" t="s">
        <v>329</v>
      </c>
      <c r="C83" s="206">
        <v>0.19</v>
      </c>
      <c r="D83" s="231">
        <v>0.0</v>
      </c>
      <c r="E83" s="134">
        <v>0.0</v>
      </c>
      <c r="F83" s="134">
        <f t="shared" ref="F83:Q83" si="61">$D83*F$8</f>
        <v>0</v>
      </c>
      <c r="G83" s="134">
        <f t="shared" si="61"/>
        <v>0</v>
      </c>
      <c r="H83" s="134">
        <f t="shared" si="61"/>
        <v>0</v>
      </c>
      <c r="I83" s="134">
        <f t="shared" si="61"/>
        <v>0</v>
      </c>
      <c r="J83" s="134">
        <f t="shared" si="61"/>
        <v>0</v>
      </c>
      <c r="K83" s="134">
        <f t="shared" si="61"/>
        <v>0</v>
      </c>
      <c r="L83" s="134">
        <f t="shared" si="61"/>
        <v>0</v>
      </c>
      <c r="M83" s="134">
        <f t="shared" si="61"/>
        <v>0</v>
      </c>
      <c r="N83" s="134">
        <f t="shared" si="61"/>
        <v>0</v>
      </c>
      <c r="O83" s="134">
        <f t="shared" si="61"/>
        <v>0</v>
      </c>
      <c r="P83" s="134">
        <f t="shared" si="61"/>
        <v>0</v>
      </c>
      <c r="Q83" s="134">
        <f t="shared" si="61"/>
        <v>0</v>
      </c>
      <c r="R83" s="134">
        <f t="shared" si="49"/>
        <v>0</v>
      </c>
      <c r="S83" s="56"/>
      <c r="T83" s="56"/>
      <c r="U83" s="195"/>
      <c r="V83" s="195"/>
      <c r="W83" s="195"/>
      <c r="X83" s="195"/>
      <c r="Y83" s="195"/>
      <c r="Z83" s="195"/>
      <c r="AA83" s="195"/>
      <c r="AB83" s="195"/>
      <c r="AC83" s="195"/>
      <c r="AD83" s="195"/>
      <c r="AE83" s="195"/>
      <c r="AF83" s="195"/>
      <c r="AG83" s="195"/>
      <c r="AH83" s="195"/>
      <c r="AI83" s="195"/>
      <c r="AJ83" s="195"/>
      <c r="AK83" s="195"/>
      <c r="AL83" s="195"/>
    </row>
    <row r="84" ht="15.0" customHeight="1">
      <c r="A84" s="15"/>
      <c r="B84" s="196" t="s">
        <v>330</v>
      </c>
      <c r="C84" s="206">
        <v>0.19</v>
      </c>
      <c r="D84" s="231">
        <v>0.0</v>
      </c>
      <c r="E84" s="134">
        <v>0.0</v>
      </c>
      <c r="F84" s="134">
        <f t="shared" ref="F84:Q84" si="62">$D84*F$8</f>
        <v>0</v>
      </c>
      <c r="G84" s="134">
        <f t="shared" si="62"/>
        <v>0</v>
      </c>
      <c r="H84" s="134">
        <f t="shared" si="62"/>
        <v>0</v>
      </c>
      <c r="I84" s="134">
        <f t="shared" si="62"/>
        <v>0</v>
      </c>
      <c r="J84" s="134">
        <f t="shared" si="62"/>
        <v>0</v>
      </c>
      <c r="K84" s="134">
        <f t="shared" si="62"/>
        <v>0</v>
      </c>
      <c r="L84" s="134">
        <f t="shared" si="62"/>
        <v>0</v>
      </c>
      <c r="M84" s="134">
        <f t="shared" si="62"/>
        <v>0</v>
      </c>
      <c r="N84" s="134">
        <f t="shared" si="62"/>
        <v>0</v>
      </c>
      <c r="O84" s="134">
        <f t="shared" si="62"/>
        <v>0</v>
      </c>
      <c r="P84" s="134">
        <f t="shared" si="62"/>
        <v>0</v>
      </c>
      <c r="Q84" s="134">
        <f t="shared" si="62"/>
        <v>0</v>
      </c>
      <c r="R84" s="134">
        <f t="shared" si="49"/>
        <v>0</v>
      </c>
      <c r="S84" s="56"/>
      <c r="T84" s="56"/>
      <c r="U84" s="195"/>
      <c r="V84" s="195"/>
      <c r="W84" s="195"/>
      <c r="X84" s="195"/>
      <c r="Y84" s="195"/>
      <c r="Z84" s="195"/>
      <c r="AA84" s="195"/>
      <c r="AB84" s="195"/>
      <c r="AC84" s="195"/>
      <c r="AD84" s="195"/>
      <c r="AE84" s="195"/>
      <c r="AF84" s="195"/>
      <c r="AG84" s="195"/>
      <c r="AH84" s="195"/>
      <c r="AI84" s="195"/>
      <c r="AJ84" s="195"/>
      <c r="AK84" s="195"/>
      <c r="AL84" s="195"/>
    </row>
    <row r="85" ht="15.0" customHeight="1">
      <c r="A85" s="15"/>
      <c r="B85" s="196" t="s">
        <v>331</v>
      </c>
      <c r="C85" s="206">
        <v>0.19</v>
      </c>
      <c r="D85" s="231">
        <v>0.0</v>
      </c>
      <c r="E85" s="134">
        <v>0.0</v>
      </c>
      <c r="F85" s="134">
        <f t="shared" ref="F85:Q85" si="63">$D85*F$8</f>
        <v>0</v>
      </c>
      <c r="G85" s="134">
        <f t="shared" si="63"/>
        <v>0</v>
      </c>
      <c r="H85" s="134">
        <f t="shared" si="63"/>
        <v>0</v>
      </c>
      <c r="I85" s="134">
        <f t="shared" si="63"/>
        <v>0</v>
      </c>
      <c r="J85" s="134">
        <f t="shared" si="63"/>
        <v>0</v>
      </c>
      <c r="K85" s="134">
        <f t="shared" si="63"/>
        <v>0</v>
      </c>
      <c r="L85" s="134">
        <f t="shared" si="63"/>
        <v>0</v>
      </c>
      <c r="M85" s="134">
        <f t="shared" si="63"/>
        <v>0</v>
      </c>
      <c r="N85" s="134">
        <f t="shared" si="63"/>
        <v>0</v>
      </c>
      <c r="O85" s="134">
        <f t="shared" si="63"/>
        <v>0</v>
      </c>
      <c r="P85" s="134">
        <f t="shared" si="63"/>
        <v>0</v>
      </c>
      <c r="Q85" s="134">
        <f t="shared" si="63"/>
        <v>0</v>
      </c>
      <c r="R85" s="134">
        <f t="shared" si="49"/>
        <v>0</v>
      </c>
      <c r="S85" s="56"/>
      <c r="T85" s="56"/>
      <c r="U85" s="195"/>
      <c r="V85" s="195"/>
      <c r="W85" s="195"/>
      <c r="X85" s="195"/>
      <c r="Y85" s="195"/>
      <c r="Z85" s="195"/>
      <c r="AA85" s="195"/>
      <c r="AB85" s="195"/>
      <c r="AC85" s="195"/>
      <c r="AD85" s="195"/>
      <c r="AE85" s="195"/>
      <c r="AF85" s="195"/>
      <c r="AG85" s="195"/>
      <c r="AH85" s="195"/>
      <c r="AI85" s="195"/>
      <c r="AJ85" s="195"/>
      <c r="AK85" s="195"/>
      <c r="AL85" s="195"/>
    </row>
    <row r="86" ht="3.75" customHeight="1">
      <c r="A86" s="15"/>
      <c r="B86" s="196"/>
      <c r="C86" s="217"/>
      <c r="D86" s="198"/>
      <c r="E86" s="134"/>
      <c r="F86" s="134"/>
      <c r="G86" s="134"/>
      <c r="H86" s="134"/>
      <c r="I86" s="134"/>
      <c r="J86" s="134"/>
      <c r="K86" s="134"/>
      <c r="L86" s="134"/>
      <c r="M86" s="134"/>
      <c r="N86" s="134"/>
      <c r="O86" s="134"/>
      <c r="P86" s="134"/>
      <c r="Q86" s="134"/>
      <c r="R86" s="134"/>
      <c r="S86" s="56"/>
      <c r="T86" s="56"/>
      <c r="U86" s="195"/>
      <c r="V86" s="195"/>
      <c r="W86" s="195"/>
      <c r="X86" s="195"/>
      <c r="Y86" s="195"/>
      <c r="Z86" s="195"/>
      <c r="AA86" s="195"/>
      <c r="AB86" s="195"/>
      <c r="AC86" s="195"/>
      <c r="AD86" s="195"/>
      <c r="AE86" s="195"/>
      <c r="AF86" s="195"/>
      <c r="AG86" s="195"/>
      <c r="AH86" s="195"/>
      <c r="AI86" s="195"/>
      <c r="AJ86" s="195"/>
      <c r="AK86" s="195"/>
      <c r="AL86" s="195"/>
    </row>
    <row r="87" ht="15.0" customHeight="1">
      <c r="A87" s="200" t="s">
        <v>332</v>
      </c>
      <c r="B87" s="210" t="s">
        <v>333</v>
      </c>
      <c r="C87" s="202"/>
      <c r="D87" s="203"/>
      <c r="E87" s="204">
        <f t="shared" ref="E87:Q87" si="64">SUM(E88:E89)</f>
        <v>0</v>
      </c>
      <c r="F87" s="204">
        <f t="shared" si="64"/>
        <v>0</v>
      </c>
      <c r="G87" s="204">
        <f t="shared" si="64"/>
        <v>0</v>
      </c>
      <c r="H87" s="204">
        <f t="shared" si="64"/>
        <v>0</v>
      </c>
      <c r="I87" s="204">
        <f t="shared" si="64"/>
        <v>0</v>
      </c>
      <c r="J87" s="204">
        <f t="shared" si="64"/>
        <v>0</v>
      </c>
      <c r="K87" s="204">
        <f t="shared" si="64"/>
        <v>0</v>
      </c>
      <c r="L87" s="204">
        <f t="shared" si="64"/>
        <v>0</v>
      </c>
      <c r="M87" s="204">
        <f t="shared" si="64"/>
        <v>0</v>
      </c>
      <c r="N87" s="204">
        <f t="shared" si="64"/>
        <v>0</v>
      </c>
      <c r="O87" s="204">
        <f t="shared" si="64"/>
        <v>0</v>
      </c>
      <c r="P87" s="204">
        <f t="shared" si="64"/>
        <v>0</v>
      </c>
      <c r="Q87" s="204">
        <f t="shared" si="64"/>
        <v>0</v>
      </c>
      <c r="R87" s="204">
        <f t="shared" ref="R87:R89" si="65">F87+G87+H87+I87+J87+K87+L87+M87+N87+O87+P87+Q87</f>
        <v>0</v>
      </c>
      <c r="S87" s="56"/>
      <c r="T87" s="56"/>
      <c r="U87" s="195"/>
      <c r="V87" s="195"/>
      <c r="W87" s="195"/>
      <c r="X87" s="195"/>
      <c r="Y87" s="195"/>
      <c r="Z87" s="195"/>
      <c r="AA87" s="195"/>
      <c r="AB87" s="195"/>
      <c r="AC87" s="195"/>
      <c r="AD87" s="195"/>
      <c r="AE87" s="195"/>
      <c r="AF87" s="195"/>
      <c r="AG87" s="195"/>
      <c r="AH87" s="195"/>
      <c r="AI87" s="195"/>
      <c r="AJ87" s="195"/>
      <c r="AK87" s="195"/>
      <c r="AL87" s="195"/>
    </row>
    <row r="88" ht="15.0" customHeight="1">
      <c r="A88" s="15"/>
      <c r="B88" s="196" t="s">
        <v>334</v>
      </c>
      <c r="C88" s="217"/>
      <c r="D88" s="198">
        <v>0.0</v>
      </c>
      <c r="E88" s="134">
        <v>0.0</v>
      </c>
      <c r="F88" s="134">
        <f>IF(ISERROR(VLOOKUP(F$7,Tilgungsplan,4,0)),0,VLOOKUP(F$7,Tilgungsplan,4,0))*(-1)</f>
        <v>0</v>
      </c>
      <c r="G88" s="134">
        <f>IF(ISERROR(VLOOKUP(G$7,Tilgungsplan,4,0)),0,VLOOKUP(G$7,Tilgungsplan,4,0))*(-1)</f>
        <v>0</v>
      </c>
      <c r="H88" s="134">
        <f>IF(ISERROR(VLOOKUP(H$7,Tilgungsplan,4,0)),0,VLOOKUP(H$7,Tilgungsplan,4,0))*(-1)</f>
        <v>0</v>
      </c>
      <c r="I88" s="134">
        <f>IF(ISERROR(VLOOKUP(I$7,Tilgungsplan,4,0)),0,VLOOKUP(I$7,Tilgungsplan,4,0))*(-1)</f>
        <v>0</v>
      </c>
      <c r="J88" s="134">
        <f>IF(ISERROR(VLOOKUP(J$7,Tilgungsplan,4,0)),0,VLOOKUP(J$7,Tilgungsplan,4,0))*(-1)</f>
        <v>0</v>
      </c>
      <c r="K88" s="134">
        <f>IF(ISERROR(VLOOKUP(K$7,Tilgungsplan,4,0)),0,VLOOKUP(K$7,Tilgungsplan,4,0))*(-1)</f>
        <v>0</v>
      </c>
      <c r="L88" s="134">
        <f>IF(ISERROR(VLOOKUP(L$7,Tilgungsplan,4,0)),0,VLOOKUP(L$7,Tilgungsplan,4,0))*(-1)</f>
        <v>0</v>
      </c>
      <c r="M88" s="134">
        <f>IF(ISERROR(VLOOKUP(M$7,Tilgungsplan,4,0)),0,VLOOKUP(M$7,Tilgungsplan,4,0))*(-1)</f>
        <v>0</v>
      </c>
      <c r="N88" s="134">
        <f>IF(ISERROR(VLOOKUP(N$7,Tilgungsplan,4,0)),0,VLOOKUP(N$7,Tilgungsplan,4,0))*(-1)</f>
        <v>0</v>
      </c>
      <c r="O88" s="134">
        <f>IF(ISERROR(VLOOKUP(O$7,Tilgungsplan,4,0)),0,VLOOKUP(O$7,Tilgungsplan,4,0))*(-1)</f>
        <v>0</v>
      </c>
      <c r="P88" s="134">
        <f>IF(ISERROR(VLOOKUP(P$7,Tilgungsplan,4,0)),0,VLOOKUP(P$7,Tilgungsplan,4,0))*(-1)</f>
        <v>0</v>
      </c>
      <c r="Q88" s="134">
        <f>IF(ISERROR(VLOOKUP(Q$7,Tilgungsplan,4,0)),0,VLOOKUP(Q$7,Tilgungsplan,4,0))*(-1)</f>
        <v>0</v>
      </c>
      <c r="R88" s="134">
        <f t="shared" si="65"/>
        <v>0</v>
      </c>
      <c r="S88" s="56"/>
      <c r="T88" s="56"/>
      <c r="U88" s="195"/>
      <c r="V88" s="195"/>
      <c r="W88" s="195"/>
      <c r="X88" s="195"/>
      <c r="Y88" s="195"/>
      <c r="Z88" s="195"/>
      <c r="AA88" s="195"/>
      <c r="AB88" s="195"/>
      <c r="AC88" s="195"/>
      <c r="AD88" s="195"/>
      <c r="AE88" s="195"/>
      <c r="AF88" s="195"/>
      <c r="AG88" s="195"/>
      <c r="AH88" s="195"/>
      <c r="AI88" s="195"/>
      <c r="AJ88" s="195"/>
      <c r="AK88" s="195"/>
      <c r="AL88" s="195"/>
    </row>
    <row r="89" ht="15.0" customHeight="1">
      <c r="A89" s="15"/>
      <c r="B89" s="196" t="s">
        <v>335</v>
      </c>
      <c r="C89" s="217"/>
      <c r="D89" s="198">
        <v>0.0</v>
      </c>
      <c r="E89" s="134">
        <v>0.0</v>
      </c>
      <c r="F89" s="134">
        <f>IF(ISERROR(VLOOKUP(F$7,Tilgungsplan,12,0)),0,VLOOKUP(F$7,Tilgungsplan,12,0))*(-1)</f>
        <v>0</v>
      </c>
      <c r="G89" s="134">
        <f>IF(ISERROR(VLOOKUP(G$7,Tilgungsplan,12,0)),0,VLOOKUP(G$7,Tilgungsplan,12,0))*(-1)</f>
        <v>0</v>
      </c>
      <c r="H89" s="134">
        <f>IF(ISERROR(VLOOKUP(H$7,Tilgungsplan,12,0)),0,VLOOKUP(H$7,Tilgungsplan,12,0))*(-1)</f>
        <v>0</v>
      </c>
      <c r="I89" s="134">
        <f>IF(ISERROR(VLOOKUP(I$7,Tilgungsplan,12,0)),0,VLOOKUP(I$7,Tilgungsplan,12,0))*(-1)</f>
        <v>0</v>
      </c>
      <c r="J89" s="134">
        <f>IF(ISERROR(VLOOKUP(J$7,Tilgungsplan,12,0)),0,VLOOKUP(J$7,Tilgungsplan,12,0))*(-1)</f>
        <v>0</v>
      </c>
      <c r="K89" s="134">
        <f>IF(ISERROR(VLOOKUP(K$7,Tilgungsplan,12,0)),0,VLOOKUP(K$7,Tilgungsplan,12,0))*(-1)</f>
        <v>0</v>
      </c>
      <c r="L89" s="134">
        <f>IF(ISERROR(VLOOKUP(L$7,Tilgungsplan,12,0)),0,VLOOKUP(L$7,Tilgungsplan,12,0))*(-1)</f>
        <v>0</v>
      </c>
      <c r="M89" s="134">
        <f>IF(ISERROR(VLOOKUP(M$7,Tilgungsplan,12,0)),0,VLOOKUP(M$7,Tilgungsplan,12,0))*(-1)</f>
        <v>0</v>
      </c>
      <c r="N89" s="134">
        <f>IF(ISERROR(VLOOKUP(N$7,Tilgungsplan,12,0)),0,VLOOKUP(N$7,Tilgungsplan,12,0))*(-1)</f>
        <v>0</v>
      </c>
      <c r="O89" s="134">
        <f>IF(ISERROR(VLOOKUP(O$7,Tilgungsplan,12,0)),0,VLOOKUP(O$7,Tilgungsplan,12,0))*(-1)</f>
        <v>0</v>
      </c>
      <c r="P89" s="134">
        <f>IF(ISERROR(VLOOKUP(P$7,Tilgungsplan,12,0)),0,VLOOKUP(P$7,Tilgungsplan,12,0))*(-1)</f>
        <v>0</v>
      </c>
      <c r="Q89" s="134">
        <f>IF(ISERROR(VLOOKUP(Q$7,Tilgungsplan,12,0)),0,VLOOKUP(Q$7,Tilgungsplan,12,0))*(-1)</f>
        <v>0</v>
      </c>
      <c r="R89" s="134">
        <f t="shared" si="65"/>
        <v>0</v>
      </c>
      <c r="S89" s="56"/>
      <c r="T89" s="56"/>
      <c r="U89" s="195"/>
      <c r="V89" s="195"/>
      <c r="W89" s="195"/>
      <c r="X89" s="195"/>
      <c r="Y89" s="195"/>
      <c r="Z89" s="195"/>
      <c r="AA89" s="195"/>
      <c r="AB89" s="195"/>
      <c r="AC89" s="195"/>
      <c r="AD89" s="195"/>
      <c r="AE89" s="195"/>
      <c r="AF89" s="195"/>
      <c r="AG89" s="195"/>
      <c r="AH89" s="195"/>
      <c r="AI89" s="195"/>
      <c r="AJ89" s="195"/>
      <c r="AK89" s="195"/>
      <c r="AL89" s="195"/>
    </row>
    <row r="90" ht="3.75" customHeight="1">
      <c r="A90" s="15"/>
      <c r="B90" s="196"/>
      <c r="C90" s="217"/>
      <c r="D90" s="198"/>
      <c r="E90" s="199"/>
      <c r="F90" s="199"/>
      <c r="G90" s="199"/>
      <c r="H90" s="199"/>
      <c r="I90" s="199"/>
      <c r="J90" s="199"/>
      <c r="K90" s="199"/>
      <c r="L90" s="199"/>
      <c r="M90" s="199"/>
      <c r="N90" s="199"/>
      <c r="O90" s="199"/>
      <c r="P90" s="199"/>
      <c r="Q90" s="199"/>
      <c r="R90" s="199"/>
      <c r="S90" s="213"/>
      <c r="T90" s="213"/>
      <c r="U90" s="214"/>
      <c r="V90" s="214"/>
      <c r="W90" s="214"/>
      <c r="X90" s="214"/>
      <c r="Y90" s="214"/>
      <c r="Z90" s="214"/>
      <c r="AA90" s="214"/>
      <c r="AB90" s="214"/>
      <c r="AC90" s="214"/>
      <c r="AD90" s="214"/>
      <c r="AE90" s="214"/>
      <c r="AF90" s="214"/>
      <c r="AG90" s="214"/>
      <c r="AH90" s="214"/>
      <c r="AI90" s="214"/>
      <c r="AJ90" s="214"/>
      <c r="AK90" s="214"/>
      <c r="AL90" s="214"/>
    </row>
    <row r="91" ht="18.0" customHeight="1">
      <c r="A91" s="190" t="s">
        <v>336</v>
      </c>
      <c r="B91" s="191" t="s">
        <v>337</v>
      </c>
      <c r="C91" s="233"/>
      <c r="D91" s="193"/>
      <c r="E91" s="194">
        <f t="shared" ref="E91:Q91" si="66">SUM(E92:E96)</f>
        <v>0</v>
      </c>
      <c r="F91" s="194">
        <f t="shared" si="66"/>
        <v>0</v>
      </c>
      <c r="G91" s="194">
        <f t="shared" si="66"/>
        <v>0</v>
      </c>
      <c r="H91" s="194">
        <f t="shared" si="66"/>
        <v>0</v>
      </c>
      <c r="I91" s="194">
        <f t="shared" si="66"/>
        <v>0</v>
      </c>
      <c r="J91" s="194">
        <f t="shared" si="66"/>
        <v>0</v>
      </c>
      <c r="K91" s="194">
        <f t="shared" si="66"/>
        <v>0</v>
      </c>
      <c r="L91" s="194">
        <f t="shared" si="66"/>
        <v>0</v>
      </c>
      <c r="M91" s="194">
        <f t="shared" si="66"/>
        <v>0</v>
      </c>
      <c r="N91" s="194">
        <f t="shared" si="66"/>
        <v>0</v>
      </c>
      <c r="O91" s="194">
        <f t="shared" si="66"/>
        <v>0</v>
      </c>
      <c r="P91" s="194">
        <f t="shared" si="66"/>
        <v>0</v>
      </c>
      <c r="Q91" s="194">
        <f t="shared" si="66"/>
        <v>0</v>
      </c>
      <c r="R91" s="194">
        <f t="shared" ref="R91:R96" si="67">F91+G91+H91+I91+J91+K91+L91+M91+N91+O91+P91+Q91</f>
        <v>0</v>
      </c>
      <c r="S91" s="56"/>
      <c r="T91" s="56"/>
      <c r="U91" s="195"/>
      <c r="V91" s="195"/>
      <c r="W91" s="195"/>
      <c r="X91" s="195"/>
      <c r="Y91" s="195"/>
      <c r="Z91" s="195"/>
      <c r="AA91" s="195"/>
      <c r="AB91" s="195"/>
      <c r="AC91" s="195"/>
      <c r="AD91" s="195"/>
      <c r="AE91" s="195"/>
      <c r="AF91" s="195"/>
      <c r="AG91" s="195"/>
      <c r="AH91" s="195"/>
      <c r="AI91" s="195"/>
      <c r="AJ91" s="195"/>
      <c r="AK91" s="195"/>
      <c r="AL91" s="195"/>
    </row>
    <row r="92" ht="15.0" customHeight="1">
      <c r="A92" s="15"/>
      <c r="B92" s="196" t="str">
        <f>'Jahr1 B2C'!A8</f>
        <v>Produktgruppe 1</v>
      </c>
      <c r="C92" s="217">
        <f t="shared" ref="C92:C96" si="68">C12</f>
        <v>0.19</v>
      </c>
      <c r="D92" s="198">
        <v>0.0</v>
      </c>
      <c r="E92" s="134">
        <v>0.0</v>
      </c>
      <c r="F92" s="134">
        <f>'Jahr1 B2C'!E9*'Jahr1 B2C'!$C9*(1+$C92)+'Jahr1 B2C'!E10*'Jahr1 B2C'!$C10*(1+$C92)+'Jahr1 B2C'!E11*'Jahr1 B2C'!$C11*(1+$C92)+'Jahr1 B2C'!E12*'Jahr1 B2C'!$C12*(1+$C92)+'Jahr1 B2C'!E13*'Jahr1 B2C'!$C13*(1+$C92)+'Jahr1 B2C'!E14*'Jahr1 B2C'!$C14*(1+$C92)+'Jahr1 B2C'!E15*'Jahr1 B2C'!$C15*(1+$C92)+'Jahr1 B2C'!E16*'Jahr1 B2C'!$C16*(1+$C92)+'Jahr1 B2C'!E17*'Jahr1 B2C'!$C17*(1+$C92)+'Jahr1 B2C'!E18*'Jahr1 B2C'!$C18*(1+$C92)+'Jahr1 B2B'!E9*'Jahr1 B2B'!$C9*(1+$C92)+'Jahr1 B2B'!E10*'Jahr1 B2B'!$C10*(1+$C92)+'Jahr1 B2B'!E11*'Jahr1 B2B'!$C11*(1+$C92)+'Jahr1 B2B'!E12*'Jahr1 B2B'!$C12*(1+$C92)+'Jahr1 B2B'!E13*'Jahr1 B2B'!$C13*(1+$C92)+'Jahr1 B2B'!E14*'Jahr1 B2B'!$C14*(1+$C92)+'Jahr1 B2B'!E15*'Jahr1 B2B'!$C15*(1+$C92)+'Jahr1 B2B'!E16*'Jahr1 B2B'!$C16*(1+$C92)+'Jahr1 B2B'!E17*'Jahr1 B2B'!$C17*(1+$C92)+'Jahr1 B2B'!E18*'Jahr1 B2B'!$C18*(1+$C92)</f>
        <v>0</v>
      </c>
      <c r="G92" s="134">
        <f>'Jahr1 B2C'!F9*'Jahr1 B2C'!$C9*(1+$C92)+'Jahr1 B2C'!F10*'Jahr1 B2C'!$C10*(1+$C92)+'Jahr1 B2C'!F11*'Jahr1 B2C'!$C11*(1+$C92)+'Jahr1 B2C'!F12*'Jahr1 B2C'!$C12*(1+$C92)+'Jahr1 B2C'!F13*'Jahr1 B2C'!$C13*(1+$C92)+'Jahr1 B2C'!F14*'Jahr1 B2C'!$C14*(1+$C92)+'Jahr1 B2C'!F15*'Jahr1 B2C'!$C15*(1+$C92)+'Jahr1 B2C'!F16*'Jahr1 B2C'!$C16*(1+$C92)+'Jahr1 B2C'!F17*'Jahr1 B2C'!$C17*(1+$C92)+'Jahr1 B2C'!F18*'Jahr1 B2C'!$C18*(1+$C92)+'Jahr1 B2B'!F9*'Jahr1 B2B'!$C9*(1+$C92)+'Jahr1 B2B'!F10*'Jahr1 B2B'!$C10*(1+$C92)+'Jahr1 B2B'!F11*'Jahr1 B2B'!$C11*(1+$C92)+'Jahr1 B2B'!F12*'Jahr1 B2B'!$C12*(1+$C92)+'Jahr1 B2B'!F13*'Jahr1 B2B'!$C13*(1+$C92)+'Jahr1 B2B'!F14*'Jahr1 B2B'!$C14*(1+$C92)+'Jahr1 B2B'!F15*'Jahr1 B2B'!$C15*(1+$C92)+'Jahr1 B2B'!F16*'Jahr1 B2B'!$C16*(1+$C92)+'Jahr1 B2B'!F17*'Jahr1 B2B'!$C17*(1+$C92)+'Jahr1 B2B'!F18*'Jahr1 B2B'!$C18*(1+$C92)</f>
        <v>0</v>
      </c>
      <c r="H92" s="134">
        <f>'Jahr1 B2C'!G9*'Jahr1 B2C'!$C9*(1+$C92)+'Jahr1 B2C'!G10*'Jahr1 B2C'!$C10*(1+$C92)+'Jahr1 B2C'!G11*'Jahr1 B2C'!$C11*(1+$C92)+'Jahr1 B2C'!G12*'Jahr1 B2C'!$C12*(1+$C92)+'Jahr1 B2C'!G13*'Jahr1 B2C'!$C13*(1+$C92)+'Jahr1 B2C'!G14*'Jahr1 B2C'!$C14*(1+$C92)+'Jahr1 B2C'!G15*'Jahr1 B2C'!$C15*(1+$C92)+'Jahr1 B2C'!G16*'Jahr1 B2C'!$C16*(1+$C92)+'Jahr1 B2C'!G17*'Jahr1 B2C'!$C17*(1+$C92)+'Jahr1 B2C'!G18*'Jahr1 B2C'!$C18*(1+$C92)+'Jahr1 B2B'!G9*'Jahr1 B2B'!$C9*(1+$C92)+'Jahr1 B2B'!G10*'Jahr1 B2B'!$C10*(1+$C92)+'Jahr1 B2B'!G11*'Jahr1 B2B'!$C11*(1+$C92)+'Jahr1 B2B'!G12*'Jahr1 B2B'!$C12*(1+$C92)+'Jahr1 B2B'!G13*'Jahr1 B2B'!$C13*(1+$C92)+'Jahr1 B2B'!G14*'Jahr1 B2B'!$C14*(1+$C92)+'Jahr1 B2B'!G15*'Jahr1 B2B'!$C15*(1+$C92)+'Jahr1 B2B'!G16*'Jahr1 B2B'!$C16*(1+$C92)+'Jahr1 B2B'!G17*'Jahr1 B2B'!$C17*(1+$C92)+'Jahr1 B2B'!G18*'Jahr1 B2B'!$C18*(1+$C92)</f>
        <v>0</v>
      </c>
      <c r="I92" s="134">
        <f>'Jahr1 B2C'!H9*'Jahr1 B2C'!$C9*(1+$C92)+'Jahr1 B2C'!H10*'Jahr1 B2C'!$C10*(1+$C92)+'Jahr1 B2C'!H11*'Jahr1 B2C'!$C11*(1+$C92)+'Jahr1 B2C'!H12*'Jahr1 B2C'!$C12*(1+$C92)+'Jahr1 B2C'!H13*'Jahr1 B2C'!$C13*(1+$C92)+'Jahr1 B2C'!H14*'Jahr1 B2C'!$C14*(1+$C92)+'Jahr1 B2C'!H15*'Jahr1 B2C'!$C15*(1+$C92)+'Jahr1 B2C'!H16*'Jahr1 B2C'!$C16*(1+$C92)+'Jahr1 B2C'!H17*'Jahr1 B2C'!$C17*(1+$C92)+'Jahr1 B2C'!H18*'Jahr1 B2C'!$C18*(1+$C92)+'Jahr1 B2B'!H9*'Jahr1 B2B'!$C9*(1+$C92)+'Jahr1 B2B'!H10*'Jahr1 B2B'!$C10*(1+$C92)+'Jahr1 B2B'!H11*'Jahr1 B2B'!$C11*(1+$C92)+'Jahr1 B2B'!H12*'Jahr1 B2B'!$C12*(1+$C92)+'Jahr1 B2B'!H13*'Jahr1 B2B'!$C13*(1+$C92)+'Jahr1 B2B'!H14*'Jahr1 B2B'!$C14*(1+$C92)+'Jahr1 B2B'!H15*'Jahr1 B2B'!$C15*(1+$C92)+'Jahr1 B2B'!H16*'Jahr1 B2B'!$C16*(1+$C92)+'Jahr1 B2B'!H17*'Jahr1 B2B'!$C17*(1+$C92)+'Jahr1 B2B'!H18*'Jahr1 B2B'!$C18*(1+$C92)</f>
        <v>0</v>
      </c>
      <c r="J92" s="134">
        <f>'Jahr1 B2C'!I9*'Jahr1 B2C'!$C9*(1+$C92)+'Jahr1 B2C'!I10*'Jahr1 B2C'!$C10*(1+$C92)+'Jahr1 B2C'!I11*'Jahr1 B2C'!$C11*(1+$C92)+'Jahr1 B2C'!I12*'Jahr1 B2C'!$C12*(1+$C92)+'Jahr1 B2C'!I13*'Jahr1 B2C'!$C13*(1+$C92)+'Jahr1 B2C'!I14*'Jahr1 B2C'!$C14*(1+$C92)+'Jahr1 B2C'!I15*'Jahr1 B2C'!$C15*(1+$C92)+'Jahr1 B2C'!I16*'Jahr1 B2C'!$C16*(1+$C92)+'Jahr1 B2C'!I17*'Jahr1 B2C'!$C17*(1+$C92)+'Jahr1 B2C'!I18*'Jahr1 B2C'!$C18*(1+$C92)+'Jahr1 B2B'!I9*'Jahr1 B2B'!$C9*(1+$C92)+'Jahr1 B2B'!I10*'Jahr1 B2B'!$C10*(1+$C92)+'Jahr1 B2B'!I11*'Jahr1 B2B'!$C11*(1+$C92)+'Jahr1 B2B'!I12*'Jahr1 B2B'!$C12*(1+$C92)+'Jahr1 B2B'!I13*'Jahr1 B2B'!$C13*(1+$C92)+'Jahr1 B2B'!I14*'Jahr1 B2B'!$C14*(1+$C92)+'Jahr1 B2B'!I15*'Jahr1 B2B'!$C15*(1+$C92)+'Jahr1 B2B'!I16*'Jahr1 B2B'!$C16*(1+$C92)+'Jahr1 B2B'!I17*'Jahr1 B2B'!$C17*(1+$C92)+'Jahr1 B2B'!I18*'Jahr1 B2B'!$C18*(1+$C92)</f>
        <v>0</v>
      </c>
      <c r="K92" s="134">
        <f>'Jahr1 B2C'!J9*'Jahr1 B2C'!$C9*(1+$C92)+'Jahr1 B2C'!J10*'Jahr1 B2C'!$C10*(1+$C92)+'Jahr1 B2C'!J11*'Jahr1 B2C'!$C11*(1+$C92)+'Jahr1 B2C'!J12*'Jahr1 B2C'!$C12*(1+$C92)+'Jahr1 B2C'!J13*'Jahr1 B2C'!$C13*(1+$C92)+'Jahr1 B2C'!J14*'Jahr1 B2C'!$C14*(1+$C92)+'Jahr1 B2C'!J15*'Jahr1 B2C'!$C15*(1+$C92)+'Jahr1 B2C'!J16*'Jahr1 B2C'!$C16*(1+$C92)+'Jahr1 B2C'!J17*'Jahr1 B2C'!$C17*(1+$C92)+'Jahr1 B2C'!J18*'Jahr1 B2C'!$C18*(1+$C92)+'Jahr1 B2B'!J9*'Jahr1 B2B'!$C9*(1+$C92)+'Jahr1 B2B'!J10*'Jahr1 B2B'!$C10*(1+$C92)+'Jahr1 B2B'!J11*'Jahr1 B2B'!$C11*(1+$C92)+'Jahr1 B2B'!J12*'Jahr1 B2B'!$C12*(1+$C92)+'Jahr1 B2B'!J13*'Jahr1 B2B'!$C13*(1+$C92)+'Jahr1 B2B'!J14*'Jahr1 B2B'!$C14*(1+$C92)+'Jahr1 B2B'!J15*'Jahr1 B2B'!$C15*(1+$C92)+'Jahr1 B2B'!J16*'Jahr1 B2B'!$C16*(1+$C92)+'Jahr1 B2B'!J17*'Jahr1 B2B'!$C17*(1+$C92)+'Jahr1 B2B'!J18*'Jahr1 B2B'!$C18*(1+$C92)</f>
        <v>0</v>
      </c>
      <c r="L92" s="134">
        <f>'Jahr1 B2C'!K9*'Jahr1 B2C'!$C9*(1+$C92)+'Jahr1 B2C'!K10*'Jahr1 B2C'!$C10*(1+$C92)+'Jahr1 B2C'!K11*'Jahr1 B2C'!$C11*(1+$C92)+'Jahr1 B2C'!K12*'Jahr1 B2C'!$C12*(1+$C92)+'Jahr1 B2C'!K13*'Jahr1 B2C'!$C13*(1+$C92)+'Jahr1 B2C'!K14*'Jahr1 B2C'!$C14*(1+$C92)+'Jahr1 B2C'!K15*'Jahr1 B2C'!$C15*(1+$C92)+'Jahr1 B2C'!K16*'Jahr1 B2C'!$C16*(1+$C92)+'Jahr1 B2C'!K17*'Jahr1 B2C'!$C17*(1+$C92)+'Jahr1 B2C'!K18*'Jahr1 B2C'!$C18*(1+$C92)+'Jahr1 B2B'!K9*'Jahr1 B2B'!$C9*(1+$C92)+'Jahr1 B2B'!K10*'Jahr1 B2B'!$C10*(1+$C92)+'Jahr1 B2B'!K11*'Jahr1 B2B'!$C11*(1+$C92)+'Jahr1 B2B'!K12*'Jahr1 B2B'!$C12*(1+$C92)+'Jahr1 B2B'!K13*'Jahr1 B2B'!$C13*(1+$C92)+'Jahr1 B2B'!K14*'Jahr1 B2B'!$C14*(1+$C92)+'Jahr1 B2B'!K15*'Jahr1 B2B'!$C15*(1+$C92)+'Jahr1 B2B'!K16*'Jahr1 B2B'!$C16*(1+$C92)+'Jahr1 B2B'!K17*'Jahr1 B2B'!$C17*(1+$C92)+'Jahr1 B2B'!K18*'Jahr1 B2B'!$C18*(1+$C92)</f>
        <v>0</v>
      </c>
      <c r="M92" s="134">
        <f>'Jahr1 B2C'!L9*'Jahr1 B2C'!$C9*(1+$C92)+'Jahr1 B2C'!L10*'Jahr1 B2C'!$C10*(1+$C92)+'Jahr1 B2C'!L11*'Jahr1 B2C'!$C11*(1+$C92)+'Jahr1 B2C'!L12*'Jahr1 B2C'!$C12*(1+$C92)+'Jahr1 B2C'!L13*'Jahr1 B2C'!$C13*(1+$C92)+'Jahr1 B2C'!L14*'Jahr1 B2C'!$C14*(1+$C92)+'Jahr1 B2C'!L15*'Jahr1 B2C'!$C15*(1+$C92)+'Jahr1 B2C'!L16*'Jahr1 B2C'!$C16*(1+$C92)+'Jahr1 B2C'!L17*'Jahr1 B2C'!$C17*(1+$C92)+'Jahr1 B2C'!L18*'Jahr1 B2C'!$C18*(1+$C92)+'Jahr1 B2B'!L9*'Jahr1 B2B'!$C9*(1+$C92)+'Jahr1 B2B'!L10*'Jahr1 B2B'!$C10*(1+$C92)+'Jahr1 B2B'!L11*'Jahr1 B2B'!$C11*(1+$C92)+'Jahr1 B2B'!L12*'Jahr1 B2B'!$C12*(1+$C92)+'Jahr1 B2B'!L13*'Jahr1 B2B'!$C13*(1+$C92)+'Jahr1 B2B'!L14*'Jahr1 B2B'!$C14*(1+$C92)+'Jahr1 B2B'!L15*'Jahr1 B2B'!$C15*(1+$C92)+'Jahr1 B2B'!L16*'Jahr1 B2B'!$C16*(1+$C92)+'Jahr1 B2B'!L17*'Jahr1 B2B'!$C17*(1+$C92)+'Jahr1 B2B'!L18*'Jahr1 B2B'!$C18*(1+$C92)</f>
        <v>0</v>
      </c>
      <c r="N92" s="134">
        <f>'Jahr1 B2C'!M9*'Jahr1 B2C'!$C9*(1+$C92)+'Jahr1 B2C'!M10*'Jahr1 B2C'!$C10*(1+$C92)+'Jahr1 B2C'!M11*'Jahr1 B2C'!$C11*(1+$C92)+'Jahr1 B2C'!M12*'Jahr1 B2C'!$C12*(1+$C92)+'Jahr1 B2C'!M13*'Jahr1 B2C'!$C13*(1+$C92)+'Jahr1 B2C'!M14*'Jahr1 B2C'!$C14*(1+$C92)+'Jahr1 B2C'!M15*'Jahr1 B2C'!$C15*(1+$C92)+'Jahr1 B2C'!M16*'Jahr1 B2C'!$C16*(1+$C92)+'Jahr1 B2C'!M17*'Jahr1 B2C'!$C17*(1+$C92)+'Jahr1 B2C'!M18*'Jahr1 B2C'!$C18*(1+$C92)+'Jahr1 B2B'!M9*'Jahr1 B2B'!$C9*(1+$C92)+'Jahr1 B2B'!M10*'Jahr1 B2B'!$C10*(1+$C92)+'Jahr1 B2B'!M11*'Jahr1 B2B'!$C11*(1+$C92)+'Jahr1 B2B'!M12*'Jahr1 B2B'!$C12*(1+$C92)+'Jahr1 B2B'!M13*'Jahr1 B2B'!$C13*(1+$C92)+'Jahr1 B2B'!M14*'Jahr1 B2B'!$C14*(1+$C92)+'Jahr1 B2B'!M15*'Jahr1 B2B'!$C15*(1+$C92)+'Jahr1 B2B'!M16*'Jahr1 B2B'!$C16*(1+$C92)+'Jahr1 B2B'!M17*'Jahr1 B2B'!$C17*(1+$C92)+'Jahr1 B2B'!M18*'Jahr1 B2B'!$C18*(1+$C92)</f>
        <v>0</v>
      </c>
      <c r="O92" s="134">
        <f>'Jahr1 B2C'!N9*'Jahr1 B2C'!$C9*(1+$C92)+'Jahr1 B2C'!N10*'Jahr1 B2C'!$C10*(1+$C92)+'Jahr1 B2C'!N11*'Jahr1 B2C'!$C11*(1+$C92)+'Jahr1 B2C'!N12*'Jahr1 B2C'!$C12*(1+$C92)+'Jahr1 B2C'!N13*'Jahr1 B2C'!$C13*(1+$C92)+'Jahr1 B2C'!N14*'Jahr1 B2C'!$C14*(1+$C92)+'Jahr1 B2C'!N15*'Jahr1 B2C'!$C15*(1+$C92)+'Jahr1 B2C'!N16*'Jahr1 B2C'!$C16*(1+$C92)+'Jahr1 B2C'!N17*'Jahr1 B2C'!$C17*(1+$C92)+'Jahr1 B2C'!N18*'Jahr1 B2C'!$C18*(1+$C92)+'Jahr1 B2B'!N9*'Jahr1 B2B'!$C9*(1+$C92)+'Jahr1 B2B'!N10*'Jahr1 B2B'!$C10*(1+$C92)+'Jahr1 B2B'!N11*'Jahr1 B2B'!$C11*(1+$C92)+'Jahr1 B2B'!N12*'Jahr1 B2B'!$C12*(1+$C92)+'Jahr1 B2B'!N13*'Jahr1 B2B'!$C13*(1+$C92)+'Jahr1 B2B'!N14*'Jahr1 B2B'!$C14*(1+$C92)+'Jahr1 B2B'!N15*'Jahr1 B2B'!$C15*(1+$C92)+'Jahr1 B2B'!N16*'Jahr1 B2B'!$C16*(1+$C92)+'Jahr1 B2B'!N17*'Jahr1 B2B'!$C17*(1+$C92)+'Jahr1 B2B'!N18*'Jahr1 B2B'!$C18*(1+$C92)</f>
        <v>0</v>
      </c>
      <c r="P92" s="134">
        <f>'Jahr1 B2C'!O9*'Jahr1 B2C'!$C9*(1+$C92)+'Jahr1 B2C'!O10*'Jahr1 B2C'!$C10*(1+$C92)+'Jahr1 B2C'!O11*'Jahr1 B2C'!$C11*(1+$C92)+'Jahr1 B2C'!O12*'Jahr1 B2C'!$C12*(1+$C92)+'Jahr1 B2C'!O13*'Jahr1 B2C'!$C13*(1+$C92)+'Jahr1 B2C'!O14*'Jahr1 B2C'!$C14*(1+$C92)+'Jahr1 B2C'!O15*'Jahr1 B2C'!$C15*(1+$C92)+'Jahr1 B2C'!O16*'Jahr1 B2C'!$C16*(1+$C92)+'Jahr1 B2C'!O17*'Jahr1 B2C'!$C17*(1+$C92)+'Jahr1 B2C'!O18*'Jahr1 B2C'!$C18*(1+$C92)+'Jahr1 B2B'!O9*'Jahr1 B2B'!$C9*(1+$C92)+'Jahr1 B2B'!O10*'Jahr1 B2B'!$C10*(1+$C92)+'Jahr1 B2B'!O11*'Jahr1 B2B'!$C11*(1+$C92)+'Jahr1 B2B'!O12*'Jahr1 B2B'!$C12*(1+$C92)+'Jahr1 B2B'!O13*'Jahr1 B2B'!$C13*(1+$C92)+'Jahr1 B2B'!O14*'Jahr1 B2B'!$C14*(1+$C92)+'Jahr1 B2B'!O15*'Jahr1 B2B'!$C15*(1+$C92)+'Jahr1 B2B'!O16*'Jahr1 B2B'!$C16*(1+$C92)+'Jahr1 B2B'!O17*'Jahr1 B2B'!$C17*(1+$C92)+'Jahr1 B2B'!O18*'Jahr1 B2B'!$C18*(1+$C92)</f>
        <v>0</v>
      </c>
      <c r="Q92" s="134">
        <f>'Jahr1 B2C'!P9*'Jahr1 B2C'!$C9*(1+$C92)+'Jahr1 B2C'!P10*'Jahr1 B2C'!$C10*(1+$C92)+'Jahr1 B2C'!P11*'Jahr1 B2C'!$C11*(1+$C92)+'Jahr1 B2C'!P12*'Jahr1 B2C'!$C12*(1+$C92)+'Jahr1 B2C'!P13*'Jahr1 B2C'!$C13*(1+$C92)+'Jahr1 B2C'!P14*'Jahr1 B2C'!$C14*(1+$C92)+'Jahr1 B2C'!P15*'Jahr1 B2C'!$C15*(1+$C92)+'Jahr1 B2C'!P16*'Jahr1 B2C'!$C16*(1+$C92)+'Jahr1 B2C'!P17*'Jahr1 B2C'!$C17*(1+$C92)+'Jahr1 B2C'!P18*'Jahr1 B2C'!$C18*(1+$C92)+'Jahr1 B2B'!P9*'Jahr1 B2B'!$C9*(1+$C92)+'Jahr1 B2B'!P10*'Jahr1 B2B'!$C10*(1+$C92)+'Jahr1 B2B'!P11*'Jahr1 B2B'!$C11*(1+$C92)+'Jahr1 B2B'!P12*'Jahr1 B2B'!$C12*(1+$C92)+'Jahr1 B2B'!P13*'Jahr1 B2B'!$C13*(1+$C92)+'Jahr1 B2B'!P14*'Jahr1 B2B'!$C14*(1+$C92)+'Jahr1 B2B'!P15*'Jahr1 B2B'!$C15*(1+$C92)+'Jahr1 B2B'!P16*'Jahr1 B2B'!$C16*(1+$C92)+'Jahr1 B2B'!P17*'Jahr1 B2B'!$C17*(1+$C92)+'Jahr1 B2B'!P18*'Jahr1 B2B'!$C18*(1+$C92)</f>
        <v>0</v>
      </c>
      <c r="R92" s="134">
        <f t="shared" si="67"/>
        <v>0</v>
      </c>
      <c r="S92" s="56"/>
      <c r="T92" s="56"/>
      <c r="U92" s="195"/>
      <c r="V92" s="195"/>
      <c r="W92" s="195"/>
      <c r="X92" s="195"/>
      <c r="Y92" s="195"/>
      <c r="Z92" s="195"/>
      <c r="AA92" s="195"/>
      <c r="AB92" s="195"/>
      <c r="AC92" s="195"/>
      <c r="AD92" s="195"/>
      <c r="AE92" s="195"/>
      <c r="AF92" s="195"/>
      <c r="AG92" s="195"/>
      <c r="AH92" s="195"/>
      <c r="AI92" s="195"/>
      <c r="AJ92" s="195"/>
      <c r="AK92" s="195"/>
      <c r="AL92" s="195"/>
    </row>
    <row r="93" ht="15.0" customHeight="1">
      <c r="A93" s="15"/>
      <c r="B93" s="196" t="str">
        <f>'Jahr1 B2C'!A20</f>
        <v>Produktgruppe 2</v>
      </c>
      <c r="C93" s="217">
        <f t="shared" si="68"/>
        <v>0.19</v>
      </c>
      <c r="D93" s="198">
        <v>0.0</v>
      </c>
      <c r="E93" s="134">
        <v>0.0</v>
      </c>
      <c r="F93" s="134">
        <f>'Jahr1 B2C'!E21*'Jahr1 B2C'!$C21*(1+$C93)+'Jahr1 B2C'!E22*'Jahr1 B2C'!$C22*(1+$C93)+'Jahr1 B2C'!E23*'Jahr1 B2C'!$C23*(1+$C93)+'Jahr1 B2C'!E24*'Jahr1 B2C'!$C24*(1+$C93)+'Jahr1 B2C'!E25*'Jahr1 B2C'!$C25*(1+$C93)+'Jahr1 B2C'!E26*'Jahr1 B2C'!$C26*(1+$C93)+'Jahr1 B2C'!E27*'Jahr1 B2C'!$C27*(1+$C93)+'Jahr1 B2C'!E28*'Jahr1 B2C'!$C28*(1+$C93)+'Jahr1 B2C'!E29*'Jahr1 B2C'!$C29*(1+$C93)+'Jahr1 B2C'!E30*'Jahr1 B2C'!$C30*(1+$C93)+'Jahr1 B2B'!E21*'Jahr1 B2B'!$C21*(1+$C93)+'Jahr1 B2B'!E22*'Jahr1 B2B'!$C22*(1+$C93)+'Jahr1 B2B'!E23*'Jahr1 B2B'!$C23*(1+$C93)+'Jahr1 B2B'!E24*'Jahr1 B2B'!$C24*(1+$C93)+'Jahr1 B2B'!E25*'Jahr1 B2B'!$C25*(1+$C93)+'Jahr1 B2B'!E26*'Jahr1 B2B'!$C26*(1+$C93)+'Jahr1 B2B'!E27*'Jahr1 B2B'!$C27*(1+$C93)+'Jahr1 B2B'!E28*'Jahr1 B2B'!$C28*(1+$C93)+'Jahr1 B2B'!E29*'Jahr1 B2B'!$C29*(1+$C93)+'Jahr1 B2B'!E30*'Jahr1 B2B'!$C30*(1+$C93)</f>
        <v>0</v>
      </c>
      <c r="G93" s="134">
        <f>'Jahr1 B2C'!F21*'Jahr1 B2C'!$C21*(1+$C93)+'Jahr1 B2C'!F22*'Jahr1 B2C'!$C22*(1+$C93)+'Jahr1 B2C'!F23*'Jahr1 B2C'!$C23*(1+$C93)+'Jahr1 B2C'!F24*'Jahr1 B2C'!$C24*(1+$C93)+'Jahr1 B2C'!F25*'Jahr1 B2C'!$C25*(1+$C93)+'Jahr1 B2C'!F26*'Jahr1 B2C'!$C26*(1+$C93)+'Jahr1 B2C'!F27*'Jahr1 B2C'!$C27*(1+$C93)+'Jahr1 B2C'!F28*'Jahr1 B2C'!$C28*(1+$C93)+'Jahr1 B2C'!F29*'Jahr1 B2C'!$C29*(1+$C93)+'Jahr1 B2C'!F30*'Jahr1 B2C'!$C30*(1+$C93)+'Jahr1 B2B'!F21*'Jahr1 B2B'!$C21*(1+$C93)+'Jahr1 B2B'!F22*'Jahr1 B2B'!$C22*(1+$C93)+'Jahr1 B2B'!F23*'Jahr1 B2B'!$C23*(1+$C93)+'Jahr1 B2B'!F24*'Jahr1 B2B'!$C24*(1+$C93)+'Jahr1 B2B'!F25*'Jahr1 B2B'!$C25*(1+$C93)+'Jahr1 B2B'!F26*'Jahr1 B2B'!$C26*(1+$C93)+'Jahr1 B2B'!F27*'Jahr1 B2B'!$C27*(1+$C93)+'Jahr1 B2B'!F28*'Jahr1 B2B'!$C28*(1+$C93)+'Jahr1 B2B'!F29*'Jahr1 B2B'!$C29*(1+$C93)+'Jahr1 B2B'!F30*'Jahr1 B2B'!$C30*(1+$C93)</f>
        <v>0</v>
      </c>
      <c r="H93" s="134">
        <f>'Jahr1 B2C'!G21*'Jahr1 B2C'!$C21*(1+$C93)+'Jahr1 B2C'!G22*'Jahr1 B2C'!$C22*(1+$C93)+'Jahr1 B2C'!G23*'Jahr1 B2C'!$C23*(1+$C93)+'Jahr1 B2C'!G24*'Jahr1 B2C'!$C24*(1+$C93)+'Jahr1 B2C'!G25*'Jahr1 B2C'!$C25*(1+$C93)+'Jahr1 B2C'!G26*'Jahr1 B2C'!$C26*(1+$C93)+'Jahr1 B2C'!G27*'Jahr1 B2C'!$C27*(1+$C93)+'Jahr1 B2C'!G28*'Jahr1 B2C'!$C28*(1+$C93)+'Jahr1 B2C'!G29*'Jahr1 B2C'!$C29*(1+$C93)+'Jahr1 B2C'!G30*'Jahr1 B2C'!$C30*(1+$C93)+'Jahr1 B2B'!G21*'Jahr1 B2B'!$C21*(1+$C93)+'Jahr1 B2B'!G22*'Jahr1 B2B'!$C22*(1+$C93)+'Jahr1 B2B'!G23*'Jahr1 B2B'!$C23*(1+$C93)+'Jahr1 B2B'!G24*'Jahr1 B2B'!$C24*(1+$C93)+'Jahr1 B2B'!G25*'Jahr1 B2B'!$C25*(1+$C93)+'Jahr1 B2B'!G26*'Jahr1 B2B'!$C26*(1+$C93)+'Jahr1 B2B'!G27*'Jahr1 B2B'!$C27*(1+$C93)+'Jahr1 B2B'!G28*'Jahr1 B2B'!$C28*(1+$C93)+'Jahr1 B2B'!G29*'Jahr1 B2B'!$C29*(1+$C93)+'Jahr1 B2B'!G30*'Jahr1 B2B'!$C30*(1+$C93)</f>
        <v>0</v>
      </c>
      <c r="I93" s="134">
        <f>'Jahr1 B2C'!H21*'Jahr1 B2C'!$C21*(1+$C93)+'Jahr1 B2C'!H22*'Jahr1 B2C'!$C22*(1+$C93)+'Jahr1 B2C'!H23*'Jahr1 B2C'!$C23*(1+$C93)+'Jahr1 B2C'!H24*'Jahr1 B2C'!$C24*(1+$C93)+'Jahr1 B2C'!H25*'Jahr1 B2C'!$C25*(1+$C93)+'Jahr1 B2C'!H26*'Jahr1 B2C'!$C26*(1+$C93)+'Jahr1 B2C'!H27*'Jahr1 B2C'!$C27*(1+$C93)+'Jahr1 B2C'!H28*'Jahr1 B2C'!$C28*(1+$C93)+'Jahr1 B2C'!H29*'Jahr1 B2C'!$C29*(1+$C93)+'Jahr1 B2C'!H30*'Jahr1 B2C'!$C30*(1+$C93)+'Jahr1 B2B'!H21*'Jahr1 B2B'!$C21*(1+$C93)+'Jahr1 B2B'!H22*'Jahr1 B2B'!$C22*(1+$C93)+'Jahr1 B2B'!H23*'Jahr1 B2B'!$C23*(1+$C93)+'Jahr1 B2B'!H24*'Jahr1 B2B'!$C24*(1+$C93)+'Jahr1 B2B'!H25*'Jahr1 B2B'!$C25*(1+$C93)+'Jahr1 B2B'!H26*'Jahr1 B2B'!$C26*(1+$C93)+'Jahr1 B2B'!H27*'Jahr1 B2B'!$C27*(1+$C93)+'Jahr1 B2B'!H28*'Jahr1 B2B'!$C28*(1+$C93)+'Jahr1 B2B'!H29*'Jahr1 B2B'!$C29*(1+$C93)+'Jahr1 B2B'!H30*'Jahr1 B2B'!$C30*(1+$C93)</f>
        <v>0</v>
      </c>
      <c r="J93" s="134">
        <f>'Jahr1 B2C'!I21*'Jahr1 B2C'!$C21*(1+$C93)+'Jahr1 B2C'!I22*'Jahr1 B2C'!$C22*(1+$C93)+'Jahr1 B2C'!I23*'Jahr1 B2C'!$C23*(1+$C93)+'Jahr1 B2C'!I24*'Jahr1 B2C'!$C24*(1+$C93)+'Jahr1 B2C'!I25*'Jahr1 B2C'!$C25*(1+$C93)+'Jahr1 B2C'!I26*'Jahr1 B2C'!$C26*(1+$C93)+'Jahr1 B2C'!I27*'Jahr1 B2C'!$C27*(1+$C93)+'Jahr1 B2C'!I28*'Jahr1 B2C'!$C28*(1+$C93)+'Jahr1 B2C'!I29*'Jahr1 B2C'!$C29*(1+$C93)+'Jahr1 B2C'!I30*'Jahr1 B2C'!$C30*(1+$C93)+'Jahr1 B2B'!I21*'Jahr1 B2B'!$C21*(1+$C93)+'Jahr1 B2B'!I22*'Jahr1 B2B'!$C22*(1+$C93)+'Jahr1 B2B'!I23*'Jahr1 B2B'!$C23*(1+$C93)+'Jahr1 B2B'!I24*'Jahr1 B2B'!$C24*(1+$C93)+'Jahr1 B2B'!I25*'Jahr1 B2B'!$C25*(1+$C93)+'Jahr1 B2B'!I26*'Jahr1 B2B'!$C26*(1+$C93)+'Jahr1 B2B'!I27*'Jahr1 B2B'!$C27*(1+$C93)+'Jahr1 B2B'!I28*'Jahr1 B2B'!$C28*(1+$C93)+'Jahr1 B2B'!I29*'Jahr1 B2B'!$C29*(1+$C93)+'Jahr1 B2B'!I30*'Jahr1 B2B'!$C30*(1+$C93)</f>
        <v>0</v>
      </c>
      <c r="K93" s="134">
        <f>'Jahr1 B2C'!J21*'Jahr1 B2C'!$C21*(1+$C93)+'Jahr1 B2C'!J22*'Jahr1 B2C'!$C22*(1+$C93)+'Jahr1 B2C'!J23*'Jahr1 B2C'!$C23*(1+$C93)+'Jahr1 B2C'!J24*'Jahr1 B2C'!$C24*(1+$C93)+'Jahr1 B2C'!J25*'Jahr1 B2C'!$C25*(1+$C93)+'Jahr1 B2C'!J26*'Jahr1 B2C'!$C26*(1+$C93)+'Jahr1 B2C'!J27*'Jahr1 B2C'!$C27*(1+$C93)+'Jahr1 B2C'!J28*'Jahr1 B2C'!$C28*(1+$C93)+'Jahr1 B2C'!J29*'Jahr1 B2C'!$C29*(1+$C93)+'Jahr1 B2C'!J30*'Jahr1 B2C'!$C30*(1+$C93)+'Jahr1 B2B'!J21*'Jahr1 B2B'!$C21*(1+$C93)+'Jahr1 B2B'!J22*'Jahr1 B2B'!$C22*(1+$C93)+'Jahr1 B2B'!J23*'Jahr1 B2B'!$C23*(1+$C93)+'Jahr1 B2B'!J24*'Jahr1 B2B'!$C24*(1+$C93)+'Jahr1 B2B'!J25*'Jahr1 B2B'!$C25*(1+$C93)+'Jahr1 B2B'!J26*'Jahr1 B2B'!$C26*(1+$C93)+'Jahr1 B2B'!J27*'Jahr1 B2B'!$C27*(1+$C93)+'Jahr1 B2B'!J28*'Jahr1 B2B'!$C28*(1+$C93)+'Jahr1 B2B'!J29*'Jahr1 B2B'!$C29*(1+$C93)+'Jahr1 B2B'!J30*'Jahr1 B2B'!$C30*(1+$C93)</f>
        <v>0</v>
      </c>
      <c r="L93" s="134">
        <f>'Jahr1 B2C'!K21*'Jahr1 B2C'!$C21*(1+$C93)+'Jahr1 B2C'!K22*'Jahr1 B2C'!$C22*(1+$C93)+'Jahr1 B2C'!K23*'Jahr1 B2C'!$C23*(1+$C93)+'Jahr1 B2C'!K24*'Jahr1 B2C'!$C24*(1+$C93)+'Jahr1 B2C'!K25*'Jahr1 B2C'!$C25*(1+$C93)+'Jahr1 B2C'!K26*'Jahr1 B2C'!$C26*(1+$C93)+'Jahr1 B2C'!K27*'Jahr1 B2C'!$C27*(1+$C93)+'Jahr1 B2C'!K28*'Jahr1 B2C'!$C28*(1+$C93)+'Jahr1 B2C'!K29*'Jahr1 B2C'!$C29*(1+$C93)+'Jahr1 B2C'!K30*'Jahr1 B2C'!$C30*(1+$C93)+'Jahr1 B2B'!K21*'Jahr1 B2B'!$C21*(1+$C93)+'Jahr1 B2B'!K22*'Jahr1 B2B'!$C22*(1+$C93)+'Jahr1 B2B'!K23*'Jahr1 B2B'!$C23*(1+$C93)+'Jahr1 B2B'!K24*'Jahr1 B2B'!$C24*(1+$C93)+'Jahr1 B2B'!K25*'Jahr1 B2B'!$C25*(1+$C93)+'Jahr1 B2B'!K26*'Jahr1 B2B'!$C26*(1+$C93)+'Jahr1 B2B'!K27*'Jahr1 B2B'!$C27*(1+$C93)+'Jahr1 B2B'!K28*'Jahr1 B2B'!$C28*(1+$C93)+'Jahr1 B2B'!K29*'Jahr1 B2B'!$C29*(1+$C93)+'Jahr1 B2B'!K30*'Jahr1 B2B'!$C30*(1+$C93)</f>
        <v>0</v>
      </c>
      <c r="M93" s="134">
        <f>'Jahr1 B2C'!L21*'Jahr1 B2C'!$C21*(1+$C93)+'Jahr1 B2C'!L22*'Jahr1 B2C'!$C22*(1+$C93)+'Jahr1 B2C'!L23*'Jahr1 B2C'!$C23*(1+$C93)+'Jahr1 B2C'!L24*'Jahr1 B2C'!$C24*(1+$C93)+'Jahr1 B2C'!L25*'Jahr1 B2C'!$C25*(1+$C93)+'Jahr1 B2C'!L26*'Jahr1 B2C'!$C26*(1+$C93)+'Jahr1 B2C'!L27*'Jahr1 B2C'!$C27*(1+$C93)+'Jahr1 B2C'!L28*'Jahr1 B2C'!$C28*(1+$C93)+'Jahr1 B2C'!L29*'Jahr1 B2C'!$C29*(1+$C93)+'Jahr1 B2C'!L30*'Jahr1 B2C'!$C30*(1+$C93)+'Jahr1 B2B'!L21*'Jahr1 B2B'!$C21*(1+$C93)+'Jahr1 B2B'!L22*'Jahr1 B2B'!$C22*(1+$C93)+'Jahr1 B2B'!L23*'Jahr1 B2B'!$C23*(1+$C93)+'Jahr1 B2B'!L24*'Jahr1 B2B'!$C24*(1+$C93)+'Jahr1 B2B'!L25*'Jahr1 B2B'!$C25*(1+$C93)+'Jahr1 B2B'!L26*'Jahr1 B2B'!$C26*(1+$C93)+'Jahr1 B2B'!L27*'Jahr1 B2B'!$C27*(1+$C93)+'Jahr1 B2B'!L28*'Jahr1 B2B'!$C28*(1+$C93)+'Jahr1 B2B'!L29*'Jahr1 B2B'!$C29*(1+$C93)+'Jahr1 B2B'!L30*'Jahr1 B2B'!$C30*(1+$C93)</f>
        <v>0</v>
      </c>
      <c r="N93" s="134">
        <f>'Jahr1 B2C'!M21*'Jahr1 B2C'!$C21*(1+$C93)+'Jahr1 B2C'!M22*'Jahr1 B2C'!$C22*(1+$C93)+'Jahr1 B2C'!M23*'Jahr1 B2C'!$C23*(1+$C93)+'Jahr1 B2C'!M24*'Jahr1 B2C'!$C24*(1+$C93)+'Jahr1 B2C'!M25*'Jahr1 B2C'!$C25*(1+$C93)+'Jahr1 B2C'!M26*'Jahr1 B2C'!$C26*(1+$C93)+'Jahr1 B2C'!M27*'Jahr1 B2C'!$C27*(1+$C93)+'Jahr1 B2C'!M28*'Jahr1 B2C'!$C28*(1+$C93)+'Jahr1 B2C'!M29*'Jahr1 B2C'!$C29*(1+$C93)+'Jahr1 B2C'!M30*'Jahr1 B2C'!$C30*(1+$C93)+'Jahr1 B2B'!M21*'Jahr1 B2B'!$C21*(1+$C93)+'Jahr1 B2B'!M22*'Jahr1 B2B'!$C22*(1+$C93)+'Jahr1 B2B'!M23*'Jahr1 B2B'!$C23*(1+$C93)+'Jahr1 B2B'!M24*'Jahr1 B2B'!$C24*(1+$C93)+'Jahr1 B2B'!M25*'Jahr1 B2B'!$C25*(1+$C93)+'Jahr1 B2B'!M26*'Jahr1 B2B'!$C26*(1+$C93)+'Jahr1 B2B'!M27*'Jahr1 B2B'!$C27*(1+$C93)+'Jahr1 B2B'!M28*'Jahr1 B2B'!$C28*(1+$C93)+'Jahr1 B2B'!M29*'Jahr1 B2B'!$C29*(1+$C93)+'Jahr1 B2B'!M30*'Jahr1 B2B'!$C30*(1+$C93)</f>
        <v>0</v>
      </c>
      <c r="O93" s="134">
        <f>'Jahr1 B2C'!N21*'Jahr1 B2C'!$C21*(1+$C93)+'Jahr1 B2C'!N22*'Jahr1 B2C'!$C22*(1+$C93)+'Jahr1 B2C'!N23*'Jahr1 B2C'!$C23*(1+$C93)+'Jahr1 B2C'!N24*'Jahr1 B2C'!$C24*(1+$C93)+'Jahr1 B2C'!N25*'Jahr1 B2C'!$C25*(1+$C93)+'Jahr1 B2C'!N26*'Jahr1 B2C'!$C26*(1+$C93)+'Jahr1 B2C'!N27*'Jahr1 B2C'!$C27*(1+$C93)+'Jahr1 B2C'!N28*'Jahr1 B2C'!$C28*(1+$C93)+'Jahr1 B2C'!N29*'Jahr1 B2C'!$C29*(1+$C93)+'Jahr1 B2C'!N30*'Jahr1 B2C'!$C30*(1+$C93)+'Jahr1 B2B'!N21*'Jahr1 B2B'!$C21*(1+$C93)+'Jahr1 B2B'!N22*'Jahr1 B2B'!$C22*(1+$C93)+'Jahr1 B2B'!N23*'Jahr1 B2B'!$C23*(1+$C93)+'Jahr1 B2B'!N24*'Jahr1 B2B'!$C24*(1+$C93)+'Jahr1 B2B'!N25*'Jahr1 B2B'!$C25*(1+$C93)+'Jahr1 B2B'!N26*'Jahr1 B2B'!$C26*(1+$C93)+'Jahr1 B2B'!N27*'Jahr1 B2B'!$C27*(1+$C93)+'Jahr1 B2B'!N28*'Jahr1 B2B'!$C28*(1+$C93)+'Jahr1 B2B'!N29*'Jahr1 B2B'!$C29*(1+$C93)+'Jahr1 B2B'!N30*'Jahr1 B2B'!$C30*(1+$C93)</f>
        <v>0</v>
      </c>
      <c r="P93" s="134">
        <f>'Jahr1 B2C'!O21*'Jahr1 B2C'!$C21*(1+$C93)+'Jahr1 B2C'!O22*'Jahr1 B2C'!$C22*(1+$C93)+'Jahr1 B2C'!O23*'Jahr1 B2C'!$C23*(1+$C93)+'Jahr1 B2C'!O24*'Jahr1 B2C'!$C24*(1+$C93)+'Jahr1 B2C'!O25*'Jahr1 B2C'!$C25*(1+$C93)+'Jahr1 B2C'!O26*'Jahr1 B2C'!$C26*(1+$C93)+'Jahr1 B2C'!O27*'Jahr1 B2C'!$C27*(1+$C93)+'Jahr1 B2C'!O28*'Jahr1 B2C'!$C28*(1+$C93)+'Jahr1 B2C'!O29*'Jahr1 B2C'!$C29*(1+$C93)+'Jahr1 B2C'!O30*'Jahr1 B2C'!$C30*(1+$C93)+'Jahr1 B2B'!O21*'Jahr1 B2B'!$C21*(1+$C93)+'Jahr1 B2B'!O22*'Jahr1 B2B'!$C22*(1+$C93)+'Jahr1 B2B'!O23*'Jahr1 B2B'!$C23*(1+$C93)+'Jahr1 B2B'!O24*'Jahr1 B2B'!$C24*(1+$C93)+'Jahr1 B2B'!O25*'Jahr1 B2B'!$C25*(1+$C93)+'Jahr1 B2B'!O26*'Jahr1 B2B'!$C26*(1+$C93)+'Jahr1 B2B'!O27*'Jahr1 B2B'!$C27*(1+$C93)+'Jahr1 B2B'!O28*'Jahr1 B2B'!$C28*(1+$C93)+'Jahr1 B2B'!O29*'Jahr1 B2B'!$C29*(1+$C93)+'Jahr1 B2B'!O30*'Jahr1 B2B'!$C30*(1+$C93)</f>
        <v>0</v>
      </c>
      <c r="Q93" s="134">
        <f>'Jahr1 B2C'!P21*'Jahr1 B2C'!$C21*(1+$C93)+'Jahr1 B2C'!P22*'Jahr1 B2C'!$C22*(1+$C93)+'Jahr1 B2C'!P23*'Jahr1 B2C'!$C23*(1+$C93)+'Jahr1 B2C'!P24*'Jahr1 B2C'!$C24*(1+$C93)+'Jahr1 B2C'!P25*'Jahr1 B2C'!$C25*(1+$C93)+'Jahr1 B2C'!P26*'Jahr1 B2C'!$C26*(1+$C93)+'Jahr1 B2C'!P27*'Jahr1 B2C'!$C27*(1+$C93)+'Jahr1 B2C'!P28*'Jahr1 B2C'!$C28*(1+$C93)+'Jahr1 B2C'!P29*'Jahr1 B2C'!$C29*(1+$C93)+'Jahr1 B2C'!P30*'Jahr1 B2C'!$C30*(1+$C93)+'Jahr1 B2B'!P21*'Jahr1 B2B'!$C21*(1+$C93)+'Jahr1 B2B'!P22*'Jahr1 B2B'!$C22*(1+$C93)+'Jahr1 B2B'!P23*'Jahr1 B2B'!$C23*(1+$C93)+'Jahr1 B2B'!P24*'Jahr1 B2B'!$C24*(1+$C93)+'Jahr1 B2B'!P25*'Jahr1 B2B'!$C25*(1+$C93)+'Jahr1 B2B'!P26*'Jahr1 B2B'!$C26*(1+$C93)+'Jahr1 B2B'!P27*'Jahr1 B2B'!$C27*(1+$C93)+'Jahr1 B2B'!P28*'Jahr1 B2B'!$C28*(1+$C93)+'Jahr1 B2B'!P29*'Jahr1 B2B'!$C29*(1+$C93)+'Jahr1 B2B'!P30*'Jahr1 B2B'!$C30*(1+$C93)</f>
        <v>0</v>
      </c>
      <c r="R93" s="134">
        <f t="shared" si="67"/>
        <v>0</v>
      </c>
      <c r="S93" s="56"/>
      <c r="T93" s="56"/>
      <c r="U93" s="195"/>
      <c r="V93" s="195"/>
      <c r="W93" s="195"/>
      <c r="X93" s="195"/>
      <c r="Y93" s="195"/>
      <c r="Z93" s="195"/>
      <c r="AA93" s="195"/>
      <c r="AB93" s="195"/>
      <c r="AC93" s="195"/>
      <c r="AD93" s="195"/>
      <c r="AE93" s="195"/>
      <c r="AF93" s="195"/>
      <c r="AG93" s="195"/>
      <c r="AH93" s="195"/>
      <c r="AI93" s="195"/>
      <c r="AJ93" s="195"/>
      <c r="AK93" s="195"/>
      <c r="AL93" s="195"/>
    </row>
    <row r="94" ht="15.0" customHeight="1">
      <c r="A94" s="15"/>
      <c r="B94" s="196" t="str">
        <f>'Jahr1 B2C'!A32</f>
        <v>Produktgruppe 3</v>
      </c>
      <c r="C94" s="217">
        <f t="shared" si="68"/>
        <v>0.19</v>
      </c>
      <c r="D94" s="198">
        <v>0.0</v>
      </c>
      <c r="E94" s="134">
        <v>0.0</v>
      </c>
      <c r="F94" s="134">
        <f>'Jahr1 B2C'!E33*'Jahr1 B2C'!$C33*(1+$C94)+'Jahr1 B2C'!E34*'Jahr1 B2C'!$C34*(1+$C94)+'Jahr1 B2C'!E35*'Jahr1 B2C'!$C35*(1+$C94)+'Jahr1 B2C'!E36*'Jahr1 B2C'!$C36*(1+$C94)+'Jahr1 B2C'!E37*'Jahr1 B2C'!$C37*(1+$C94)+'Jahr1 B2C'!E38*'Jahr1 B2C'!$C38*(1+$C94)+'Jahr1 B2C'!E39*'Jahr1 B2C'!$C39*(1+$C94)+'Jahr1 B2C'!E40*'Jahr1 B2C'!$C40*(1+$C94)+'Jahr1 B2C'!E41*'Jahr1 B2C'!$C41*(1+$C94)+'Jahr1 B2C'!E42*'Jahr1 B2C'!$C42*(1+$C94)+'Jahr1 B2B'!E33*'Jahr1 B2B'!$C33*(1+$C94)+'Jahr1 B2B'!E34*'Jahr1 B2B'!$C34*(1+$C94)+'Jahr1 B2B'!E35*'Jahr1 B2B'!$C35*(1+$C94)+'Jahr1 B2B'!E36*'Jahr1 B2B'!$C36*(1+$C94)+'Jahr1 B2B'!E37*'Jahr1 B2B'!$C37*(1+$C94)+'Jahr1 B2B'!E38*'Jahr1 B2B'!$C38*(1+$C94)+'Jahr1 B2B'!E39*'Jahr1 B2B'!$C39*(1+$C94)+'Jahr1 B2B'!E40*'Jahr1 B2B'!$C40*(1+$C94)+'Jahr1 B2B'!E41*'Jahr1 B2B'!$C41*(1+$C94)+'Jahr1 B2B'!E42*'Jahr1 B2B'!$C42*(1+$C94)</f>
        <v>0</v>
      </c>
      <c r="G94" s="134">
        <f>'Jahr1 B2C'!F33*'Jahr1 B2C'!$C33*(1+$C94)+'Jahr1 B2C'!F34*'Jahr1 B2C'!$C34*(1+$C94)+'Jahr1 B2C'!F35*'Jahr1 B2C'!$C35*(1+$C94)+'Jahr1 B2C'!F36*'Jahr1 B2C'!$C36*(1+$C94)+'Jahr1 B2C'!F37*'Jahr1 B2C'!$C37*(1+$C94)+'Jahr1 B2C'!F38*'Jahr1 B2C'!$C38*(1+$C94)+'Jahr1 B2C'!F39*'Jahr1 B2C'!$C39*(1+$C94)+'Jahr1 B2C'!F40*'Jahr1 B2C'!$C40*(1+$C94)+'Jahr1 B2C'!F41*'Jahr1 B2C'!$C41*(1+$C94)+'Jahr1 B2C'!F42*'Jahr1 B2C'!$C42*(1+$C94)+'Jahr1 B2B'!F33*'Jahr1 B2B'!$C33*(1+$C94)+'Jahr1 B2B'!F34*'Jahr1 B2B'!$C34*(1+$C94)+'Jahr1 B2B'!F35*'Jahr1 B2B'!$C35*(1+$C94)+'Jahr1 B2B'!F36*'Jahr1 B2B'!$C36*(1+$C94)+'Jahr1 B2B'!F37*'Jahr1 B2B'!$C37*(1+$C94)+'Jahr1 B2B'!F38*'Jahr1 B2B'!$C38*(1+$C94)+'Jahr1 B2B'!F39*'Jahr1 B2B'!$C39*(1+$C94)+'Jahr1 B2B'!F40*'Jahr1 B2B'!$C40*(1+$C94)+'Jahr1 B2B'!F41*'Jahr1 B2B'!$C41*(1+$C94)+'Jahr1 B2B'!F42*'Jahr1 B2B'!$C42*(1+$C94)</f>
        <v>0</v>
      </c>
      <c r="H94" s="134">
        <f>'Jahr1 B2C'!G33*'Jahr1 B2C'!$C33*(1+$C94)+'Jahr1 B2C'!G34*'Jahr1 B2C'!$C34*(1+$C94)+'Jahr1 B2C'!G35*'Jahr1 B2C'!$C35*(1+$C94)+'Jahr1 B2C'!G36*'Jahr1 B2C'!$C36*(1+$C94)+'Jahr1 B2C'!G37*'Jahr1 B2C'!$C37*(1+$C94)+'Jahr1 B2C'!G38*'Jahr1 B2C'!$C38*(1+$C94)+'Jahr1 B2C'!G39*'Jahr1 B2C'!$C39*(1+$C94)+'Jahr1 B2C'!G40*'Jahr1 B2C'!$C40*(1+$C94)+'Jahr1 B2C'!G41*'Jahr1 B2C'!$C41*(1+$C94)+'Jahr1 B2C'!G42*'Jahr1 B2C'!$C42*(1+$C94)+'Jahr1 B2B'!G33*'Jahr1 B2B'!$C33*(1+$C94)+'Jahr1 B2B'!G34*'Jahr1 B2B'!$C34*(1+$C94)+'Jahr1 B2B'!G35*'Jahr1 B2B'!$C35*(1+$C94)+'Jahr1 B2B'!G36*'Jahr1 B2B'!$C36*(1+$C94)+'Jahr1 B2B'!G37*'Jahr1 B2B'!$C37*(1+$C94)+'Jahr1 B2B'!G38*'Jahr1 B2B'!$C38*(1+$C94)+'Jahr1 B2B'!G39*'Jahr1 B2B'!$C39*(1+$C94)+'Jahr1 B2B'!G40*'Jahr1 B2B'!$C40*(1+$C94)+'Jahr1 B2B'!G41*'Jahr1 B2B'!$C41*(1+$C94)+'Jahr1 B2B'!G42*'Jahr1 B2B'!$C42*(1+$C94)</f>
        <v>0</v>
      </c>
      <c r="I94" s="134">
        <f>'Jahr1 B2C'!H33*'Jahr1 B2C'!$C33*(1+$C94)+'Jahr1 B2C'!H34*'Jahr1 B2C'!$C34*(1+$C94)+'Jahr1 B2C'!H35*'Jahr1 B2C'!$C35*(1+$C94)+'Jahr1 B2C'!H36*'Jahr1 B2C'!$C36*(1+$C94)+'Jahr1 B2C'!H37*'Jahr1 B2C'!$C37*(1+$C94)+'Jahr1 B2C'!H38*'Jahr1 B2C'!$C38*(1+$C94)+'Jahr1 B2C'!H39*'Jahr1 B2C'!$C39*(1+$C94)+'Jahr1 B2C'!H40*'Jahr1 B2C'!$C40*(1+$C94)+'Jahr1 B2C'!H41*'Jahr1 B2C'!$C41*(1+$C94)+'Jahr1 B2C'!H42*'Jahr1 B2C'!$C42*(1+$C94)+'Jahr1 B2B'!H33*'Jahr1 B2B'!$C33*(1+$C94)+'Jahr1 B2B'!H34*'Jahr1 B2B'!$C34*(1+$C94)+'Jahr1 B2B'!H35*'Jahr1 B2B'!$C35*(1+$C94)+'Jahr1 B2B'!H36*'Jahr1 B2B'!$C36*(1+$C94)+'Jahr1 B2B'!H37*'Jahr1 B2B'!$C37*(1+$C94)+'Jahr1 B2B'!H38*'Jahr1 B2B'!$C38*(1+$C94)+'Jahr1 B2B'!H39*'Jahr1 B2B'!$C39*(1+$C94)+'Jahr1 B2B'!H40*'Jahr1 B2B'!$C40*(1+$C94)+'Jahr1 B2B'!H41*'Jahr1 B2B'!$C41*(1+$C94)+'Jahr1 B2B'!H42*'Jahr1 B2B'!$C42*(1+$C94)</f>
        <v>0</v>
      </c>
      <c r="J94" s="134">
        <f>'Jahr1 B2C'!I33*'Jahr1 B2C'!$C33*(1+$C94)+'Jahr1 B2C'!I34*'Jahr1 B2C'!$C34*(1+$C94)+'Jahr1 B2C'!I35*'Jahr1 B2C'!$C35*(1+$C94)+'Jahr1 B2C'!I36*'Jahr1 B2C'!$C36*(1+$C94)+'Jahr1 B2C'!I37*'Jahr1 B2C'!$C37*(1+$C94)+'Jahr1 B2C'!I38*'Jahr1 B2C'!$C38*(1+$C94)+'Jahr1 B2C'!I39*'Jahr1 B2C'!$C39*(1+$C94)+'Jahr1 B2C'!I40*'Jahr1 B2C'!$C40*(1+$C94)+'Jahr1 B2C'!I41*'Jahr1 B2C'!$C41*(1+$C94)+'Jahr1 B2C'!I42*'Jahr1 B2C'!$C42*(1+$C94)+'Jahr1 B2B'!I33*'Jahr1 B2B'!$C33*(1+$C94)+'Jahr1 B2B'!I34*'Jahr1 B2B'!$C34*(1+$C94)+'Jahr1 B2B'!I35*'Jahr1 B2B'!$C35*(1+$C94)+'Jahr1 B2B'!I36*'Jahr1 B2B'!$C36*(1+$C94)+'Jahr1 B2B'!I37*'Jahr1 B2B'!$C37*(1+$C94)+'Jahr1 B2B'!I38*'Jahr1 B2B'!$C38*(1+$C94)+'Jahr1 B2B'!I39*'Jahr1 B2B'!$C39*(1+$C94)+'Jahr1 B2B'!I40*'Jahr1 B2B'!$C40*(1+$C94)+'Jahr1 B2B'!I41*'Jahr1 B2B'!$C41*(1+$C94)+'Jahr1 B2B'!I42*'Jahr1 B2B'!$C42*(1+$C94)</f>
        <v>0</v>
      </c>
      <c r="K94" s="134">
        <f>'Jahr1 B2C'!J33*'Jahr1 B2C'!$C33*(1+$C94)+'Jahr1 B2C'!J34*'Jahr1 B2C'!$C34*(1+$C94)+'Jahr1 B2C'!J35*'Jahr1 B2C'!$C35*(1+$C94)+'Jahr1 B2C'!J36*'Jahr1 B2C'!$C36*(1+$C94)+'Jahr1 B2C'!J37*'Jahr1 B2C'!$C37*(1+$C94)+'Jahr1 B2C'!J38*'Jahr1 B2C'!$C38*(1+$C94)+'Jahr1 B2C'!J39*'Jahr1 B2C'!$C39*(1+$C94)+'Jahr1 B2C'!J40*'Jahr1 B2C'!$C40*(1+$C94)+'Jahr1 B2C'!J41*'Jahr1 B2C'!$C41*(1+$C94)+'Jahr1 B2C'!J42*'Jahr1 B2C'!$C42*(1+$C94)+'Jahr1 B2B'!J33*'Jahr1 B2B'!$C33*(1+$C94)+'Jahr1 B2B'!J34*'Jahr1 B2B'!$C34*(1+$C94)+'Jahr1 B2B'!J35*'Jahr1 B2B'!$C35*(1+$C94)+'Jahr1 B2B'!J36*'Jahr1 B2B'!$C36*(1+$C94)+'Jahr1 B2B'!J37*'Jahr1 B2B'!$C37*(1+$C94)+'Jahr1 B2B'!J38*'Jahr1 B2B'!$C38*(1+$C94)+'Jahr1 B2B'!J39*'Jahr1 B2B'!$C39*(1+$C94)+'Jahr1 B2B'!J40*'Jahr1 B2B'!$C40*(1+$C94)+'Jahr1 B2B'!J41*'Jahr1 B2B'!$C41*(1+$C94)+'Jahr1 B2B'!J42*'Jahr1 B2B'!$C42*(1+$C94)</f>
        <v>0</v>
      </c>
      <c r="L94" s="134">
        <f>'Jahr1 B2C'!K33*'Jahr1 B2C'!$C33*(1+$C94)+'Jahr1 B2C'!K34*'Jahr1 B2C'!$C34*(1+$C94)+'Jahr1 B2C'!K35*'Jahr1 B2C'!$C35*(1+$C94)+'Jahr1 B2C'!K36*'Jahr1 B2C'!$C36*(1+$C94)+'Jahr1 B2C'!K37*'Jahr1 B2C'!$C37*(1+$C94)+'Jahr1 B2C'!K38*'Jahr1 B2C'!$C38*(1+$C94)+'Jahr1 B2C'!K39*'Jahr1 B2C'!$C39*(1+$C94)+'Jahr1 B2C'!K40*'Jahr1 B2C'!$C40*(1+$C94)+'Jahr1 B2C'!K41*'Jahr1 B2C'!$C41*(1+$C94)+'Jahr1 B2C'!K42*'Jahr1 B2C'!$C42*(1+$C94)+'Jahr1 B2B'!K33*'Jahr1 B2B'!$C33*(1+$C94)+'Jahr1 B2B'!K34*'Jahr1 B2B'!$C34*(1+$C94)+'Jahr1 B2B'!K35*'Jahr1 B2B'!$C35*(1+$C94)+'Jahr1 B2B'!K36*'Jahr1 B2B'!$C36*(1+$C94)+'Jahr1 B2B'!K37*'Jahr1 B2B'!$C37*(1+$C94)+'Jahr1 B2B'!K38*'Jahr1 B2B'!$C38*(1+$C94)+'Jahr1 B2B'!K39*'Jahr1 B2B'!$C39*(1+$C94)+'Jahr1 B2B'!K40*'Jahr1 B2B'!$C40*(1+$C94)+'Jahr1 B2B'!K41*'Jahr1 B2B'!$C41*(1+$C94)+'Jahr1 B2B'!K42*'Jahr1 B2B'!$C42*(1+$C94)</f>
        <v>0</v>
      </c>
      <c r="M94" s="134">
        <f>'Jahr1 B2C'!L33*'Jahr1 B2C'!$C33*(1+$C94)+'Jahr1 B2C'!L34*'Jahr1 B2C'!$C34*(1+$C94)+'Jahr1 B2C'!L35*'Jahr1 B2C'!$C35*(1+$C94)+'Jahr1 B2C'!L36*'Jahr1 B2C'!$C36*(1+$C94)+'Jahr1 B2C'!L37*'Jahr1 B2C'!$C37*(1+$C94)+'Jahr1 B2C'!L38*'Jahr1 B2C'!$C38*(1+$C94)+'Jahr1 B2C'!L39*'Jahr1 B2C'!$C39*(1+$C94)+'Jahr1 B2C'!L40*'Jahr1 B2C'!$C40*(1+$C94)+'Jahr1 B2C'!L41*'Jahr1 B2C'!$C41*(1+$C94)+'Jahr1 B2C'!L42*'Jahr1 B2C'!$C42*(1+$C94)+'Jahr1 B2B'!L33*'Jahr1 B2B'!$C33*(1+$C94)+'Jahr1 B2B'!L34*'Jahr1 B2B'!$C34*(1+$C94)+'Jahr1 B2B'!L35*'Jahr1 B2B'!$C35*(1+$C94)+'Jahr1 B2B'!L36*'Jahr1 B2B'!$C36*(1+$C94)+'Jahr1 B2B'!L37*'Jahr1 B2B'!$C37*(1+$C94)+'Jahr1 B2B'!L38*'Jahr1 B2B'!$C38*(1+$C94)+'Jahr1 B2B'!L39*'Jahr1 B2B'!$C39*(1+$C94)+'Jahr1 B2B'!L40*'Jahr1 B2B'!$C40*(1+$C94)+'Jahr1 B2B'!L41*'Jahr1 B2B'!$C41*(1+$C94)+'Jahr1 B2B'!L42*'Jahr1 B2B'!$C42*(1+$C94)</f>
        <v>0</v>
      </c>
      <c r="N94" s="134">
        <f>'Jahr1 B2C'!M33*'Jahr1 B2C'!$C33*(1+$C94)+'Jahr1 B2C'!M34*'Jahr1 B2C'!$C34*(1+$C94)+'Jahr1 B2C'!M35*'Jahr1 B2C'!$C35*(1+$C94)+'Jahr1 B2C'!M36*'Jahr1 B2C'!$C36*(1+$C94)+'Jahr1 B2C'!M37*'Jahr1 B2C'!$C37*(1+$C94)+'Jahr1 B2C'!M38*'Jahr1 B2C'!$C38*(1+$C94)+'Jahr1 B2C'!M39*'Jahr1 B2C'!$C39*(1+$C94)+'Jahr1 B2C'!M40*'Jahr1 B2C'!$C40*(1+$C94)+'Jahr1 B2C'!M41*'Jahr1 B2C'!$C41*(1+$C94)+'Jahr1 B2C'!M42*'Jahr1 B2C'!$C42*(1+$C94)+'Jahr1 B2B'!M33*'Jahr1 B2B'!$C33*(1+$C94)+'Jahr1 B2B'!M34*'Jahr1 B2B'!$C34*(1+$C94)+'Jahr1 B2B'!M35*'Jahr1 B2B'!$C35*(1+$C94)+'Jahr1 B2B'!M36*'Jahr1 B2B'!$C36*(1+$C94)+'Jahr1 B2B'!M37*'Jahr1 B2B'!$C37*(1+$C94)+'Jahr1 B2B'!M38*'Jahr1 B2B'!$C38*(1+$C94)+'Jahr1 B2B'!M39*'Jahr1 B2B'!$C39*(1+$C94)+'Jahr1 B2B'!M40*'Jahr1 B2B'!$C40*(1+$C94)+'Jahr1 B2B'!M41*'Jahr1 B2B'!$C41*(1+$C94)+'Jahr1 B2B'!M42*'Jahr1 B2B'!$C42*(1+$C94)</f>
        <v>0</v>
      </c>
      <c r="O94" s="134">
        <f>'Jahr1 B2C'!N33*'Jahr1 B2C'!$C33*(1+$C94)+'Jahr1 B2C'!N34*'Jahr1 B2C'!$C34*(1+$C94)+'Jahr1 B2C'!N35*'Jahr1 B2C'!$C35*(1+$C94)+'Jahr1 B2C'!N36*'Jahr1 B2C'!$C36*(1+$C94)+'Jahr1 B2C'!N37*'Jahr1 B2C'!$C37*(1+$C94)+'Jahr1 B2C'!N38*'Jahr1 B2C'!$C38*(1+$C94)+'Jahr1 B2C'!N39*'Jahr1 B2C'!$C39*(1+$C94)+'Jahr1 B2C'!N40*'Jahr1 B2C'!$C40*(1+$C94)+'Jahr1 B2C'!N41*'Jahr1 B2C'!$C41*(1+$C94)+'Jahr1 B2C'!N42*'Jahr1 B2C'!$C42*(1+$C94)+'Jahr1 B2B'!N33*'Jahr1 B2B'!$C33*(1+$C94)+'Jahr1 B2B'!N34*'Jahr1 B2B'!$C34*(1+$C94)+'Jahr1 B2B'!N35*'Jahr1 B2B'!$C35*(1+$C94)+'Jahr1 B2B'!N36*'Jahr1 B2B'!$C36*(1+$C94)+'Jahr1 B2B'!N37*'Jahr1 B2B'!$C37*(1+$C94)+'Jahr1 B2B'!N38*'Jahr1 B2B'!$C38*(1+$C94)+'Jahr1 B2B'!N39*'Jahr1 B2B'!$C39*(1+$C94)+'Jahr1 B2B'!N40*'Jahr1 B2B'!$C40*(1+$C94)+'Jahr1 B2B'!N41*'Jahr1 B2B'!$C41*(1+$C94)+'Jahr1 B2B'!N42*'Jahr1 B2B'!$C42*(1+$C94)</f>
        <v>0</v>
      </c>
      <c r="P94" s="134">
        <f>'Jahr1 B2C'!O33*'Jahr1 B2C'!$C33*(1+$C94)+'Jahr1 B2C'!O34*'Jahr1 B2C'!$C34*(1+$C94)+'Jahr1 B2C'!O35*'Jahr1 B2C'!$C35*(1+$C94)+'Jahr1 B2C'!O36*'Jahr1 B2C'!$C36*(1+$C94)+'Jahr1 B2C'!O37*'Jahr1 B2C'!$C37*(1+$C94)+'Jahr1 B2C'!O38*'Jahr1 B2C'!$C38*(1+$C94)+'Jahr1 B2C'!O39*'Jahr1 B2C'!$C39*(1+$C94)+'Jahr1 B2C'!O40*'Jahr1 B2C'!$C40*(1+$C94)+'Jahr1 B2C'!O41*'Jahr1 B2C'!$C41*(1+$C94)+'Jahr1 B2C'!O42*'Jahr1 B2C'!$C42*(1+$C94)+'Jahr1 B2B'!O33*'Jahr1 B2B'!$C33*(1+$C94)+'Jahr1 B2B'!O34*'Jahr1 B2B'!$C34*(1+$C94)+'Jahr1 B2B'!O35*'Jahr1 B2B'!$C35*(1+$C94)+'Jahr1 B2B'!O36*'Jahr1 B2B'!$C36*(1+$C94)+'Jahr1 B2B'!O37*'Jahr1 B2B'!$C37*(1+$C94)+'Jahr1 B2B'!O38*'Jahr1 B2B'!$C38*(1+$C94)+'Jahr1 B2B'!O39*'Jahr1 B2B'!$C39*(1+$C94)+'Jahr1 B2B'!O40*'Jahr1 B2B'!$C40*(1+$C94)+'Jahr1 B2B'!O41*'Jahr1 B2B'!$C41*(1+$C94)+'Jahr1 B2B'!O42*'Jahr1 B2B'!$C42*(1+$C94)</f>
        <v>0</v>
      </c>
      <c r="Q94" s="134">
        <f>'Jahr1 B2C'!P33*'Jahr1 B2C'!$C33*(1+$C94)+'Jahr1 B2C'!P34*'Jahr1 B2C'!$C34*(1+$C94)+'Jahr1 B2C'!P35*'Jahr1 B2C'!$C35*(1+$C94)+'Jahr1 B2C'!P36*'Jahr1 B2C'!$C36*(1+$C94)+'Jahr1 B2C'!P37*'Jahr1 B2C'!$C37*(1+$C94)+'Jahr1 B2C'!P38*'Jahr1 B2C'!$C38*(1+$C94)+'Jahr1 B2C'!P39*'Jahr1 B2C'!$C39*(1+$C94)+'Jahr1 B2C'!P40*'Jahr1 B2C'!$C40*(1+$C94)+'Jahr1 B2C'!P41*'Jahr1 B2C'!$C41*(1+$C94)+'Jahr1 B2C'!P42*'Jahr1 B2C'!$C42*(1+$C94)+'Jahr1 B2B'!P33*'Jahr1 B2B'!$C33*(1+$C94)+'Jahr1 B2B'!P34*'Jahr1 B2B'!$C34*(1+$C94)+'Jahr1 B2B'!P35*'Jahr1 B2B'!$C35*(1+$C94)+'Jahr1 B2B'!P36*'Jahr1 B2B'!$C36*(1+$C94)+'Jahr1 B2B'!P37*'Jahr1 B2B'!$C37*(1+$C94)+'Jahr1 B2B'!P38*'Jahr1 B2B'!$C38*(1+$C94)+'Jahr1 B2B'!P39*'Jahr1 B2B'!$C39*(1+$C94)+'Jahr1 B2B'!P40*'Jahr1 B2B'!$C40*(1+$C94)+'Jahr1 B2B'!P41*'Jahr1 B2B'!$C41*(1+$C94)+'Jahr1 B2B'!P42*'Jahr1 B2B'!$C42*(1+$C94)</f>
        <v>0</v>
      </c>
      <c r="R94" s="134">
        <f t="shared" si="67"/>
        <v>0</v>
      </c>
      <c r="S94" s="56"/>
      <c r="T94" s="56"/>
      <c r="U94" s="195"/>
      <c r="V94" s="195"/>
      <c r="W94" s="195"/>
      <c r="X94" s="195"/>
      <c r="Y94" s="195"/>
      <c r="Z94" s="195"/>
      <c r="AA94" s="195"/>
      <c r="AB94" s="195"/>
      <c r="AC94" s="195"/>
      <c r="AD94" s="195"/>
      <c r="AE94" s="195"/>
      <c r="AF94" s="195"/>
      <c r="AG94" s="195"/>
      <c r="AH94" s="195"/>
      <c r="AI94" s="195"/>
      <c r="AJ94" s="195"/>
      <c r="AK94" s="195"/>
      <c r="AL94" s="195"/>
    </row>
    <row r="95" ht="15.0" customHeight="1">
      <c r="A95" s="15"/>
      <c r="B95" s="196" t="str">
        <f>'Jahr1 B2C'!A44</f>
        <v>Produktgruppe 4</v>
      </c>
      <c r="C95" s="217">
        <f t="shared" si="68"/>
        <v>0.19</v>
      </c>
      <c r="D95" s="198">
        <v>0.0</v>
      </c>
      <c r="E95" s="134">
        <v>0.0</v>
      </c>
      <c r="F95" s="134">
        <f>'Jahr1 B2C'!E45*'Jahr1 B2C'!$C45*(1+$C95)+'Jahr1 B2C'!E46*'Jahr1 B2C'!$C46*(1+$C95)+'Jahr1 B2C'!E47*'Jahr1 B2C'!$C47*(1+$C95)+'Jahr1 B2C'!E48*'Jahr1 B2C'!$C48*(1+$C95)+'Jahr1 B2C'!E49*'Jahr1 B2C'!$C49*(1+$C95)+'Jahr1 B2C'!E50*'Jahr1 B2C'!$C50*(1+$C95)+'Jahr1 B2C'!E51*'Jahr1 B2C'!$C51*(1+$C95)+'Jahr1 B2C'!E52*'Jahr1 B2C'!$C52*(1+$C95)+'Jahr1 B2C'!E53*'Jahr1 B2C'!$C53*(1+$C95)+'Jahr1 B2C'!E54*'Jahr1 B2C'!$C54*(1+$C95)+'Jahr1 B2B'!E45*'Jahr1 B2B'!$C45*(1+$C95)+'Jahr1 B2B'!E46*'Jahr1 B2B'!$C46*(1+$C95)+'Jahr1 B2B'!E47*'Jahr1 B2B'!$C47*(1+$C95)+'Jahr1 B2B'!E48*'Jahr1 B2B'!$C48*(1+$C95)+'Jahr1 B2B'!E49*'Jahr1 B2B'!$C49*(1+$C95)+'Jahr1 B2B'!E50*'Jahr1 B2B'!$C50*(1+$C95)+'Jahr1 B2B'!E51*'Jahr1 B2B'!$C51*(1+$C95)+'Jahr1 B2B'!E52*'Jahr1 B2B'!$C52*(1+$C95)+'Jahr1 B2B'!E53*'Jahr1 B2B'!$C53*(1+$C95)+'Jahr1 B2B'!E54*'Jahr1 B2B'!$C54*(1+$C95)</f>
        <v>0</v>
      </c>
      <c r="G95" s="134">
        <f>'Jahr1 B2C'!F45*'Jahr1 B2C'!$C45*(1+$C95)+'Jahr1 B2C'!F46*'Jahr1 B2C'!$C46*(1+$C95)+'Jahr1 B2C'!F47*'Jahr1 B2C'!$C47*(1+$C95)+'Jahr1 B2C'!F48*'Jahr1 B2C'!$C48*(1+$C95)+'Jahr1 B2C'!F49*'Jahr1 B2C'!$C49*(1+$C95)+'Jahr1 B2C'!F50*'Jahr1 B2C'!$C50*(1+$C95)+'Jahr1 B2C'!F51*'Jahr1 B2C'!$C51*(1+$C95)+'Jahr1 B2C'!F52*'Jahr1 B2C'!$C52*(1+$C95)+'Jahr1 B2C'!F53*'Jahr1 B2C'!$C53*(1+$C95)+'Jahr1 B2C'!F54*'Jahr1 B2C'!$C54*(1+$C95)+'Jahr1 B2B'!F45*'Jahr1 B2B'!$C45*(1+$C95)+'Jahr1 B2B'!F46*'Jahr1 B2B'!$C46*(1+$C95)+'Jahr1 B2B'!F47*'Jahr1 B2B'!$C47*(1+$C95)+'Jahr1 B2B'!F48*'Jahr1 B2B'!$C48*(1+$C95)+'Jahr1 B2B'!F49*'Jahr1 B2B'!$C49*(1+$C95)+'Jahr1 B2B'!F50*'Jahr1 B2B'!$C50*(1+$C95)+'Jahr1 B2B'!F51*'Jahr1 B2B'!$C51*(1+$C95)+'Jahr1 B2B'!F52*'Jahr1 B2B'!$C52*(1+$C95)+'Jahr1 B2B'!F53*'Jahr1 B2B'!$C53*(1+$C95)+'Jahr1 B2B'!F54*'Jahr1 B2B'!$C54*(1+$C95)</f>
        <v>0</v>
      </c>
      <c r="H95" s="134">
        <f>'Jahr1 B2C'!G45*'Jahr1 B2C'!$C45*(1+$C95)+'Jahr1 B2C'!G46*'Jahr1 B2C'!$C46*(1+$C95)+'Jahr1 B2C'!G47*'Jahr1 B2C'!$C47*(1+$C95)+'Jahr1 B2C'!G48*'Jahr1 B2C'!$C48*(1+$C95)+'Jahr1 B2C'!G49*'Jahr1 B2C'!$C49*(1+$C95)+'Jahr1 B2C'!G50*'Jahr1 B2C'!$C50*(1+$C95)+'Jahr1 B2C'!G51*'Jahr1 B2C'!$C51*(1+$C95)+'Jahr1 B2C'!G52*'Jahr1 B2C'!$C52*(1+$C95)+'Jahr1 B2C'!G53*'Jahr1 B2C'!$C53*(1+$C95)+'Jahr1 B2C'!G54*'Jahr1 B2C'!$C54*(1+$C95)+'Jahr1 B2B'!G45*'Jahr1 B2B'!$C45*(1+$C95)+'Jahr1 B2B'!G46*'Jahr1 B2B'!$C46*(1+$C95)+'Jahr1 B2B'!G47*'Jahr1 B2B'!$C47*(1+$C95)+'Jahr1 B2B'!G48*'Jahr1 B2B'!$C48*(1+$C95)+'Jahr1 B2B'!G49*'Jahr1 B2B'!$C49*(1+$C95)+'Jahr1 B2B'!G50*'Jahr1 B2B'!$C50*(1+$C95)+'Jahr1 B2B'!G51*'Jahr1 B2B'!$C51*(1+$C95)+'Jahr1 B2B'!G52*'Jahr1 B2B'!$C52*(1+$C95)+'Jahr1 B2B'!G53*'Jahr1 B2B'!$C53*(1+$C95)+'Jahr1 B2B'!G54*'Jahr1 B2B'!$C54*(1+$C95)</f>
        <v>0</v>
      </c>
      <c r="I95" s="134">
        <f>'Jahr1 B2C'!H45*'Jahr1 B2C'!$C45*(1+$C95)+'Jahr1 B2C'!H46*'Jahr1 B2C'!$C46*(1+$C95)+'Jahr1 B2C'!H47*'Jahr1 B2C'!$C47*(1+$C95)+'Jahr1 B2C'!H48*'Jahr1 B2C'!$C48*(1+$C95)+'Jahr1 B2C'!H49*'Jahr1 B2C'!$C49*(1+$C95)+'Jahr1 B2C'!H50*'Jahr1 B2C'!$C50*(1+$C95)+'Jahr1 B2C'!H51*'Jahr1 B2C'!$C51*(1+$C95)+'Jahr1 B2C'!H52*'Jahr1 B2C'!$C52*(1+$C95)+'Jahr1 B2C'!H53*'Jahr1 B2C'!$C53*(1+$C95)+'Jahr1 B2C'!H54*'Jahr1 B2C'!$C54*(1+$C95)+'Jahr1 B2B'!H45*'Jahr1 B2B'!$C45*(1+$C95)+'Jahr1 B2B'!H46*'Jahr1 B2B'!$C46*(1+$C95)+'Jahr1 B2B'!H47*'Jahr1 B2B'!$C47*(1+$C95)+'Jahr1 B2B'!H48*'Jahr1 B2B'!$C48*(1+$C95)+'Jahr1 B2B'!H49*'Jahr1 B2B'!$C49*(1+$C95)+'Jahr1 B2B'!H50*'Jahr1 B2B'!$C50*(1+$C95)+'Jahr1 B2B'!H51*'Jahr1 B2B'!$C51*(1+$C95)+'Jahr1 B2B'!H52*'Jahr1 B2B'!$C52*(1+$C95)+'Jahr1 B2B'!H53*'Jahr1 B2B'!$C53*(1+$C95)+'Jahr1 B2B'!H54*'Jahr1 B2B'!$C54*(1+$C95)</f>
        <v>0</v>
      </c>
      <c r="J95" s="134">
        <f>'Jahr1 B2C'!I45*'Jahr1 B2C'!$C45*(1+$C95)+'Jahr1 B2C'!I46*'Jahr1 B2C'!$C46*(1+$C95)+'Jahr1 B2C'!I47*'Jahr1 B2C'!$C47*(1+$C95)+'Jahr1 B2C'!I48*'Jahr1 B2C'!$C48*(1+$C95)+'Jahr1 B2C'!I49*'Jahr1 B2C'!$C49*(1+$C95)+'Jahr1 B2C'!I50*'Jahr1 B2C'!$C50*(1+$C95)+'Jahr1 B2C'!I51*'Jahr1 B2C'!$C51*(1+$C95)+'Jahr1 B2C'!I52*'Jahr1 B2C'!$C52*(1+$C95)+'Jahr1 B2C'!I53*'Jahr1 B2C'!$C53*(1+$C95)+'Jahr1 B2C'!I54*'Jahr1 B2C'!$C54*(1+$C95)+'Jahr1 B2B'!I45*'Jahr1 B2B'!$C45*(1+$C95)+'Jahr1 B2B'!I46*'Jahr1 B2B'!$C46*(1+$C95)+'Jahr1 B2B'!I47*'Jahr1 B2B'!$C47*(1+$C95)+'Jahr1 B2B'!I48*'Jahr1 B2B'!$C48*(1+$C95)+'Jahr1 B2B'!I49*'Jahr1 B2B'!$C49*(1+$C95)+'Jahr1 B2B'!I50*'Jahr1 B2B'!$C50*(1+$C95)+'Jahr1 B2B'!I51*'Jahr1 B2B'!$C51*(1+$C95)+'Jahr1 B2B'!I52*'Jahr1 B2B'!$C52*(1+$C95)+'Jahr1 B2B'!I53*'Jahr1 B2B'!$C53*(1+$C95)+'Jahr1 B2B'!I54*'Jahr1 B2B'!$C54*(1+$C95)</f>
        <v>0</v>
      </c>
      <c r="K95" s="134">
        <f>'Jahr1 B2C'!J45*'Jahr1 B2C'!$C45*(1+$C95)+'Jahr1 B2C'!J46*'Jahr1 B2C'!$C46*(1+$C95)+'Jahr1 B2C'!J47*'Jahr1 B2C'!$C47*(1+$C95)+'Jahr1 B2C'!J48*'Jahr1 B2C'!$C48*(1+$C95)+'Jahr1 B2C'!J49*'Jahr1 B2C'!$C49*(1+$C95)+'Jahr1 B2C'!J50*'Jahr1 B2C'!$C50*(1+$C95)+'Jahr1 B2C'!J51*'Jahr1 B2C'!$C51*(1+$C95)+'Jahr1 B2C'!J52*'Jahr1 B2C'!$C52*(1+$C95)+'Jahr1 B2C'!J53*'Jahr1 B2C'!$C53*(1+$C95)+'Jahr1 B2C'!J54*'Jahr1 B2C'!$C54*(1+$C95)+'Jahr1 B2B'!J45*'Jahr1 B2B'!$C45*(1+$C95)+'Jahr1 B2B'!J46*'Jahr1 B2B'!$C46*(1+$C95)+'Jahr1 B2B'!J47*'Jahr1 B2B'!$C47*(1+$C95)+'Jahr1 B2B'!J48*'Jahr1 B2B'!$C48*(1+$C95)+'Jahr1 B2B'!J49*'Jahr1 B2B'!$C49*(1+$C95)+'Jahr1 B2B'!J50*'Jahr1 B2B'!$C50*(1+$C95)+'Jahr1 B2B'!J51*'Jahr1 B2B'!$C51*(1+$C95)+'Jahr1 B2B'!J52*'Jahr1 B2B'!$C52*(1+$C95)+'Jahr1 B2B'!J53*'Jahr1 B2B'!$C53*(1+$C95)+'Jahr1 B2B'!J54*'Jahr1 B2B'!$C54*(1+$C95)</f>
        <v>0</v>
      </c>
      <c r="L95" s="134">
        <f>'Jahr1 B2C'!K45*'Jahr1 B2C'!$C45*(1+$C95)+'Jahr1 B2C'!K46*'Jahr1 B2C'!$C46*(1+$C95)+'Jahr1 B2C'!K47*'Jahr1 B2C'!$C47*(1+$C95)+'Jahr1 B2C'!K48*'Jahr1 B2C'!$C48*(1+$C95)+'Jahr1 B2C'!K49*'Jahr1 B2C'!$C49*(1+$C95)+'Jahr1 B2C'!K50*'Jahr1 B2C'!$C50*(1+$C95)+'Jahr1 B2C'!K51*'Jahr1 B2C'!$C51*(1+$C95)+'Jahr1 B2C'!K52*'Jahr1 B2C'!$C52*(1+$C95)+'Jahr1 B2C'!K53*'Jahr1 B2C'!$C53*(1+$C95)+'Jahr1 B2C'!K54*'Jahr1 B2C'!$C54*(1+$C95)+'Jahr1 B2B'!K45*'Jahr1 B2B'!$C45*(1+$C95)+'Jahr1 B2B'!K46*'Jahr1 B2B'!$C46*(1+$C95)+'Jahr1 B2B'!K47*'Jahr1 B2B'!$C47*(1+$C95)+'Jahr1 B2B'!K48*'Jahr1 B2B'!$C48*(1+$C95)+'Jahr1 B2B'!K49*'Jahr1 B2B'!$C49*(1+$C95)+'Jahr1 B2B'!K50*'Jahr1 B2B'!$C50*(1+$C95)+'Jahr1 B2B'!K51*'Jahr1 B2B'!$C51*(1+$C95)+'Jahr1 B2B'!K52*'Jahr1 B2B'!$C52*(1+$C95)+'Jahr1 B2B'!K53*'Jahr1 B2B'!$C53*(1+$C95)+'Jahr1 B2B'!K54*'Jahr1 B2B'!$C54*(1+$C95)</f>
        <v>0</v>
      </c>
      <c r="M95" s="134">
        <f>'Jahr1 B2C'!L45*'Jahr1 B2C'!$C45*(1+$C95)+'Jahr1 B2C'!L46*'Jahr1 B2C'!$C46*(1+$C95)+'Jahr1 B2C'!L47*'Jahr1 B2C'!$C47*(1+$C95)+'Jahr1 B2C'!L48*'Jahr1 B2C'!$C48*(1+$C95)+'Jahr1 B2C'!L49*'Jahr1 B2C'!$C49*(1+$C95)+'Jahr1 B2C'!L50*'Jahr1 B2C'!$C50*(1+$C95)+'Jahr1 B2C'!L51*'Jahr1 B2C'!$C51*(1+$C95)+'Jahr1 B2C'!L52*'Jahr1 B2C'!$C52*(1+$C95)+'Jahr1 B2C'!L53*'Jahr1 B2C'!$C53*(1+$C95)+'Jahr1 B2C'!L54*'Jahr1 B2C'!$C54*(1+$C95)+'Jahr1 B2B'!L45*'Jahr1 B2B'!$C45*(1+$C95)+'Jahr1 B2B'!L46*'Jahr1 B2B'!$C46*(1+$C95)+'Jahr1 B2B'!L47*'Jahr1 B2B'!$C47*(1+$C95)+'Jahr1 B2B'!L48*'Jahr1 B2B'!$C48*(1+$C95)+'Jahr1 B2B'!L49*'Jahr1 B2B'!$C49*(1+$C95)+'Jahr1 B2B'!L50*'Jahr1 B2B'!$C50*(1+$C95)+'Jahr1 B2B'!L51*'Jahr1 B2B'!$C51*(1+$C95)+'Jahr1 B2B'!L52*'Jahr1 B2B'!$C52*(1+$C95)+'Jahr1 B2B'!L53*'Jahr1 B2B'!$C53*(1+$C95)+'Jahr1 B2B'!L54*'Jahr1 B2B'!$C54*(1+$C95)</f>
        <v>0</v>
      </c>
      <c r="N95" s="134">
        <f>'Jahr1 B2C'!M45*'Jahr1 B2C'!$C45*(1+$C95)+'Jahr1 B2C'!M46*'Jahr1 B2C'!$C46*(1+$C95)+'Jahr1 B2C'!M47*'Jahr1 B2C'!$C47*(1+$C95)+'Jahr1 B2C'!M48*'Jahr1 B2C'!$C48*(1+$C95)+'Jahr1 B2C'!M49*'Jahr1 B2C'!$C49*(1+$C95)+'Jahr1 B2C'!M50*'Jahr1 B2C'!$C50*(1+$C95)+'Jahr1 B2C'!M51*'Jahr1 B2C'!$C51*(1+$C95)+'Jahr1 B2C'!M52*'Jahr1 B2C'!$C52*(1+$C95)+'Jahr1 B2C'!M53*'Jahr1 B2C'!$C53*(1+$C95)+'Jahr1 B2C'!M54*'Jahr1 B2C'!$C54*(1+$C95)+'Jahr1 B2B'!M45*'Jahr1 B2B'!$C45*(1+$C95)+'Jahr1 B2B'!M46*'Jahr1 B2B'!$C46*(1+$C95)+'Jahr1 B2B'!M47*'Jahr1 B2B'!$C47*(1+$C95)+'Jahr1 B2B'!M48*'Jahr1 B2B'!$C48*(1+$C95)+'Jahr1 B2B'!M49*'Jahr1 B2B'!$C49*(1+$C95)+'Jahr1 B2B'!M50*'Jahr1 B2B'!$C50*(1+$C95)+'Jahr1 B2B'!M51*'Jahr1 B2B'!$C51*(1+$C95)+'Jahr1 B2B'!M52*'Jahr1 B2B'!$C52*(1+$C95)+'Jahr1 B2B'!M53*'Jahr1 B2B'!$C53*(1+$C95)+'Jahr1 B2B'!M54*'Jahr1 B2B'!$C54*(1+$C95)</f>
        <v>0</v>
      </c>
      <c r="O95" s="134">
        <f>'Jahr1 B2C'!N45*'Jahr1 B2C'!$C45*(1+$C95)+'Jahr1 B2C'!N46*'Jahr1 B2C'!$C46*(1+$C95)+'Jahr1 B2C'!N47*'Jahr1 B2C'!$C47*(1+$C95)+'Jahr1 B2C'!N48*'Jahr1 B2C'!$C48*(1+$C95)+'Jahr1 B2C'!N49*'Jahr1 B2C'!$C49*(1+$C95)+'Jahr1 B2C'!N50*'Jahr1 B2C'!$C50*(1+$C95)+'Jahr1 B2C'!N51*'Jahr1 B2C'!$C51*(1+$C95)+'Jahr1 B2C'!N52*'Jahr1 B2C'!$C52*(1+$C95)+'Jahr1 B2C'!N53*'Jahr1 B2C'!$C53*(1+$C95)+'Jahr1 B2C'!N54*'Jahr1 B2C'!$C54*(1+$C95)+'Jahr1 B2B'!N45*'Jahr1 B2B'!$C45*(1+$C95)+'Jahr1 B2B'!N46*'Jahr1 B2B'!$C46*(1+$C95)+'Jahr1 B2B'!N47*'Jahr1 B2B'!$C47*(1+$C95)+'Jahr1 B2B'!N48*'Jahr1 B2B'!$C48*(1+$C95)+'Jahr1 B2B'!N49*'Jahr1 B2B'!$C49*(1+$C95)+'Jahr1 B2B'!N50*'Jahr1 B2B'!$C50*(1+$C95)+'Jahr1 B2B'!N51*'Jahr1 B2B'!$C51*(1+$C95)+'Jahr1 B2B'!N52*'Jahr1 B2B'!$C52*(1+$C95)+'Jahr1 B2B'!N53*'Jahr1 B2B'!$C53*(1+$C95)+'Jahr1 B2B'!N54*'Jahr1 B2B'!$C54*(1+$C95)</f>
        <v>0</v>
      </c>
      <c r="P95" s="134">
        <f>'Jahr1 B2C'!O45*'Jahr1 B2C'!$C45*(1+$C95)+'Jahr1 B2C'!O46*'Jahr1 B2C'!$C46*(1+$C95)+'Jahr1 B2C'!O47*'Jahr1 B2C'!$C47*(1+$C95)+'Jahr1 B2C'!O48*'Jahr1 B2C'!$C48*(1+$C95)+'Jahr1 B2C'!O49*'Jahr1 B2C'!$C49*(1+$C95)+'Jahr1 B2C'!O50*'Jahr1 B2C'!$C50*(1+$C95)+'Jahr1 B2C'!O51*'Jahr1 B2C'!$C51*(1+$C95)+'Jahr1 B2C'!O52*'Jahr1 B2C'!$C52*(1+$C95)+'Jahr1 B2C'!O53*'Jahr1 B2C'!$C53*(1+$C95)+'Jahr1 B2C'!O54*'Jahr1 B2C'!$C54*(1+$C95)+'Jahr1 B2B'!O45*'Jahr1 B2B'!$C45*(1+$C95)+'Jahr1 B2B'!O46*'Jahr1 B2B'!$C46*(1+$C95)+'Jahr1 B2B'!O47*'Jahr1 B2B'!$C47*(1+$C95)+'Jahr1 B2B'!O48*'Jahr1 B2B'!$C48*(1+$C95)+'Jahr1 B2B'!O49*'Jahr1 B2B'!$C49*(1+$C95)+'Jahr1 B2B'!O50*'Jahr1 B2B'!$C50*(1+$C95)+'Jahr1 B2B'!O51*'Jahr1 B2B'!$C51*(1+$C95)+'Jahr1 B2B'!O52*'Jahr1 B2B'!$C52*(1+$C95)+'Jahr1 B2B'!O53*'Jahr1 B2B'!$C53*(1+$C95)+'Jahr1 B2B'!O54*'Jahr1 B2B'!$C54*(1+$C95)</f>
        <v>0</v>
      </c>
      <c r="Q95" s="134">
        <f>'Jahr1 B2C'!P45*'Jahr1 B2C'!$C45*(1+$C95)+'Jahr1 B2C'!P46*'Jahr1 B2C'!$C46*(1+$C95)+'Jahr1 B2C'!P47*'Jahr1 B2C'!$C47*(1+$C95)+'Jahr1 B2C'!P48*'Jahr1 B2C'!$C48*(1+$C95)+'Jahr1 B2C'!P49*'Jahr1 B2C'!$C49*(1+$C95)+'Jahr1 B2C'!P50*'Jahr1 B2C'!$C50*(1+$C95)+'Jahr1 B2C'!P51*'Jahr1 B2C'!$C51*(1+$C95)+'Jahr1 B2C'!P52*'Jahr1 B2C'!$C52*(1+$C95)+'Jahr1 B2C'!P53*'Jahr1 B2C'!$C53*(1+$C95)+'Jahr1 B2C'!P54*'Jahr1 B2C'!$C54*(1+$C95)+'Jahr1 B2B'!P45*'Jahr1 B2B'!$C45*(1+$C95)+'Jahr1 B2B'!P46*'Jahr1 B2B'!$C46*(1+$C95)+'Jahr1 B2B'!P47*'Jahr1 B2B'!$C47*(1+$C95)+'Jahr1 B2B'!P48*'Jahr1 B2B'!$C48*(1+$C95)+'Jahr1 B2B'!P49*'Jahr1 B2B'!$C49*(1+$C95)+'Jahr1 B2B'!P50*'Jahr1 B2B'!$C50*(1+$C95)+'Jahr1 B2B'!P51*'Jahr1 B2B'!$C51*(1+$C95)+'Jahr1 B2B'!P52*'Jahr1 B2B'!$C52*(1+$C95)+'Jahr1 B2B'!P53*'Jahr1 B2B'!$C53*(1+$C95)+'Jahr1 B2B'!P54*'Jahr1 B2B'!$C54*(1+$C95)</f>
        <v>0</v>
      </c>
      <c r="R95" s="134">
        <f t="shared" si="67"/>
        <v>0</v>
      </c>
      <c r="S95" s="56"/>
      <c r="T95" s="56"/>
      <c r="U95" s="195"/>
      <c r="V95" s="195"/>
      <c r="W95" s="195"/>
      <c r="X95" s="195"/>
      <c r="Y95" s="195"/>
      <c r="Z95" s="195"/>
      <c r="AA95" s="195"/>
      <c r="AB95" s="195"/>
      <c r="AC95" s="195"/>
      <c r="AD95" s="195"/>
      <c r="AE95" s="195"/>
      <c r="AF95" s="195"/>
      <c r="AG95" s="195"/>
      <c r="AH95" s="195"/>
      <c r="AI95" s="195"/>
      <c r="AJ95" s="195"/>
      <c r="AK95" s="195"/>
      <c r="AL95" s="195"/>
    </row>
    <row r="96" ht="15.0" customHeight="1">
      <c r="A96" s="15"/>
      <c r="B96" s="196" t="str">
        <f>'Jahr1 B2C'!A56</f>
        <v>Produktgruppe 5</v>
      </c>
      <c r="C96" s="217">
        <f t="shared" si="68"/>
        <v>0.19</v>
      </c>
      <c r="D96" s="198">
        <v>0.0</v>
      </c>
      <c r="E96" s="134">
        <v>0.0</v>
      </c>
      <c r="F96" s="134">
        <f>'Jahr1 B2C'!E57*'Jahr1 B2C'!$C57*(1+$C96)+'Jahr1 B2C'!E58*'Jahr1 B2C'!$C58*(1+$C96)+'Jahr1 B2C'!E59*'Jahr1 B2C'!$C59*(1+$C96)+'Jahr1 B2C'!E60*'Jahr1 B2C'!$C60*(1+$C96)+'Jahr1 B2C'!E61*'Jahr1 B2C'!$C61*(1+$C96)+'Jahr1 B2C'!E62*'Jahr1 B2C'!$C62*(1+$C96)+'Jahr1 B2C'!E63*'Jahr1 B2C'!$C63*(1+$C96)+'Jahr1 B2C'!E64*'Jahr1 B2C'!$C64*(1+$C96)+'Jahr1 B2C'!E65*'Jahr1 B2C'!$C65*(1+$C96)+'Jahr1 B2C'!E66*'Jahr1 B2C'!$C66*(1+$C96)+'Jahr1 B2B'!E57*'Jahr1 B2B'!$C57*(1+$C96)+'Jahr1 B2B'!E58*'Jahr1 B2B'!$C58*(1+$C96)+'Jahr1 B2B'!E59*'Jahr1 B2B'!$C59*(1+$C96)+'Jahr1 B2B'!E60*'Jahr1 B2B'!$C60*(1+$C96)+'Jahr1 B2B'!E61*'Jahr1 B2B'!$C61*(1+$C96)+'Jahr1 B2B'!E62*'Jahr1 B2B'!$C62*(1+$C96)+'Jahr1 B2B'!E63*'Jahr1 B2B'!$C63*(1+$C96)+'Jahr1 B2B'!E64*'Jahr1 B2B'!$C64*(1+$C96)+'Jahr1 B2B'!E65*'Jahr1 B2B'!$C65*(1+$C96)+'Jahr1 B2B'!E66*'Jahr1 B2B'!$C66*(1+$C96)</f>
        <v>0</v>
      </c>
      <c r="G96" s="134">
        <f>'Jahr1 B2C'!F57*'Jahr1 B2C'!$C57*(1+$C96)+'Jahr1 B2C'!F58*'Jahr1 B2C'!$C58*(1+$C96)+'Jahr1 B2C'!F59*'Jahr1 B2C'!$C59*(1+$C96)+'Jahr1 B2C'!F60*'Jahr1 B2C'!$C60*(1+$C96)+'Jahr1 B2C'!F61*'Jahr1 B2C'!$C61*(1+$C96)+'Jahr1 B2C'!F62*'Jahr1 B2C'!$C62*(1+$C96)+'Jahr1 B2C'!F63*'Jahr1 B2C'!$C63*(1+$C96)+'Jahr1 B2C'!F64*'Jahr1 B2C'!$C64*(1+$C96)+'Jahr1 B2C'!F65*'Jahr1 B2C'!$C65*(1+$C96)+'Jahr1 B2C'!F66*'Jahr1 B2C'!$C66*(1+$C96)+'Jahr1 B2B'!F57*'Jahr1 B2B'!$C57*(1+$C96)+'Jahr1 B2B'!F58*'Jahr1 B2B'!$C58*(1+$C96)+'Jahr1 B2B'!F59*'Jahr1 B2B'!$C59*(1+$C96)+'Jahr1 B2B'!F60*'Jahr1 B2B'!$C60*(1+$C96)+'Jahr1 B2B'!F61*'Jahr1 B2B'!$C61*(1+$C96)+'Jahr1 B2B'!F62*'Jahr1 B2B'!$C62*(1+$C96)+'Jahr1 B2B'!F63*'Jahr1 B2B'!$C63*(1+$C96)+'Jahr1 B2B'!F64*'Jahr1 B2B'!$C64*(1+$C96)+'Jahr1 B2B'!F65*'Jahr1 B2B'!$C65*(1+$C96)+'Jahr1 B2B'!F66*'Jahr1 B2B'!$C66*(1+$C96)</f>
        <v>0</v>
      </c>
      <c r="H96" s="134">
        <f>'Jahr1 B2C'!G57*'Jahr1 B2C'!$C57*(1+$C96)+'Jahr1 B2C'!G58*'Jahr1 B2C'!$C58*(1+$C96)+'Jahr1 B2C'!G59*'Jahr1 B2C'!$C59*(1+$C96)+'Jahr1 B2C'!G60*'Jahr1 B2C'!$C60*(1+$C96)+'Jahr1 B2C'!G61*'Jahr1 B2C'!$C61*(1+$C96)+'Jahr1 B2C'!G62*'Jahr1 B2C'!$C62*(1+$C96)+'Jahr1 B2C'!G63*'Jahr1 B2C'!$C63*(1+$C96)+'Jahr1 B2C'!G64*'Jahr1 B2C'!$C64*(1+$C96)+'Jahr1 B2C'!G65*'Jahr1 B2C'!$C65*(1+$C96)+'Jahr1 B2C'!G66*'Jahr1 B2C'!$C66*(1+$C96)+'Jahr1 B2B'!G57*'Jahr1 B2B'!$C57*(1+$C96)+'Jahr1 B2B'!G58*'Jahr1 B2B'!$C58*(1+$C96)+'Jahr1 B2B'!G59*'Jahr1 B2B'!$C59*(1+$C96)+'Jahr1 B2B'!G60*'Jahr1 B2B'!$C60*(1+$C96)+'Jahr1 B2B'!G61*'Jahr1 B2B'!$C61*(1+$C96)+'Jahr1 B2B'!G62*'Jahr1 B2B'!$C62*(1+$C96)+'Jahr1 B2B'!G63*'Jahr1 B2B'!$C63*(1+$C96)+'Jahr1 B2B'!G64*'Jahr1 B2B'!$C64*(1+$C96)+'Jahr1 B2B'!G65*'Jahr1 B2B'!$C65*(1+$C96)+'Jahr1 B2B'!G66*'Jahr1 B2B'!$C66*(1+$C96)</f>
        <v>0</v>
      </c>
      <c r="I96" s="134">
        <f>'Jahr1 B2C'!H57*'Jahr1 B2C'!$C57*(1+$C96)+'Jahr1 B2C'!H58*'Jahr1 B2C'!$C58*(1+$C96)+'Jahr1 B2C'!H59*'Jahr1 B2C'!$C59*(1+$C96)+'Jahr1 B2C'!H60*'Jahr1 B2C'!$C60*(1+$C96)+'Jahr1 B2C'!H61*'Jahr1 B2C'!$C61*(1+$C96)+'Jahr1 B2C'!H62*'Jahr1 B2C'!$C62*(1+$C96)+'Jahr1 B2C'!H63*'Jahr1 B2C'!$C63*(1+$C96)+'Jahr1 B2C'!H64*'Jahr1 B2C'!$C64*(1+$C96)+'Jahr1 B2C'!H65*'Jahr1 B2C'!$C65*(1+$C96)+'Jahr1 B2C'!H66*'Jahr1 B2C'!$C66*(1+$C96)+'Jahr1 B2B'!H57*'Jahr1 B2B'!$C57*(1+$C96)+'Jahr1 B2B'!H58*'Jahr1 B2B'!$C58*(1+$C96)+'Jahr1 B2B'!H59*'Jahr1 B2B'!$C59*(1+$C96)+'Jahr1 B2B'!H60*'Jahr1 B2B'!$C60*(1+$C96)+'Jahr1 B2B'!H61*'Jahr1 B2B'!$C61*(1+$C96)+'Jahr1 B2B'!H62*'Jahr1 B2B'!$C62*(1+$C96)+'Jahr1 B2B'!H63*'Jahr1 B2B'!$C63*(1+$C96)+'Jahr1 B2B'!H64*'Jahr1 B2B'!$C64*(1+$C96)+'Jahr1 B2B'!H65*'Jahr1 B2B'!$C65*(1+$C96)+'Jahr1 B2B'!H66*'Jahr1 B2B'!$C66*(1+$C96)</f>
        <v>0</v>
      </c>
      <c r="J96" s="134">
        <f>'Jahr1 B2C'!I57*'Jahr1 B2C'!$C57*(1+$C96)+'Jahr1 B2C'!I58*'Jahr1 B2C'!$C58*(1+$C96)+'Jahr1 B2C'!I59*'Jahr1 B2C'!$C59*(1+$C96)+'Jahr1 B2C'!I60*'Jahr1 B2C'!$C60*(1+$C96)+'Jahr1 B2C'!I61*'Jahr1 B2C'!$C61*(1+$C96)+'Jahr1 B2C'!I62*'Jahr1 B2C'!$C62*(1+$C96)+'Jahr1 B2C'!I63*'Jahr1 B2C'!$C63*(1+$C96)+'Jahr1 B2C'!I64*'Jahr1 B2C'!$C64*(1+$C96)+'Jahr1 B2C'!I65*'Jahr1 B2C'!$C65*(1+$C96)+'Jahr1 B2C'!I66*'Jahr1 B2C'!$C66*(1+$C96)+'Jahr1 B2B'!I57*'Jahr1 B2B'!$C57*(1+$C96)+'Jahr1 B2B'!I58*'Jahr1 B2B'!$C58*(1+$C96)+'Jahr1 B2B'!I59*'Jahr1 B2B'!$C59*(1+$C96)+'Jahr1 B2B'!I60*'Jahr1 B2B'!$C60*(1+$C96)+'Jahr1 B2B'!I61*'Jahr1 B2B'!$C61*(1+$C96)+'Jahr1 B2B'!I62*'Jahr1 B2B'!$C62*(1+$C96)+'Jahr1 B2B'!I63*'Jahr1 B2B'!$C63*(1+$C96)+'Jahr1 B2B'!I64*'Jahr1 B2B'!$C64*(1+$C96)+'Jahr1 B2B'!I65*'Jahr1 B2B'!$C65*(1+$C96)+'Jahr1 B2B'!I66*'Jahr1 B2B'!$C66*(1+$C96)</f>
        <v>0</v>
      </c>
      <c r="K96" s="134">
        <f>'Jahr1 B2C'!J57*'Jahr1 B2C'!$C57*(1+$C96)+'Jahr1 B2C'!J58*'Jahr1 B2C'!$C58*(1+$C96)+'Jahr1 B2C'!J59*'Jahr1 B2C'!$C59*(1+$C96)+'Jahr1 B2C'!J60*'Jahr1 B2C'!$C60*(1+$C96)+'Jahr1 B2C'!J61*'Jahr1 B2C'!$C61*(1+$C96)+'Jahr1 B2C'!J62*'Jahr1 B2C'!$C62*(1+$C96)+'Jahr1 B2C'!J63*'Jahr1 B2C'!$C63*(1+$C96)+'Jahr1 B2C'!J64*'Jahr1 B2C'!$C64*(1+$C96)+'Jahr1 B2C'!J65*'Jahr1 B2C'!$C65*(1+$C96)+'Jahr1 B2C'!J66*'Jahr1 B2C'!$C66*(1+$C96)+'Jahr1 B2B'!J57*'Jahr1 B2B'!$C57*(1+$C96)+'Jahr1 B2B'!J58*'Jahr1 B2B'!$C58*(1+$C96)+'Jahr1 B2B'!J59*'Jahr1 B2B'!$C59*(1+$C96)+'Jahr1 B2B'!J60*'Jahr1 B2B'!$C60*(1+$C96)+'Jahr1 B2B'!J61*'Jahr1 B2B'!$C61*(1+$C96)+'Jahr1 B2B'!J62*'Jahr1 B2B'!$C62*(1+$C96)+'Jahr1 B2B'!J63*'Jahr1 B2B'!$C63*(1+$C96)+'Jahr1 B2B'!J64*'Jahr1 B2B'!$C64*(1+$C96)+'Jahr1 B2B'!J65*'Jahr1 B2B'!$C65*(1+$C96)+'Jahr1 B2B'!J66*'Jahr1 B2B'!$C66*(1+$C96)</f>
        <v>0</v>
      </c>
      <c r="L96" s="134">
        <f>'Jahr1 B2C'!K57*'Jahr1 B2C'!$C57*(1+$C96)+'Jahr1 B2C'!K58*'Jahr1 B2C'!$C58*(1+$C96)+'Jahr1 B2C'!K59*'Jahr1 B2C'!$C59*(1+$C96)+'Jahr1 B2C'!K60*'Jahr1 B2C'!$C60*(1+$C96)+'Jahr1 B2C'!K61*'Jahr1 B2C'!$C61*(1+$C96)+'Jahr1 B2C'!K62*'Jahr1 B2C'!$C62*(1+$C96)+'Jahr1 B2C'!K63*'Jahr1 B2C'!$C63*(1+$C96)+'Jahr1 B2C'!K64*'Jahr1 B2C'!$C64*(1+$C96)+'Jahr1 B2C'!K65*'Jahr1 B2C'!$C65*(1+$C96)+'Jahr1 B2C'!K66*'Jahr1 B2C'!$C66*(1+$C96)+'Jahr1 B2B'!K57*'Jahr1 B2B'!$C57*(1+$C96)+'Jahr1 B2B'!K58*'Jahr1 B2B'!$C58*(1+$C96)+'Jahr1 B2B'!K59*'Jahr1 B2B'!$C59*(1+$C96)+'Jahr1 B2B'!K60*'Jahr1 B2B'!$C60*(1+$C96)+'Jahr1 B2B'!K61*'Jahr1 B2B'!$C61*(1+$C96)+'Jahr1 B2B'!K62*'Jahr1 B2B'!$C62*(1+$C96)+'Jahr1 B2B'!K63*'Jahr1 B2B'!$C63*(1+$C96)+'Jahr1 B2B'!K64*'Jahr1 B2B'!$C64*(1+$C96)+'Jahr1 B2B'!K65*'Jahr1 B2B'!$C65*(1+$C96)+'Jahr1 B2B'!K66*'Jahr1 B2B'!$C66*(1+$C96)</f>
        <v>0</v>
      </c>
      <c r="M96" s="134">
        <f>'Jahr1 B2C'!L57*'Jahr1 B2C'!$C57*(1+$C96)+'Jahr1 B2C'!L58*'Jahr1 B2C'!$C58*(1+$C96)+'Jahr1 B2C'!L59*'Jahr1 B2C'!$C59*(1+$C96)+'Jahr1 B2C'!L60*'Jahr1 B2C'!$C60*(1+$C96)+'Jahr1 B2C'!L61*'Jahr1 B2C'!$C61*(1+$C96)+'Jahr1 B2C'!L62*'Jahr1 B2C'!$C62*(1+$C96)+'Jahr1 B2C'!L63*'Jahr1 B2C'!$C63*(1+$C96)+'Jahr1 B2C'!L64*'Jahr1 B2C'!$C64*(1+$C96)+'Jahr1 B2C'!L65*'Jahr1 B2C'!$C65*(1+$C96)+'Jahr1 B2C'!L66*'Jahr1 B2C'!$C66*(1+$C96)+'Jahr1 B2B'!L57*'Jahr1 B2B'!$C57*(1+$C96)+'Jahr1 B2B'!L58*'Jahr1 B2B'!$C58*(1+$C96)+'Jahr1 B2B'!L59*'Jahr1 B2B'!$C59*(1+$C96)+'Jahr1 B2B'!L60*'Jahr1 B2B'!$C60*(1+$C96)+'Jahr1 B2B'!L61*'Jahr1 B2B'!$C61*(1+$C96)+'Jahr1 B2B'!L62*'Jahr1 B2B'!$C62*(1+$C96)+'Jahr1 B2B'!L63*'Jahr1 B2B'!$C63*(1+$C96)+'Jahr1 B2B'!L64*'Jahr1 B2B'!$C64*(1+$C96)+'Jahr1 B2B'!L65*'Jahr1 B2B'!$C65*(1+$C96)+'Jahr1 B2B'!L66*'Jahr1 B2B'!$C66*(1+$C96)</f>
        <v>0</v>
      </c>
      <c r="N96" s="134">
        <f>'Jahr1 B2C'!M57*'Jahr1 B2C'!$C57*(1+$C96)+'Jahr1 B2C'!M58*'Jahr1 B2C'!$C58*(1+$C96)+'Jahr1 B2C'!M59*'Jahr1 B2C'!$C59*(1+$C96)+'Jahr1 B2C'!M60*'Jahr1 B2C'!$C60*(1+$C96)+'Jahr1 B2C'!M61*'Jahr1 B2C'!$C61*(1+$C96)+'Jahr1 B2C'!M62*'Jahr1 B2C'!$C62*(1+$C96)+'Jahr1 B2C'!M63*'Jahr1 B2C'!$C63*(1+$C96)+'Jahr1 B2C'!M64*'Jahr1 B2C'!$C64*(1+$C96)+'Jahr1 B2C'!M65*'Jahr1 B2C'!$C65*(1+$C96)+'Jahr1 B2C'!M66*'Jahr1 B2C'!$C66*(1+$C96)+'Jahr1 B2B'!M57*'Jahr1 B2B'!$C57*(1+$C96)+'Jahr1 B2B'!M58*'Jahr1 B2B'!$C58*(1+$C96)+'Jahr1 B2B'!M59*'Jahr1 B2B'!$C59*(1+$C96)+'Jahr1 B2B'!M60*'Jahr1 B2B'!$C60*(1+$C96)+'Jahr1 B2B'!M61*'Jahr1 B2B'!$C61*(1+$C96)+'Jahr1 B2B'!M62*'Jahr1 B2B'!$C62*(1+$C96)+'Jahr1 B2B'!M63*'Jahr1 B2B'!$C63*(1+$C96)+'Jahr1 B2B'!M64*'Jahr1 B2B'!$C64*(1+$C96)+'Jahr1 B2B'!M65*'Jahr1 B2B'!$C65*(1+$C96)+'Jahr1 B2B'!M66*'Jahr1 B2B'!$C66*(1+$C96)</f>
        <v>0</v>
      </c>
      <c r="O96" s="134">
        <f>'Jahr1 B2C'!N57*'Jahr1 B2C'!$C57*(1+$C96)+'Jahr1 B2C'!N58*'Jahr1 B2C'!$C58*(1+$C96)+'Jahr1 B2C'!N59*'Jahr1 B2C'!$C59*(1+$C96)+'Jahr1 B2C'!N60*'Jahr1 B2C'!$C60*(1+$C96)+'Jahr1 B2C'!N61*'Jahr1 B2C'!$C61*(1+$C96)+'Jahr1 B2C'!N62*'Jahr1 B2C'!$C62*(1+$C96)+'Jahr1 B2C'!N63*'Jahr1 B2C'!$C63*(1+$C96)+'Jahr1 B2C'!N64*'Jahr1 B2C'!$C64*(1+$C96)+'Jahr1 B2C'!N65*'Jahr1 B2C'!$C65*(1+$C96)+'Jahr1 B2C'!N66*'Jahr1 B2C'!$C66*(1+$C96)+'Jahr1 B2B'!N57*'Jahr1 B2B'!$C57*(1+$C96)+'Jahr1 B2B'!N58*'Jahr1 B2B'!$C58*(1+$C96)+'Jahr1 B2B'!N59*'Jahr1 B2B'!$C59*(1+$C96)+'Jahr1 B2B'!N60*'Jahr1 B2B'!$C60*(1+$C96)+'Jahr1 B2B'!N61*'Jahr1 B2B'!$C61*(1+$C96)+'Jahr1 B2B'!N62*'Jahr1 B2B'!$C62*(1+$C96)+'Jahr1 B2B'!N63*'Jahr1 B2B'!$C63*(1+$C96)+'Jahr1 B2B'!N64*'Jahr1 B2B'!$C64*(1+$C96)+'Jahr1 B2B'!N65*'Jahr1 B2B'!$C65*(1+$C96)+'Jahr1 B2B'!N66*'Jahr1 B2B'!$C66*(1+$C96)</f>
        <v>0</v>
      </c>
      <c r="P96" s="134">
        <f>'Jahr1 B2C'!O57*'Jahr1 B2C'!$C57*(1+$C96)+'Jahr1 B2C'!O58*'Jahr1 B2C'!$C58*(1+$C96)+'Jahr1 B2C'!O59*'Jahr1 B2C'!$C59*(1+$C96)+'Jahr1 B2C'!O60*'Jahr1 B2C'!$C60*(1+$C96)+'Jahr1 B2C'!O61*'Jahr1 B2C'!$C61*(1+$C96)+'Jahr1 B2C'!O62*'Jahr1 B2C'!$C62*(1+$C96)+'Jahr1 B2C'!O63*'Jahr1 B2C'!$C63*(1+$C96)+'Jahr1 B2C'!O64*'Jahr1 B2C'!$C64*(1+$C96)+'Jahr1 B2C'!O65*'Jahr1 B2C'!$C65*(1+$C96)+'Jahr1 B2C'!O66*'Jahr1 B2C'!$C66*(1+$C96)+'Jahr1 B2B'!O57*'Jahr1 B2B'!$C57*(1+$C96)+'Jahr1 B2B'!O58*'Jahr1 B2B'!$C58*(1+$C96)+'Jahr1 B2B'!O59*'Jahr1 B2B'!$C59*(1+$C96)+'Jahr1 B2B'!O60*'Jahr1 B2B'!$C60*(1+$C96)+'Jahr1 B2B'!O61*'Jahr1 B2B'!$C61*(1+$C96)+'Jahr1 B2B'!O62*'Jahr1 B2B'!$C62*(1+$C96)+'Jahr1 B2B'!O63*'Jahr1 B2B'!$C63*(1+$C96)+'Jahr1 B2B'!O64*'Jahr1 B2B'!$C64*(1+$C96)+'Jahr1 B2B'!O65*'Jahr1 B2B'!$C65*(1+$C96)+'Jahr1 B2B'!O66*'Jahr1 B2B'!$C66*(1+$C96)</f>
        <v>0</v>
      </c>
      <c r="Q96" s="134">
        <f>'Jahr1 B2C'!P57*'Jahr1 B2C'!$C57*(1+$C96)+'Jahr1 B2C'!P58*'Jahr1 B2C'!$C58*(1+$C96)+'Jahr1 B2C'!P59*'Jahr1 B2C'!$C59*(1+$C96)+'Jahr1 B2C'!P60*'Jahr1 B2C'!$C60*(1+$C96)+'Jahr1 B2C'!P61*'Jahr1 B2C'!$C61*(1+$C96)+'Jahr1 B2C'!P62*'Jahr1 B2C'!$C62*(1+$C96)+'Jahr1 B2C'!P63*'Jahr1 B2C'!$C63*(1+$C96)+'Jahr1 B2C'!P64*'Jahr1 B2C'!$C64*(1+$C96)+'Jahr1 B2C'!P65*'Jahr1 B2C'!$C65*(1+$C96)+'Jahr1 B2C'!P66*'Jahr1 B2C'!$C66*(1+$C96)+'Jahr1 B2B'!P57*'Jahr1 B2B'!$C57*(1+$C96)+'Jahr1 B2B'!P58*'Jahr1 B2B'!$C58*(1+$C96)+'Jahr1 B2B'!P59*'Jahr1 B2B'!$C59*(1+$C96)+'Jahr1 B2B'!P60*'Jahr1 B2B'!$C60*(1+$C96)+'Jahr1 B2B'!P61*'Jahr1 B2B'!$C61*(1+$C96)+'Jahr1 B2B'!P62*'Jahr1 B2B'!$C62*(1+$C96)+'Jahr1 B2B'!P63*'Jahr1 B2B'!$C63*(1+$C96)+'Jahr1 B2B'!P64*'Jahr1 B2B'!$C64*(1+$C96)+'Jahr1 B2B'!P65*'Jahr1 B2B'!$C65*(1+$C96)+'Jahr1 B2B'!P66*'Jahr1 B2B'!$C66*(1+$C96)</f>
        <v>0</v>
      </c>
      <c r="R96" s="134">
        <f t="shared" si="67"/>
        <v>0</v>
      </c>
      <c r="S96" s="56"/>
      <c r="T96" s="56"/>
      <c r="U96" s="195"/>
      <c r="V96" s="195"/>
      <c r="W96" s="195"/>
      <c r="X96" s="195"/>
      <c r="Y96" s="195"/>
      <c r="Z96" s="195"/>
      <c r="AA96" s="195"/>
      <c r="AB96" s="195"/>
      <c r="AC96" s="195"/>
      <c r="AD96" s="195"/>
      <c r="AE96" s="195"/>
      <c r="AF96" s="195"/>
      <c r="AG96" s="195"/>
      <c r="AH96" s="195"/>
      <c r="AI96" s="195"/>
      <c r="AJ96" s="195"/>
      <c r="AK96" s="195"/>
      <c r="AL96" s="195"/>
    </row>
    <row r="97" ht="3.75" customHeight="1">
      <c r="A97" s="15"/>
      <c r="B97" s="196"/>
      <c r="C97" s="217"/>
      <c r="D97" s="198"/>
      <c r="E97" s="134"/>
      <c r="F97" s="134"/>
      <c r="G97" s="134"/>
      <c r="H97" s="134"/>
      <c r="I97" s="134"/>
      <c r="J97" s="134"/>
      <c r="K97" s="134"/>
      <c r="L97" s="134"/>
      <c r="M97" s="134"/>
      <c r="N97" s="134"/>
      <c r="O97" s="134"/>
      <c r="P97" s="134"/>
      <c r="Q97" s="134"/>
      <c r="R97" s="134"/>
      <c r="S97" s="56"/>
      <c r="T97" s="56"/>
      <c r="U97" s="195"/>
      <c r="V97" s="195"/>
      <c r="W97" s="195"/>
      <c r="X97" s="195"/>
      <c r="Y97" s="195"/>
      <c r="Z97" s="195"/>
      <c r="AA97" s="195"/>
      <c r="AB97" s="195"/>
      <c r="AC97" s="195"/>
      <c r="AD97" s="195"/>
      <c r="AE97" s="195"/>
      <c r="AF97" s="195"/>
      <c r="AG97" s="195"/>
      <c r="AH97" s="195"/>
      <c r="AI97" s="195"/>
      <c r="AJ97" s="195"/>
      <c r="AK97" s="195"/>
      <c r="AL97" s="195"/>
    </row>
    <row r="98" ht="18.0" customHeight="1">
      <c r="A98" s="190" t="s">
        <v>338</v>
      </c>
      <c r="B98" s="191" t="s">
        <v>339</v>
      </c>
      <c r="C98" s="233"/>
      <c r="D98" s="193"/>
      <c r="E98" s="194">
        <f t="shared" ref="E98:Q98" si="69">E99-E100</f>
        <v>0</v>
      </c>
      <c r="F98" s="194">
        <f t="shared" si="69"/>
        <v>0</v>
      </c>
      <c r="G98" s="194">
        <f t="shared" si="69"/>
        <v>0</v>
      </c>
      <c r="H98" s="194">
        <f t="shared" si="69"/>
        <v>0</v>
      </c>
      <c r="I98" s="194">
        <f t="shared" si="69"/>
        <v>0</v>
      </c>
      <c r="J98" s="194">
        <f t="shared" si="69"/>
        <v>0</v>
      </c>
      <c r="K98" s="194">
        <f t="shared" si="69"/>
        <v>0</v>
      </c>
      <c r="L98" s="194">
        <f t="shared" si="69"/>
        <v>0</v>
      </c>
      <c r="M98" s="194">
        <f t="shared" si="69"/>
        <v>0</v>
      </c>
      <c r="N98" s="194">
        <f t="shared" si="69"/>
        <v>0</v>
      </c>
      <c r="O98" s="194">
        <f t="shared" si="69"/>
        <v>0</v>
      </c>
      <c r="P98" s="194">
        <f t="shared" si="69"/>
        <v>0</v>
      </c>
      <c r="Q98" s="194">
        <f t="shared" si="69"/>
        <v>0</v>
      </c>
      <c r="R98" s="194">
        <f t="shared" ref="R98:R100" si="70">F98+G98+H98+I98+J98+K98+L98+M98+N98+O98+P98+Q98</f>
        <v>0</v>
      </c>
      <c r="S98" s="213"/>
      <c r="T98" s="213"/>
      <c r="U98" s="214"/>
      <c r="V98" s="214"/>
      <c r="W98" s="214"/>
      <c r="X98" s="214"/>
      <c r="Y98" s="214"/>
      <c r="Z98" s="214"/>
      <c r="AA98" s="214"/>
      <c r="AB98" s="214"/>
      <c r="AC98" s="214"/>
      <c r="AD98" s="214"/>
      <c r="AE98" s="214"/>
      <c r="AF98" s="214"/>
      <c r="AG98" s="214"/>
      <c r="AH98" s="214"/>
      <c r="AI98" s="214"/>
      <c r="AJ98" s="214"/>
      <c r="AK98" s="214"/>
      <c r="AL98" s="214"/>
    </row>
    <row r="99" ht="15.0" customHeight="1">
      <c r="A99" s="15"/>
      <c r="B99" s="196" t="s">
        <v>111</v>
      </c>
      <c r="C99" s="217"/>
      <c r="D99" s="198"/>
      <c r="E99" s="134">
        <v>0.0</v>
      </c>
      <c r="F99" s="134">
        <f t="array" ref="F99">SUM(E12:E16)-(SUMPRODUCT(1/(1+$C12:$C16),E12:E16))+SUM(E19:E23)-(SUMPRODUCT(1/(1+$C19:$C23),E19:E23))</f>
        <v>0</v>
      </c>
      <c r="G99" s="134">
        <f t="array" ref="G99">SUM(F12:F16)-(SUMPRODUCT(1/(1+$C12:$C16),F12:F16))+SUM(F19:F23)-(SUMPRODUCT(1/(1+$C19:$C23),F19:F23))</f>
        <v>0</v>
      </c>
      <c r="H99" s="134">
        <f t="array" ref="H99">SUM(G12:G16)-(SUMPRODUCT(1/(1+$C12:$C16),G12:G16))+SUM(G19:G23)-(SUMPRODUCT(1/(1+$C19:$C23),G19:G23))</f>
        <v>0</v>
      </c>
      <c r="I99" s="134">
        <f t="array" ref="I99">SUM(H12:H16)-(SUMPRODUCT(1/(1+$C12:$C16),H12:H16))+SUM(H19:H23)-(SUMPRODUCT(1/(1+$C19:$C23),H19:H23))</f>
        <v>0</v>
      </c>
      <c r="J99" s="134">
        <f t="array" ref="J99">SUM(I12:I16)-(SUMPRODUCT(1/(1+$C12:$C16),I12:I16))+SUM(I19:I23)-(SUMPRODUCT(1/(1+$C19:$C23),I19:I23))</f>
        <v>0</v>
      </c>
      <c r="K99" s="134">
        <f t="array" ref="K99">SUM(J12:J16)-(SUMPRODUCT(1/(1+$C12:$C16),J12:J16))+SUM(J19:J23)-(SUMPRODUCT(1/(1+$C19:$C23),J19:J23))</f>
        <v>0</v>
      </c>
      <c r="L99" s="134">
        <f t="array" ref="L99">SUM(K12:K16)-(SUMPRODUCT(1/(1+$C12:$C16),K12:K16))+SUM(K19:K23)-(SUMPRODUCT(1/(1+$C19:$C23),K19:K23))</f>
        <v>0</v>
      </c>
      <c r="M99" s="134">
        <f t="array" ref="M99">SUM(L12:L16)-(SUMPRODUCT(1/(1+$C12:$C16),L12:L16))+SUM(L19:L23)-(SUMPRODUCT(1/(1+$C19:$C23),L19:L23))</f>
        <v>0</v>
      </c>
      <c r="N99" s="134">
        <f t="array" ref="N99">SUM(M12:M16)-(SUMPRODUCT(1/(1+$C12:$C16),M12:M16))+SUM(M19:M23)-(SUMPRODUCT(1/(1+$C19:$C23),M19:M23))</f>
        <v>0</v>
      </c>
      <c r="O99" s="134">
        <f t="array" ref="O99">SUM(N12:N16)-(SUMPRODUCT(1/(1+$C12:$C16),N12:N16))+SUM(N19:N23)-(SUMPRODUCT(1/(1+$C19:$C23),N19:N23))</f>
        <v>0</v>
      </c>
      <c r="P99" s="134">
        <f t="array" ref="P99">SUM(O12:O16)-(SUMPRODUCT(1/(1+$C12:$C16),O12:O16))+SUM(O19:O23)-(SUMPRODUCT(1/(1+$C19:$C23),O19:O23))</f>
        <v>0</v>
      </c>
      <c r="Q99" s="134">
        <f t="array" ref="Q99">SUM(P12:P16)-(SUMPRODUCT(1/(1+$C12:$C16),P12:P16))+SUM(P19:P23)-(SUMPRODUCT(1/(1+$C19:$C23),P19:P23))</f>
        <v>0</v>
      </c>
      <c r="R99" s="134">
        <f t="shared" si="70"/>
        <v>0</v>
      </c>
      <c r="S99" s="56"/>
      <c r="T99" s="56"/>
      <c r="U99" s="195"/>
      <c r="V99" s="195"/>
      <c r="W99" s="195"/>
      <c r="X99" s="195"/>
      <c r="Y99" s="195"/>
      <c r="Z99" s="195"/>
      <c r="AA99" s="195"/>
      <c r="AB99" s="195"/>
      <c r="AC99" s="195"/>
      <c r="AD99" s="195"/>
      <c r="AE99" s="195"/>
      <c r="AF99" s="195"/>
      <c r="AG99" s="195"/>
      <c r="AH99" s="195"/>
      <c r="AI99" s="195"/>
      <c r="AJ99" s="195"/>
      <c r="AK99" s="195"/>
      <c r="AL99" s="195"/>
    </row>
    <row r="100" ht="15.0" customHeight="1">
      <c r="A100" s="15"/>
      <c r="B100" s="196" t="s">
        <v>340</v>
      </c>
      <c r="C100" s="217"/>
      <c r="D100" s="198"/>
      <c r="E100" s="134">
        <v>0.0</v>
      </c>
      <c r="F100" s="134">
        <f t="array" ref="F100">SUM(E37:E38)-(SUMPRODUCT(1/(1+$C37:$C38),E37:E38))+SUM(E43:E47)-(SUMPRODUCT(1/(1+$C43:$C47),E43:E47))+SUM(E50:E54)-(SUMPRODUCT(1/(1+$C50:$C54),E50:E54))+SUM(E57:E61)-(SUMPRODUCT(1/(1+$C57:$C61),E57:E61))+SUM(E64:E68)-(SUMPRODUCT(1/(1+$C64:$C68),E64:E68))+SUM(E71:E85)-(SUMPRODUCT(1/(1+$C71:$C85),E71:E85))+SUM(E92:E96)-(SUMPRODUCT(1/(1+$C92:$C96),E92:E96))</f>
        <v>0</v>
      </c>
      <c r="G100" s="134">
        <f t="array" ref="G100">SUM(F37:F38)-(SUMPRODUCT(1/(1+$C37:$C38),F37:F38))+SUM(F43:F47)-(SUMPRODUCT(1/(1+$C43:$C47),F43:F47))+SUM(F50:F54)-(SUMPRODUCT(1/(1+$C50:$C54),F50:F54))+SUM(F57:F61)-(SUMPRODUCT(1/(1+$C57:$C61),F57:F61))+SUM(F64:F68)-(SUMPRODUCT(1/(1+$C64:$C68),F64:F68))+SUM(F71:F85)-(SUMPRODUCT(1/(1+$C71:$C85),F71:F85))+SUM(F92:F96)-(SUMPRODUCT(1/(1+$C92:$C96),F92:F96))</f>
        <v>0</v>
      </c>
      <c r="H100" s="134">
        <f t="array" ref="H100">SUM(G37:G38)-(SUMPRODUCT(1/(1+$C37:$C38),G37:G38))+SUM(G43:G47)-(SUMPRODUCT(1/(1+$C43:$C47),G43:G47))+SUM(G50:G54)-(SUMPRODUCT(1/(1+$C50:$C54),G50:G54))+SUM(G57:G61)-(SUMPRODUCT(1/(1+$C57:$C61),G57:G61))+SUM(G64:G68)-(SUMPRODUCT(1/(1+$C64:$C68),G64:G68))+SUM(G71:G85)-(SUMPRODUCT(1/(1+$C71:$C85),G71:G85))+SUM(G92:G96)-(SUMPRODUCT(1/(1+$C92:$C96),G92:G96))</f>
        <v>0</v>
      </c>
      <c r="I100" s="134">
        <f t="array" ref="I100">SUM(H37:H38)-(SUMPRODUCT(1/(1+$C37:$C38),H37:H38))+SUM(H43:H47)-(SUMPRODUCT(1/(1+$C43:$C47),H43:H47))+SUM(H50:H54)-(SUMPRODUCT(1/(1+$C50:$C54),H50:H54))+SUM(H57:H61)-(SUMPRODUCT(1/(1+$C57:$C61),H57:H61))+SUM(H64:H68)-(SUMPRODUCT(1/(1+$C64:$C68),H64:H68))+SUM(H71:H85)-(SUMPRODUCT(1/(1+$C71:$C85),H71:H85))+SUM(H92:H96)-(SUMPRODUCT(1/(1+$C92:$C96),H92:H96))</f>
        <v>0</v>
      </c>
      <c r="J100" s="134">
        <f t="array" ref="J100">SUM(I37:I38)-(SUMPRODUCT(1/(1+$C37:$C38),I37:I38))+SUM(I43:I47)-(SUMPRODUCT(1/(1+$C43:$C47),I43:I47))+SUM(I50:I54)-(SUMPRODUCT(1/(1+$C50:$C54),I50:I54))+SUM(I57:I61)-(SUMPRODUCT(1/(1+$C57:$C61),I57:I61))+SUM(I64:I68)-(SUMPRODUCT(1/(1+$C64:$C68),I64:I68))+SUM(I71:I85)-(SUMPRODUCT(1/(1+$C71:$C85),I71:I85))+SUM(I92:I96)-(SUMPRODUCT(1/(1+$C92:$C96),I92:I96))</f>
        <v>0</v>
      </c>
      <c r="K100" s="134">
        <f t="array" ref="K100">SUM(J37:J38)-(SUMPRODUCT(1/(1+$C37:$C38),J37:J38))+SUM(J43:J47)-(SUMPRODUCT(1/(1+$C43:$C47),J43:J47))+SUM(J50:J54)-(SUMPRODUCT(1/(1+$C50:$C54),J50:J54))+SUM(J57:J61)-(SUMPRODUCT(1/(1+$C57:$C61),J57:J61))+SUM(J64:J68)-(SUMPRODUCT(1/(1+$C64:$C68),J64:J68))+SUM(J71:J85)-(SUMPRODUCT(1/(1+$C71:$C85),J71:J85))+SUM(J92:J96)-(SUMPRODUCT(1/(1+$C92:$C96),J92:J96))</f>
        <v>0</v>
      </c>
      <c r="L100" s="134">
        <f t="array" ref="L100">SUM(K37:K38)-(SUMPRODUCT(1/(1+$C37:$C38),K37:K38))+SUM(K43:K47)-(SUMPRODUCT(1/(1+$C43:$C47),K43:K47))+SUM(K50:K54)-(SUMPRODUCT(1/(1+$C50:$C54),K50:K54))+SUM(K57:K61)-(SUMPRODUCT(1/(1+$C57:$C61),K57:K61))+SUM(K64:K68)-(SUMPRODUCT(1/(1+$C64:$C68),K64:K68))+SUM(K71:K85)-(SUMPRODUCT(1/(1+$C71:$C85),K71:K85))+SUM(K92:K96)-(SUMPRODUCT(1/(1+$C92:$C96),K92:K96))</f>
        <v>0</v>
      </c>
      <c r="M100" s="134">
        <f t="array" ref="M100">SUM(L37:L38)-(SUMPRODUCT(1/(1+$C37:$C38),L37:L38))+SUM(L43:L47)-(SUMPRODUCT(1/(1+$C43:$C47),L43:L47))+SUM(L50:L54)-(SUMPRODUCT(1/(1+$C50:$C54),L50:L54))+SUM(L57:L61)-(SUMPRODUCT(1/(1+$C57:$C61),L57:L61))+SUM(L64:L68)-(SUMPRODUCT(1/(1+$C64:$C68),L64:L68))+SUM(L71:L85)-(SUMPRODUCT(1/(1+$C71:$C85),L71:L85))+SUM(L92:L96)-(SUMPRODUCT(1/(1+$C92:$C96),L92:L96))</f>
        <v>0</v>
      </c>
      <c r="N100" s="134">
        <f t="array" ref="N100">SUM(M37:M38)-(SUMPRODUCT(1/(1+$C37:$C38),M37:M38))+SUM(M43:M47)-(SUMPRODUCT(1/(1+$C43:$C47),M43:M47))+SUM(M50:M54)-(SUMPRODUCT(1/(1+$C50:$C54),M50:M54))+SUM(M57:M61)-(SUMPRODUCT(1/(1+$C57:$C61),M57:M61))+SUM(M64:M68)-(SUMPRODUCT(1/(1+$C64:$C68),M64:M68))+SUM(M71:M85)-(SUMPRODUCT(1/(1+$C71:$C85),M71:M85))+SUM(M92:M96)-(SUMPRODUCT(1/(1+$C92:$C96),M92:M96))</f>
        <v>0</v>
      </c>
      <c r="O100" s="134">
        <f t="array" ref="O100">SUM(N37:N38)-(SUMPRODUCT(1/(1+$C37:$C38),N37:N38))+SUM(N43:N47)-(SUMPRODUCT(1/(1+$C43:$C47),N43:N47))+SUM(N50:N54)-(SUMPRODUCT(1/(1+$C50:$C54),N50:N54))+SUM(N57:N61)-(SUMPRODUCT(1/(1+$C57:$C61),N57:N61))+SUM(N64:N68)-(SUMPRODUCT(1/(1+$C64:$C68),N64:N68))+SUM(N71:N85)-(SUMPRODUCT(1/(1+$C71:$C85),N71:N85))+SUM(N92:N96)-(SUMPRODUCT(1/(1+$C92:$C96),N92:N96))</f>
        <v>0</v>
      </c>
      <c r="P100" s="134">
        <f t="array" ref="P100">SUM(O37:O38)-(SUMPRODUCT(1/(1+$C37:$C38),O37:O38))+SUM(O43:O47)-(SUMPRODUCT(1/(1+$C43:$C47),O43:O47))+SUM(O50:O54)-(SUMPRODUCT(1/(1+$C50:$C54),O50:O54))+SUM(O57:O61)-(SUMPRODUCT(1/(1+$C57:$C61),O57:O61))+SUM(O64:O68)-(SUMPRODUCT(1/(1+$C64:$C68),O64:O68))+SUM(O71:O85)-(SUMPRODUCT(1/(1+$C71:$C85),O71:O85))+SUM(O92:O96)-(SUMPRODUCT(1/(1+$C92:$C96),O92:O96))</f>
        <v>0</v>
      </c>
      <c r="Q100" s="134">
        <f t="array" ref="Q100">SUM(P37:P38)-(SUMPRODUCT(1/(1+$C37:$C38),P37:P38))+SUM(P43:P47)-(SUMPRODUCT(1/(1+$C43:$C47),P43:P47))+SUM(P50:P54)-(SUMPRODUCT(1/(1+$C50:$C54),P50:P54))+SUM(P57:P61)-(SUMPRODUCT(1/(1+$C57:$C61),P57:P61))+SUM(P64:P68)-(SUMPRODUCT(1/(1+$C64:$C68),P64:P68))+SUM(P71:P85)-(SUMPRODUCT(1/(1+$C71:$C85),P71:P85))+SUM(P92:P96)-(SUMPRODUCT(1/(1+$C92:$C96),P92:P96))</f>
        <v>0</v>
      </c>
      <c r="R100" s="134">
        <f t="shared" si="70"/>
        <v>0</v>
      </c>
      <c r="S100" s="56"/>
      <c r="T100" s="56"/>
      <c r="U100" s="195"/>
      <c r="V100" s="195"/>
      <c r="W100" s="195"/>
      <c r="X100" s="195"/>
      <c r="Y100" s="195"/>
      <c r="Z100" s="195"/>
      <c r="AA100" s="195"/>
      <c r="AB100" s="195"/>
      <c r="AC100" s="195"/>
      <c r="AD100" s="195"/>
      <c r="AE100" s="195"/>
      <c r="AF100" s="195"/>
      <c r="AG100" s="195"/>
      <c r="AH100" s="195"/>
      <c r="AI100" s="195"/>
      <c r="AJ100" s="195"/>
      <c r="AK100" s="195"/>
      <c r="AL100" s="195"/>
    </row>
    <row r="101" ht="3.75" customHeight="1">
      <c r="A101" s="40"/>
      <c r="B101" s="239"/>
      <c r="C101" s="240"/>
      <c r="D101" s="241"/>
      <c r="E101" s="242"/>
      <c r="F101" s="242"/>
      <c r="G101" s="242"/>
      <c r="H101" s="242"/>
      <c r="I101" s="242"/>
      <c r="J101" s="242"/>
      <c r="K101" s="242"/>
      <c r="L101" s="242"/>
      <c r="M101" s="242"/>
      <c r="N101" s="242"/>
      <c r="O101" s="242"/>
      <c r="P101" s="242"/>
      <c r="Q101" s="242"/>
      <c r="R101" s="243"/>
      <c r="S101" s="91"/>
      <c r="T101" s="91"/>
      <c r="U101" s="244"/>
      <c r="V101" s="244"/>
      <c r="W101" s="244"/>
      <c r="X101" s="244"/>
      <c r="Y101" s="244"/>
      <c r="Z101" s="244"/>
      <c r="AA101" s="244"/>
      <c r="AB101" s="244"/>
      <c r="AC101" s="244"/>
      <c r="AD101" s="244"/>
      <c r="AE101" s="244"/>
      <c r="AF101" s="244"/>
      <c r="AG101" s="244"/>
      <c r="AH101" s="244"/>
      <c r="AI101" s="244"/>
      <c r="AJ101" s="244"/>
      <c r="AK101" s="244"/>
      <c r="AL101" s="244"/>
    </row>
    <row r="102" ht="18.0" customHeight="1">
      <c r="A102" s="190" t="s">
        <v>341</v>
      </c>
      <c r="B102" s="191" t="s">
        <v>342</v>
      </c>
      <c r="C102" s="233"/>
      <c r="D102" s="193"/>
      <c r="E102" s="194">
        <f t="shared" ref="E102:Q102" si="71">SUM(E103:E104)</f>
        <v>0</v>
      </c>
      <c r="F102" s="194">
        <f t="shared" si="71"/>
        <v>0</v>
      </c>
      <c r="G102" s="194">
        <f t="shared" si="71"/>
        <v>0</v>
      </c>
      <c r="H102" s="194">
        <f t="shared" si="71"/>
        <v>0</v>
      </c>
      <c r="I102" s="194">
        <f t="shared" si="71"/>
        <v>0</v>
      </c>
      <c r="J102" s="194">
        <f t="shared" si="71"/>
        <v>0</v>
      </c>
      <c r="K102" s="194">
        <f t="shared" si="71"/>
        <v>0</v>
      </c>
      <c r="L102" s="194">
        <f t="shared" si="71"/>
        <v>0</v>
      </c>
      <c r="M102" s="194">
        <f t="shared" si="71"/>
        <v>0</v>
      </c>
      <c r="N102" s="194">
        <f t="shared" si="71"/>
        <v>0</v>
      </c>
      <c r="O102" s="194">
        <f t="shared" si="71"/>
        <v>0</v>
      </c>
      <c r="P102" s="194">
        <f t="shared" si="71"/>
        <v>0</v>
      </c>
      <c r="Q102" s="194">
        <f t="shared" si="71"/>
        <v>0</v>
      </c>
      <c r="R102" s="194">
        <f t="shared" ref="R102:R104" si="72">F102+G102+H102+I102+J102+K102+L102+M102+N102+O102+P102+Q102</f>
        <v>0</v>
      </c>
      <c r="S102" s="56"/>
      <c r="T102" s="56"/>
      <c r="U102" s="195"/>
      <c r="V102" s="195"/>
      <c r="W102" s="195"/>
      <c r="X102" s="195"/>
      <c r="Y102" s="195"/>
      <c r="Z102" s="195"/>
      <c r="AA102" s="195"/>
      <c r="AB102" s="195"/>
      <c r="AC102" s="195"/>
      <c r="AD102" s="195"/>
      <c r="AE102" s="195"/>
      <c r="AF102" s="195"/>
      <c r="AG102" s="195"/>
      <c r="AH102" s="195"/>
      <c r="AI102" s="195"/>
      <c r="AJ102" s="195"/>
      <c r="AK102" s="195"/>
      <c r="AL102" s="195"/>
    </row>
    <row r="103" ht="15.0" customHeight="1">
      <c r="A103" s="15"/>
      <c r="B103" s="196" t="s">
        <v>343</v>
      </c>
      <c r="C103" s="217"/>
      <c r="D103" s="198">
        <v>0.0</v>
      </c>
      <c r="E103" s="134">
        <v>0.0</v>
      </c>
      <c r="F103" s="134">
        <f>'GuV J1-J4'!$D26/'Überprüfung'!$D$8*F$8</f>
        <v>0</v>
      </c>
      <c r="G103" s="134">
        <f>'GuV J1-J4'!$D26/'Überprüfung'!$D$8*G$8</f>
        <v>0</v>
      </c>
      <c r="H103" s="134">
        <f>'GuV J1-J4'!$D26/'Überprüfung'!$D$8*H$8</f>
        <v>0</v>
      </c>
      <c r="I103" s="134">
        <f>'GuV J1-J4'!$D26/'Überprüfung'!$D$8*I$8</f>
        <v>0</v>
      </c>
      <c r="J103" s="134">
        <f>'GuV J1-J4'!$D26/'Überprüfung'!$D$8*J$8</f>
        <v>0</v>
      </c>
      <c r="K103" s="134">
        <f>'GuV J1-J4'!$D26/'Überprüfung'!$D$8*K$8</f>
        <v>0</v>
      </c>
      <c r="L103" s="134">
        <f>'GuV J1-J4'!$D26/'Überprüfung'!$D$8*L$8</f>
        <v>0</v>
      </c>
      <c r="M103" s="134">
        <f>'GuV J1-J4'!$D26/'Überprüfung'!$D$8*M$8</f>
        <v>0</v>
      </c>
      <c r="N103" s="134">
        <f>'GuV J1-J4'!$D26/'Überprüfung'!$D$8*N$8</f>
        <v>0</v>
      </c>
      <c r="O103" s="134">
        <f>'GuV J1-J4'!$D26/'Überprüfung'!$D$8*O$8</f>
        <v>0</v>
      </c>
      <c r="P103" s="134">
        <f>'GuV J1-J4'!$D26/'Überprüfung'!$D$8*P$8</f>
        <v>0</v>
      </c>
      <c r="Q103" s="134">
        <f>'GuV J1-J4'!$D26/'Überprüfung'!$D$8*Q$8</f>
        <v>0</v>
      </c>
      <c r="R103" s="134">
        <f t="shared" si="72"/>
        <v>0</v>
      </c>
      <c r="S103" s="56"/>
      <c r="T103" s="56"/>
      <c r="U103" s="195"/>
      <c r="V103" s="195"/>
      <c r="W103" s="195"/>
      <c r="X103" s="195"/>
      <c r="Y103" s="195"/>
      <c r="Z103" s="195"/>
      <c r="AA103" s="195"/>
      <c r="AB103" s="195"/>
      <c r="AC103" s="195"/>
      <c r="AD103" s="195"/>
      <c r="AE103" s="195"/>
      <c r="AF103" s="195"/>
      <c r="AG103" s="195"/>
      <c r="AH103" s="195"/>
      <c r="AI103" s="195"/>
      <c r="AJ103" s="195"/>
      <c r="AK103" s="195"/>
      <c r="AL103" s="195"/>
    </row>
    <row r="104" ht="15.0" customHeight="1">
      <c r="A104" s="15"/>
      <c r="B104" s="196" t="s">
        <v>344</v>
      </c>
      <c r="C104" s="217"/>
      <c r="D104" s="198">
        <f>'Überprüfung'!D35/'Überprüfung'!D8</f>
        <v>0</v>
      </c>
      <c r="E104" s="134">
        <v>0.0</v>
      </c>
      <c r="F104" s="134">
        <f t="shared" ref="F104:Q104" si="73">$D104*F$8</f>
        <v>0</v>
      </c>
      <c r="G104" s="134">
        <f t="shared" si="73"/>
        <v>0</v>
      </c>
      <c r="H104" s="134">
        <f t="shared" si="73"/>
        <v>0</v>
      </c>
      <c r="I104" s="134">
        <f t="shared" si="73"/>
        <v>0</v>
      </c>
      <c r="J104" s="134">
        <f t="shared" si="73"/>
        <v>0</v>
      </c>
      <c r="K104" s="134">
        <f t="shared" si="73"/>
        <v>0</v>
      </c>
      <c r="L104" s="134">
        <f t="shared" si="73"/>
        <v>0</v>
      </c>
      <c r="M104" s="134">
        <f t="shared" si="73"/>
        <v>0</v>
      </c>
      <c r="N104" s="134">
        <f t="shared" si="73"/>
        <v>0</v>
      </c>
      <c r="O104" s="134">
        <f t="shared" si="73"/>
        <v>0</v>
      </c>
      <c r="P104" s="134">
        <f t="shared" si="73"/>
        <v>0</v>
      </c>
      <c r="Q104" s="134">
        <f t="shared" si="73"/>
        <v>0</v>
      </c>
      <c r="R104" s="134">
        <f t="shared" si="72"/>
        <v>0</v>
      </c>
      <c r="S104" s="56"/>
      <c r="T104" s="56"/>
      <c r="U104" s="195"/>
      <c r="V104" s="195"/>
      <c r="W104" s="195"/>
      <c r="X104" s="195"/>
      <c r="Y104" s="195"/>
      <c r="Z104" s="195"/>
      <c r="AA104" s="195"/>
      <c r="AB104" s="195"/>
      <c r="AC104" s="195"/>
      <c r="AD104" s="195"/>
      <c r="AE104" s="195"/>
      <c r="AF104" s="195"/>
      <c r="AG104" s="195"/>
      <c r="AH104" s="195"/>
      <c r="AI104" s="195"/>
      <c r="AJ104" s="195"/>
      <c r="AK104" s="195"/>
      <c r="AL104" s="195"/>
    </row>
    <row r="105" ht="3.75" customHeight="1">
      <c r="A105" s="40"/>
      <c r="B105" s="239"/>
      <c r="C105" s="240"/>
      <c r="D105" s="241"/>
      <c r="E105" s="242"/>
      <c r="F105" s="242"/>
      <c r="G105" s="242"/>
      <c r="H105" s="242"/>
      <c r="I105" s="242"/>
      <c r="J105" s="242"/>
      <c r="K105" s="242"/>
      <c r="L105" s="242"/>
      <c r="M105" s="242"/>
      <c r="N105" s="242"/>
      <c r="O105" s="242"/>
      <c r="P105" s="242"/>
      <c r="Q105" s="242"/>
      <c r="R105" s="243"/>
      <c r="S105" s="91"/>
      <c r="T105" s="91"/>
      <c r="U105" s="244"/>
      <c r="V105" s="244"/>
      <c r="W105" s="244"/>
      <c r="X105" s="244"/>
      <c r="Y105" s="244"/>
      <c r="Z105" s="244"/>
      <c r="AA105" s="244"/>
      <c r="AB105" s="244"/>
      <c r="AC105" s="244"/>
      <c r="AD105" s="244"/>
      <c r="AE105" s="244"/>
      <c r="AF105" s="244"/>
      <c r="AG105" s="244"/>
      <c r="AH105" s="244"/>
      <c r="AI105" s="244"/>
      <c r="AJ105" s="244"/>
      <c r="AK105" s="244"/>
      <c r="AL105" s="244"/>
    </row>
    <row r="106" ht="18.0" customHeight="1">
      <c r="A106" s="245" t="s">
        <v>345</v>
      </c>
      <c r="B106" s="246" t="s">
        <v>346</v>
      </c>
      <c r="C106" s="247"/>
      <c r="D106" s="248"/>
      <c r="E106" s="249">
        <f t="shared" ref="E106:Q106" si="74">E9</f>
        <v>0</v>
      </c>
      <c r="F106" s="249">
        <f t="shared" si="74"/>
        <v>0</v>
      </c>
      <c r="G106" s="249">
        <f t="shared" si="74"/>
        <v>0</v>
      </c>
      <c r="H106" s="249">
        <f t="shared" si="74"/>
        <v>0</v>
      </c>
      <c r="I106" s="249">
        <f t="shared" si="74"/>
        <v>0</v>
      </c>
      <c r="J106" s="249">
        <f t="shared" si="74"/>
        <v>0</v>
      </c>
      <c r="K106" s="249">
        <f t="shared" si="74"/>
        <v>0</v>
      </c>
      <c r="L106" s="249">
        <f t="shared" si="74"/>
        <v>0</v>
      </c>
      <c r="M106" s="249">
        <f t="shared" si="74"/>
        <v>0</v>
      </c>
      <c r="N106" s="249">
        <f t="shared" si="74"/>
        <v>0</v>
      </c>
      <c r="O106" s="249">
        <f t="shared" si="74"/>
        <v>0</v>
      </c>
      <c r="P106" s="249">
        <f t="shared" si="74"/>
        <v>0</v>
      </c>
      <c r="Q106" s="249">
        <f t="shared" si="74"/>
        <v>0</v>
      </c>
      <c r="R106" s="249">
        <f>F106+G106+H106+I106+J106+K106+L106+M106+N106+O106+P106+Q106</f>
        <v>0</v>
      </c>
      <c r="S106" s="213"/>
      <c r="T106" s="213"/>
      <c r="U106" s="214"/>
      <c r="V106" s="214"/>
      <c r="W106" s="214"/>
      <c r="X106" s="214"/>
      <c r="Y106" s="214"/>
      <c r="Z106" s="214"/>
      <c r="AA106" s="214"/>
      <c r="AB106" s="214"/>
      <c r="AC106" s="214"/>
      <c r="AD106" s="214"/>
      <c r="AE106" s="214"/>
      <c r="AF106" s="214"/>
      <c r="AG106" s="214"/>
      <c r="AH106" s="214"/>
      <c r="AI106" s="214"/>
      <c r="AJ106" s="214"/>
      <c r="AK106" s="214"/>
      <c r="AL106" s="214"/>
    </row>
    <row r="107" ht="3.0" customHeight="1">
      <c r="A107" s="15"/>
      <c r="B107" s="196"/>
      <c r="C107" s="217"/>
      <c r="D107" s="198"/>
      <c r="E107" s="199"/>
      <c r="F107" s="199"/>
      <c r="G107" s="199"/>
      <c r="H107" s="199"/>
      <c r="I107" s="199"/>
      <c r="J107" s="199"/>
      <c r="K107" s="199"/>
      <c r="L107" s="199"/>
      <c r="M107" s="199"/>
      <c r="N107" s="199"/>
      <c r="O107" s="199"/>
      <c r="P107" s="199"/>
      <c r="Q107" s="199"/>
      <c r="R107" s="199"/>
      <c r="S107" s="213"/>
      <c r="T107" s="213"/>
      <c r="U107" s="214"/>
      <c r="V107" s="214"/>
      <c r="W107" s="214"/>
      <c r="X107" s="214"/>
      <c r="Y107" s="214"/>
      <c r="Z107" s="214"/>
      <c r="AA107" s="214"/>
      <c r="AB107" s="214"/>
      <c r="AC107" s="214"/>
      <c r="AD107" s="214"/>
      <c r="AE107" s="214"/>
      <c r="AF107" s="214"/>
      <c r="AG107" s="214"/>
      <c r="AH107" s="214"/>
      <c r="AI107" s="214"/>
      <c r="AJ107" s="214"/>
      <c r="AK107" s="214"/>
      <c r="AL107" s="214"/>
    </row>
    <row r="108" ht="18.0" customHeight="1">
      <c r="A108" s="245" t="s">
        <v>347</v>
      </c>
      <c r="B108" s="246" t="s">
        <v>348</v>
      </c>
      <c r="C108" s="247"/>
      <c r="D108" s="248"/>
      <c r="E108" s="249">
        <f t="shared" ref="E108:Q108" si="75">E36+E40+E91+E98+E102</f>
        <v>0</v>
      </c>
      <c r="F108" s="249">
        <f t="shared" si="75"/>
        <v>0</v>
      </c>
      <c r="G108" s="249">
        <f t="shared" si="75"/>
        <v>0</v>
      </c>
      <c r="H108" s="249">
        <f t="shared" si="75"/>
        <v>0</v>
      </c>
      <c r="I108" s="249">
        <f t="shared" si="75"/>
        <v>0</v>
      </c>
      <c r="J108" s="249">
        <f t="shared" si="75"/>
        <v>0</v>
      </c>
      <c r="K108" s="249">
        <f t="shared" si="75"/>
        <v>0</v>
      </c>
      <c r="L108" s="249">
        <f t="shared" si="75"/>
        <v>0</v>
      </c>
      <c r="M108" s="249">
        <f t="shared" si="75"/>
        <v>0</v>
      </c>
      <c r="N108" s="249">
        <f t="shared" si="75"/>
        <v>0</v>
      </c>
      <c r="O108" s="249">
        <f t="shared" si="75"/>
        <v>0</v>
      </c>
      <c r="P108" s="249">
        <f t="shared" si="75"/>
        <v>0</v>
      </c>
      <c r="Q108" s="249">
        <f t="shared" si="75"/>
        <v>0</v>
      </c>
      <c r="R108" s="249">
        <f>F108+G108+H108+I108+J108+K108+L108+M108+N108+O108+P108+Q108</f>
        <v>0</v>
      </c>
      <c r="S108" s="213"/>
      <c r="T108" s="213"/>
      <c r="U108" s="214"/>
      <c r="V108" s="214"/>
      <c r="W108" s="214"/>
      <c r="X108" s="214"/>
      <c r="Y108" s="214"/>
      <c r="Z108" s="214"/>
      <c r="AA108" s="214"/>
      <c r="AB108" s="214"/>
      <c r="AC108" s="214"/>
      <c r="AD108" s="214"/>
      <c r="AE108" s="214"/>
      <c r="AF108" s="214"/>
      <c r="AG108" s="214"/>
      <c r="AH108" s="214"/>
      <c r="AI108" s="214"/>
      <c r="AJ108" s="214"/>
      <c r="AK108" s="214"/>
      <c r="AL108" s="214"/>
    </row>
    <row r="109" ht="3.75" customHeight="1">
      <c r="A109" s="15"/>
      <c r="B109" s="196"/>
      <c r="C109" s="217"/>
      <c r="D109" s="198"/>
      <c r="E109" s="199"/>
      <c r="F109" s="199"/>
      <c r="G109" s="199"/>
      <c r="H109" s="199"/>
      <c r="I109" s="199"/>
      <c r="J109" s="199"/>
      <c r="K109" s="199"/>
      <c r="L109" s="199"/>
      <c r="M109" s="199"/>
      <c r="N109" s="199"/>
      <c r="O109" s="199"/>
      <c r="P109" s="199"/>
      <c r="Q109" s="199"/>
      <c r="R109" s="199"/>
      <c r="S109" s="213"/>
      <c r="T109" s="213"/>
      <c r="U109" s="214"/>
      <c r="V109" s="214"/>
      <c r="W109" s="214"/>
      <c r="X109" s="214"/>
      <c r="Y109" s="214"/>
      <c r="Z109" s="214"/>
      <c r="AA109" s="214"/>
      <c r="AB109" s="214"/>
      <c r="AC109" s="214"/>
      <c r="AD109" s="214"/>
      <c r="AE109" s="214"/>
      <c r="AF109" s="214"/>
      <c r="AG109" s="214"/>
      <c r="AH109" s="214"/>
      <c r="AI109" s="214"/>
      <c r="AJ109" s="214"/>
      <c r="AK109" s="214"/>
      <c r="AL109" s="214"/>
    </row>
    <row r="110" ht="18.0" customHeight="1">
      <c r="A110" s="250" t="s">
        <v>349</v>
      </c>
      <c r="B110" s="250" t="s">
        <v>350</v>
      </c>
      <c r="C110" s="247"/>
      <c r="D110" s="248"/>
      <c r="E110" s="249">
        <f t="shared" ref="E110:Q110" si="76">E106-E108-E109</f>
        <v>0</v>
      </c>
      <c r="F110" s="249">
        <f t="shared" si="76"/>
        <v>0</v>
      </c>
      <c r="G110" s="249">
        <f t="shared" si="76"/>
        <v>0</v>
      </c>
      <c r="H110" s="249">
        <f t="shared" si="76"/>
        <v>0</v>
      </c>
      <c r="I110" s="249">
        <f t="shared" si="76"/>
        <v>0</v>
      </c>
      <c r="J110" s="249">
        <f t="shared" si="76"/>
        <v>0</v>
      </c>
      <c r="K110" s="249">
        <f t="shared" si="76"/>
        <v>0</v>
      </c>
      <c r="L110" s="249">
        <f t="shared" si="76"/>
        <v>0</v>
      </c>
      <c r="M110" s="249">
        <f t="shared" si="76"/>
        <v>0</v>
      </c>
      <c r="N110" s="249">
        <f t="shared" si="76"/>
        <v>0</v>
      </c>
      <c r="O110" s="249">
        <f t="shared" si="76"/>
        <v>0</v>
      </c>
      <c r="P110" s="249">
        <f t="shared" si="76"/>
        <v>0</v>
      </c>
      <c r="Q110" s="249">
        <f t="shared" si="76"/>
        <v>0</v>
      </c>
      <c r="R110" s="249">
        <f>F110+G110+H110+I110+J110+K110+L110+M110+N110+O110+P110+Q110</f>
        <v>0</v>
      </c>
      <c r="S110" s="251"/>
      <c r="T110" s="252"/>
      <c r="U110" s="253"/>
      <c r="V110" s="253"/>
      <c r="W110" s="253"/>
      <c r="X110" s="253"/>
      <c r="Y110" s="253"/>
      <c r="Z110" s="253"/>
      <c r="AA110" s="253"/>
      <c r="AB110" s="253"/>
      <c r="AC110" s="253"/>
      <c r="AD110" s="253"/>
      <c r="AE110" s="253"/>
      <c r="AF110" s="253"/>
      <c r="AG110" s="253"/>
      <c r="AH110" s="253"/>
      <c r="AI110" s="253"/>
      <c r="AJ110" s="253"/>
      <c r="AK110" s="253"/>
      <c r="AL110" s="253"/>
    </row>
    <row r="111" ht="3.75" customHeight="1">
      <c r="A111" s="15"/>
      <c r="B111" s="196"/>
      <c r="C111" s="217"/>
      <c r="D111" s="198"/>
      <c r="E111" s="199"/>
      <c r="F111" s="199"/>
      <c r="G111" s="199"/>
      <c r="H111" s="199"/>
      <c r="I111" s="199"/>
      <c r="J111" s="199"/>
      <c r="K111" s="199"/>
      <c r="L111" s="199"/>
      <c r="M111" s="199"/>
      <c r="N111" s="199"/>
      <c r="O111" s="199"/>
      <c r="P111" s="199"/>
      <c r="Q111" s="199"/>
      <c r="R111" s="199"/>
      <c r="S111" s="213"/>
      <c r="T111" s="213"/>
      <c r="U111" s="214"/>
      <c r="V111" s="214"/>
      <c r="W111" s="214"/>
      <c r="X111" s="214"/>
      <c r="Y111" s="214"/>
      <c r="Z111" s="214"/>
      <c r="AA111" s="214"/>
      <c r="AB111" s="214"/>
      <c r="AC111" s="214"/>
      <c r="AD111" s="214"/>
      <c r="AE111" s="214"/>
      <c r="AF111" s="214"/>
      <c r="AG111" s="214"/>
      <c r="AH111" s="214"/>
      <c r="AI111" s="214"/>
      <c r="AJ111" s="214"/>
      <c r="AK111" s="214"/>
      <c r="AL111" s="214"/>
    </row>
    <row r="112" ht="18.0" customHeight="1">
      <c r="A112" s="254" t="s">
        <v>351</v>
      </c>
      <c r="B112" s="254" t="s">
        <v>352</v>
      </c>
      <c r="C112" s="255"/>
      <c r="D112" s="256"/>
      <c r="E112" s="257">
        <f>E110</f>
        <v>0</v>
      </c>
      <c r="F112" s="257">
        <f t="shared" ref="F112:Q112" si="77">E112+F110</f>
        <v>0</v>
      </c>
      <c r="G112" s="257">
        <f t="shared" si="77"/>
        <v>0</v>
      </c>
      <c r="H112" s="257">
        <f t="shared" si="77"/>
        <v>0</v>
      </c>
      <c r="I112" s="257">
        <f t="shared" si="77"/>
        <v>0</v>
      </c>
      <c r="J112" s="257">
        <f t="shared" si="77"/>
        <v>0</v>
      </c>
      <c r="K112" s="257">
        <f t="shared" si="77"/>
        <v>0</v>
      </c>
      <c r="L112" s="257">
        <f t="shared" si="77"/>
        <v>0</v>
      </c>
      <c r="M112" s="257">
        <f t="shared" si="77"/>
        <v>0</v>
      </c>
      <c r="N112" s="257">
        <f t="shared" si="77"/>
        <v>0</v>
      </c>
      <c r="O112" s="257">
        <f t="shared" si="77"/>
        <v>0</v>
      </c>
      <c r="P112" s="257">
        <f t="shared" si="77"/>
        <v>0</v>
      </c>
      <c r="Q112" s="257">
        <f t="shared" si="77"/>
        <v>0</v>
      </c>
      <c r="R112" s="257"/>
      <c r="S112" s="251"/>
      <c r="T112" s="252"/>
      <c r="U112" s="253"/>
      <c r="V112" s="253"/>
      <c r="W112" s="253"/>
      <c r="X112" s="253"/>
      <c r="Y112" s="253"/>
      <c r="Z112" s="253"/>
      <c r="AA112" s="253"/>
      <c r="AB112" s="253"/>
      <c r="AC112" s="253"/>
      <c r="AD112" s="253"/>
      <c r="AE112" s="253"/>
      <c r="AF112" s="253"/>
      <c r="AG112" s="253"/>
      <c r="AH112" s="253"/>
      <c r="AI112" s="253"/>
      <c r="AJ112" s="253"/>
      <c r="AK112" s="253"/>
      <c r="AL112" s="253"/>
    </row>
    <row r="113" ht="15.75" customHeight="1">
      <c r="A113" s="92"/>
      <c r="B113" s="258"/>
      <c r="C113" s="240"/>
      <c r="D113" s="241"/>
      <c r="E113" s="243"/>
      <c r="F113" s="242"/>
      <c r="G113" s="242"/>
      <c r="H113" s="242"/>
      <c r="I113" s="242"/>
      <c r="J113" s="242"/>
      <c r="K113" s="242"/>
      <c r="L113" s="242"/>
      <c r="M113" s="242"/>
      <c r="N113" s="242"/>
      <c r="O113" s="242"/>
      <c r="P113" s="242"/>
      <c r="Q113" s="242"/>
      <c r="R113" s="243"/>
      <c r="S113" s="91"/>
      <c r="T113" s="91"/>
      <c r="U113" s="97"/>
      <c r="V113" s="97"/>
      <c r="W113" s="97"/>
      <c r="X113" s="97"/>
      <c r="Y113" s="97"/>
      <c r="Z113" s="97"/>
      <c r="AA113" s="97"/>
      <c r="AB113" s="97"/>
      <c r="AC113" s="97"/>
      <c r="AD113" s="97"/>
      <c r="AE113" s="97"/>
      <c r="AF113" s="97"/>
      <c r="AG113" s="97"/>
      <c r="AH113" s="97"/>
      <c r="AI113" s="97"/>
      <c r="AJ113" s="97"/>
      <c r="AK113" s="97"/>
      <c r="AL113" s="97"/>
    </row>
    <row r="114" ht="15.75" customHeight="1">
      <c r="A114" s="40"/>
      <c r="B114" s="92"/>
      <c r="C114" s="92"/>
      <c r="D114" s="93"/>
      <c r="E114" s="259"/>
      <c r="F114" s="91"/>
      <c r="G114" s="91"/>
      <c r="H114" s="91"/>
      <c r="I114" s="91"/>
      <c r="J114" s="91"/>
      <c r="K114" s="91"/>
      <c r="L114" s="91"/>
      <c r="M114" s="91"/>
      <c r="N114" s="91"/>
      <c r="O114" s="91"/>
      <c r="P114" s="91"/>
      <c r="Q114" s="91"/>
      <c r="R114" s="92"/>
      <c r="S114" s="91"/>
      <c r="T114" s="91"/>
      <c r="U114" s="97"/>
      <c r="V114" s="97"/>
      <c r="W114" s="97"/>
      <c r="X114" s="97"/>
      <c r="Y114" s="97"/>
      <c r="Z114" s="97"/>
      <c r="AA114" s="97"/>
      <c r="AB114" s="97"/>
      <c r="AC114" s="97"/>
      <c r="AD114" s="97"/>
      <c r="AE114" s="97"/>
      <c r="AF114" s="97"/>
      <c r="AG114" s="97"/>
      <c r="AH114" s="97"/>
      <c r="AI114" s="97"/>
      <c r="AJ114" s="97"/>
      <c r="AK114" s="97"/>
      <c r="AL114" s="97"/>
    </row>
    <row r="115" ht="15.75" customHeight="1">
      <c r="A115" s="40"/>
      <c r="B115" s="92"/>
      <c r="C115" s="92"/>
      <c r="D115" s="93"/>
      <c r="E115" s="259"/>
      <c r="F115" s="91"/>
      <c r="G115" s="91"/>
      <c r="H115" s="91"/>
      <c r="I115" s="91"/>
      <c r="J115" s="91"/>
      <c r="K115" s="91"/>
      <c r="L115" s="91"/>
      <c r="M115" s="91"/>
      <c r="N115" s="91"/>
      <c r="O115" s="91"/>
      <c r="P115" s="91"/>
      <c r="Q115" s="91"/>
      <c r="R115" s="92"/>
      <c r="S115" s="91"/>
      <c r="T115" s="91"/>
      <c r="U115" s="97"/>
      <c r="V115" s="97"/>
      <c r="W115" s="97"/>
      <c r="X115" s="97"/>
      <c r="Y115" s="97"/>
      <c r="Z115" s="97"/>
      <c r="AA115" s="97"/>
      <c r="AB115" s="97"/>
      <c r="AC115" s="97"/>
      <c r="AD115" s="97"/>
      <c r="AE115" s="97"/>
      <c r="AF115" s="97"/>
      <c r="AG115" s="97"/>
      <c r="AH115" s="97"/>
      <c r="AI115" s="97"/>
      <c r="AJ115" s="97"/>
      <c r="AK115" s="97"/>
      <c r="AL115" s="97"/>
    </row>
    <row r="116" ht="15.75" customHeight="1">
      <c r="A116" s="40"/>
      <c r="B116" s="92"/>
      <c r="C116" s="92"/>
      <c r="D116" s="93"/>
      <c r="E116" s="259"/>
      <c r="F116" s="91"/>
      <c r="G116" s="91"/>
      <c r="H116" s="91"/>
      <c r="I116" s="91"/>
      <c r="J116" s="91"/>
      <c r="K116" s="91"/>
      <c r="L116" s="91"/>
      <c r="M116" s="91"/>
      <c r="N116" s="91"/>
      <c r="O116" s="91"/>
      <c r="P116" s="91"/>
      <c r="Q116" s="91"/>
      <c r="R116" s="92"/>
      <c r="S116" s="91"/>
      <c r="T116" s="91"/>
      <c r="U116" s="97"/>
      <c r="V116" s="97"/>
      <c r="W116" s="97"/>
      <c r="X116" s="97"/>
      <c r="Y116" s="97"/>
      <c r="Z116" s="97"/>
      <c r="AA116" s="97"/>
      <c r="AB116" s="97"/>
      <c r="AC116" s="97"/>
      <c r="AD116" s="97"/>
      <c r="AE116" s="97"/>
      <c r="AF116" s="97"/>
      <c r="AG116" s="97"/>
      <c r="AH116" s="97"/>
      <c r="AI116" s="97"/>
      <c r="AJ116" s="97"/>
      <c r="AK116" s="97"/>
      <c r="AL116" s="97"/>
    </row>
    <row r="117" ht="15.75" customHeight="1">
      <c r="A117" s="94"/>
      <c r="B117" s="95"/>
      <c r="C117" s="95"/>
      <c r="D117" s="96"/>
      <c r="E117" s="260"/>
      <c r="F117" s="97"/>
      <c r="G117" s="97"/>
      <c r="H117" s="97"/>
      <c r="I117" s="97"/>
      <c r="J117" s="97"/>
      <c r="K117" s="97"/>
      <c r="L117" s="97"/>
      <c r="M117" s="97"/>
      <c r="N117" s="97"/>
      <c r="O117" s="97"/>
      <c r="P117" s="97"/>
      <c r="Q117" s="97"/>
      <c r="R117" s="95"/>
      <c r="S117" s="97"/>
      <c r="T117" s="97"/>
      <c r="U117" s="97"/>
      <c r="V117" s="97"/>
      <c r="W117" s="97"/>
      <c r="X117" s="97"/>
      <c r="Y117" s="97"/>
      <c r="Z117" s="97"/>
      <c r="AA117" s="97"/>
      <c r="AB117" s="97"/>
      <c r="AC117" s="97"/>
      <c r="AD117" s="97"/>
      <c r="AE117" s="97"/>
      <c r="AF117" s="97"/>
      <c r="AG117" s="97"/>
      <c r="AH117" s="97"/>
      <c r="AI117" s="97"/>
      <c r="AJ117" s="97"/>
      <c r="AK117" s="97"/>
      <c r="AL117" s="97"/>
    </row>
    <row r="118" ht="15.75" customHeight="1">
      <c r="A118" s="94"/>
      <c r="B118" s="95"/>
      <c r="C118" s="95"/>
      <c r="D118" s="96"/>
      <c r="E118" s="260"/>
      <c r="F118" s="97"/>
      <c r="G118" s="97"/>
      <c r="H118" s="97"/>
      <c r="I118" s="97"/>
      <c r="J118" s="97"/>
      <c r="K118" s="97"/>
      <c r="L118" s="97"/>
      <c r="M118" s="97"/>
      <c r="N118" s="97"/>
      <c r="O118" s="97"/>
      <c r="P118" s="97"/>
      <c r="Q118" s="97"/>
      <c r="R118" s="95"/>
      <c r="S118" s="97"/>
      <c r="T118" s="97"/>
      <c r="U118" s="97"/>
      <c r="V118" s="97"/>
      <c r="W118" s="97"/>
      <c r="X118" s="97"/>
      <c r="Y118" s="97"/>
      <c r="Z118" s="97"/>
      <c r="AA118" s="97"/>
      <c r="AB118" s="97"/>
      <c r="AC118" s="97"/>
      <c r="AD118" s="97"/>
      <c r="AE118" s="97"/>
      <c r="AF118" s="97"/>
      <c r="AG118" s="97"/>
      <c r="AH118" s="97"/>
      <c r="AI118" s="97"/>
      <c r="AJ118" s="97"/>
      <c r="AK118" s="97"/>
      <c r="AL118" s="97"/>
    </row>
    <row r="119" ht="15.75" customHeight="1">
      <c r="A119" s="94"/>
      <c r="B119" s="95"/>
      <c r="C119" s="95"/>
      <c r="D119" s="96"/>
      <c r="E119" s="260"/>
      <c r="F119" s="97"/>
      <c r="G119" s="97"/>
      <c r="H119" s="97"/>
      <c r="I119" s="97"/>
      <c r="J119" s="97"/>
      <c r="K119" s="97"/>
      <c r="L119" s="97"/>
      <c r="M119" s="97"/>
      <c r="N119" s="97"/>
      <c r="O119" s="97"/>
      <c r="P119" s="97"/>
      <c r="Q119" s="97"/>
      <c r="R119" s="95"/>
      <c r="S119" s="97"/>
      <c r="T119" s="97"/>
      <c r="U119" s="97"/>
      <c r="V119" s="97"/>
      <c r="W119" s="97"/>
      <c r="X119" s="97"/>
      <c r="Y119" s="97"/>
      <c r="Z119" s="97"/>
      <c r="AA119" s="97"/>
      <c r="AB119" s="97"/>
      <c r="AC119" s="97"/>
      <c r="AD119" s="97"/>
      <c r="AE119" s="97"/>
      <c r="AF119" s="97"/>
      <c r="AG119" s="97"/>
      <c r="AH119" s="97"/>
      <c r="AI119" s="97"/>
      <c r="AJ119" s="97"/>
      <c r="AK119" s="97"/>
      <c r="AL119" s="97"/>
    </row>
    <row r="120" ht="15.75" customHeight="1">
      <c r="A120" s="94"/>
      <c r="B120" s="95"/>
      <c r="C120" s="95"/>
      <c r="D120" s="96"/>
      <c r="E120" s="260"/>
      <c r="F120" s="97"/>
      <c r="G120" s="97"/>
      <c r="H120" s="97"/>
      <c r="I120" s="97"/>
      <c r="J120" s="97"/>
      <c r="K120" s="97"/>
      <c r="L120" s="97"/>
      <c r="M120" s="97"/>
      <c r="N120" s="97"/>
      <c r="O120" s="97"/>
      <c r="P120" s="97"/>
      <c r="Q120" s="97"/>
      <c r="R120" s="95"/>
      <c r="S120" s="97"/>
      <c r="T120" s="97"/>
      <c r="U120" s="97"/>
      <c r="V120" s="97"/>
      <c r="W120" s="97"/>
      <c r="X120" s="97"/>
      <c r="Y120" s="97"/>
      <c r="Z120" s="97"/>
      <c r="AA120" s="97"/>
      <c r="AB120" s="97"/>
      <c r="AC120" s="97"/>
      <c r="AD120" s="97"/>
      <c r="AE120" s="97"/>
      <c r="AF120" s="97"/>
      <c r="AG120" s="97"/>
      <c r="AH120" s="97"/>
      <c r="AI120" s="97"/>
      <c r="AJ120" s="97"/>
      <c r="AK120" s="97"/>
      <c r="AL120" s="97"/>
    </row>
    <row r="121" ht="15.75" customHeight="1">
      <c r="A121" s="94"/>
      <c r="B121" s="95"/>
      <c r="C121" s="95"/>
      <c r="D121" s="96"/>
      <c r="E121" s="260"/>
      <c r="F121" s="97"/>
      <c r="G121" s="97"/>
      <c r="H121" s="97"/>
      <c r="I121" s="97"/>
      <c r="J121" s="97"/>
      <c r="K121" s="97"/>
      <c r="L121" s="97"/>
      <c r="M121" s="97"/>
      <c r="N121" s="97"/>
      <c r="O121" s="97"/>
      <c r="P121" s="97"/>
      <c r="Q121" s="97"/>
      <c r="R121" s="95"/>
      <c r="S121" s="97"/>
      <c r="T121" s="97"/>
      <c r="U121" s="97"/>
      <c r="V121" s="97"/>
      <c r="W121" s="97"/>
      <c r="X121" s="97"/>
      <c r="Y121" s="97"/>
      <c r="Z121" s="97"/>
      <c r="AA121" s="97"/>
      <c r="AB121" s="97"/>
      <c r="AC121" s="97"/>
      <c r="AD121" s="97"/>
      <c r="AE121" s="97"/>
      <c r="AF121" s="97"/>
      <c r="AG121" s="97"/>
      <c r="AH121" s="97"/>
      <c r="AI121" s="97"/>
      <c r="AJ121" s="97"/>
      <c r="AK121" s="97"/>
      <c r="AL121" s="97"/>
    </row>
    <row r="122" ht="15.75" customHeight="1">
      <c r="A122" s="94"/>
      <c r="B122" s="95"/>
      <c r="C122" s="95"/>
      <c r="D122" s="96"/>
      <c r="E122" s="260"/>
      <c r="F122" s="97"/>
      <c r="G122" s="97"/>
      <c r="H122" s="97"/>
      <c r="I122" s="97"/>
      <c r="J122" s="97"/>
      <c r="K122" s="97"/>
      <c r="L122" s="97"/>
      <c r="M122" s="97"/>
      <c r="N122" s="97"/>
      <c r="O122" s="97"/>
      <c r="P122" s="97"/>
      <c r="Q122" s="97"/>
      <c r="R122" s="95"/>
      <c r="S122" s="97"/>
      <c r="T122" s="97"/>
      <c r="U122" s="97"/>
      <c r="V122" s="97"/>
      <c r="W122" s="97"/>
      <c r="X122" s="97"/>
      <c r="Y122" s="97"/>
      <c r="Z122" s="97"/>
      <c r="AA122" s="97"/>
      <c r="AB122" s="97"/>
      <c r="AC122" s="97"/>
      <c r="AD122" s="97"/>
      <c r="AE122" s="97"/>
      <c r="AF122" s="97"/>
      <c r="AG122" s="97"/>
      <c r="AH122" s="97"/>
      <c r="AI122" s="97"/>
      <c r="AJ122" s="97"/>
      <c r="AK122" s="97"/>
      <c r="AL122" s="97"/>
    </row>
    <row r="123" ht="15.75" customHeight="1">
      <c r="A123" s="94"/>
      <c r="B123" s="95"/>
      <c r="C123" s="95"/>
      <c r="D123" s="96"/>
      <c r="E123" s="260"/>
      <c r="F123" s="97"/>
      <c r="G123" s="97"/>
      <c r="H123" s="97"/>
      <c r="I123" s="97"/>
      <c r="J123" s="97"/>
      <c r="K123" s="97"/>
      <c r="L123" s="97"/>
      <c r="M123" s="97"/>
      <c r="N123" s="97"/>
      <c r="O123" s="97"/>
      <c r="P123" s="97"/>
      <c r="Q123" s="97"/>
      <c r="R123" s="95"/>
      <c r="S123" s="97"/>
      <c r="T123" s="97"/>
      <c r="U123" s="97"/>
      <c r="V123" s="97"/>
      <c r="W123" s="97"/>
      <c r="X123" s="97"/>
      <c r="Y123" s="97"/>
      <c r="Z123" s="97"/>
      <c r="AA123" s="97"/>
      <c r="AB123" s="97"/>
      <c r="AC123" s="97"/>
      <c r="AD123" s="97"/>
      <c r="AE123" s="97"/>
      <c r="AF123" s="97"/>
      <c r="AG123" s="97"/>
      <c r="AH123" s="97"/>
      <c r="AI123" s="97"/>
      <c r="AJ123" s="97"/>
      <c r="AK123" s="97"/>
      <c r="AL123" s="97"/>
    </row>
    <row r="124" ht="15.75" customHeight="1">
      <c r="A124" s="94"/>
      <c r="B124" s="95"/>
      <c r="C124" s="95"/>
      <c r="D124" s="96"/>
      <c r="E124" s="260"/>
      <c r="F124" s="97"/>
      <c r="G124" s="97"/>
      <c r="H124" s="97"/>
      <c r="I124" s="97"/>
      <c r="J124" s="97"/>
      <c r="K124" s="97"/>
      <c r="L124" s="97"/>
      <c r="M124" s="97"/>
      <c r="N124" s="97"/>
      <c r="O124" s="97"/>
      <c r="P124" s="97"/>
      <c r="Q124" s="97"/>
      <c r="R124" s="95"/>
      <c r="S124" s="97"/>
      <c r="T124" s="97"/>
      <c r="U124" s="97"/>
      <c r="V124" s="97"/>
      <c r="W124" s="97"/>
      <c r="X124" s="97"/>
      <c r="Y124" s="97"/>
      <c r="Z124" s="97"/>
      <c r="AA124" s="97"/>
      <c r="AB124" s="97"/>
      <c r="AC124" s="97"/>
      <c r="AD124" s="97"/>
      <c r="AE124" s="97"/>
      <c r="AF124" s="97"/>
      <c r="AG124" s="97"/>
      <c r="AH124" s="97"/>
      <c r="AI124" s="97"/>
      <c r="AJ124" s="97"/>
      <c r="AK124" s="97"/>
      <c r="AL124" s="97"/>
    </row>
    <row r="125" ht="15.75" customHeight="1">
      <c r="A125" s="94"/>
      <c r="B125" s="95"/>
      <c r="C125" s="95"/>
      <c r="D125" s="96"/>
      <c r="E125" s="260"/>
      <c r="F125" s="97"/>
      <c r="G125" s="97"/>
      <c r="H125" s="97"/>
      <c r="I125" s="97"/>
      <c r="J125" s="97"/>
      <c r="K125" s="97"/>
      <c r="L125" s="97"/>
      <c r="M125" s="97"/>
      <c r="N125" s="97"/>
      <c r="O125" s="97"/>
      <c r="P125" s="97"/>
      <c r="Q125" s="97"/>
      <c r="R125" s="95"/>
      <c r="S125" s="97"/>
      <c r="T125" s="97"/>
      <c r="U125" s="97"/>
      <c r="V125" s="97"/>
      <c r="W125" s="97"/>
      <c r="X125" s="97"/>
      <c r="Y125" s="97"/>
      <c r="Z125" s="97"/>
      <c r="AA125" s="97"/>
      <c r="AB125" s="97"/>
      <c r="AC125" s="97"/>
      <c r="AD125" s="97"/>
      <c r="AE125" s="97"/>
      <c r="AF125" s="97"/>
      <c r="AG125" s="97"/>
      <c r="AH125" s="97"/>
      <c r="AI125" s="97"/>
      <c r="AJ125" s="97"/>
      <c r="AK125" s="97"/>
      <c r="AL125" s="97"/>
    </row>
    <row r="126" ht="15.75" customHeight="1">
      <c r="A126" s="94"/>
      <c r="B126" s="95"/>
      <c r="C126" s="95"/>
      <c r="D126" s="96"/>
      <c r="E126" s="260"/>
      <c r="F126" s="97"/>
      <c r="G126" s="97"/>
      <c r="H126" s="97"/>
      <c r="I126" s="97"/>
      <c r="J126" s="97"/>
      <c r="K126" s="97"/>
      <c r="L126" s="97"/>
      <c r="M126" s="97"/>
      <c r="N126" s="97"/>
      <c r="O126" s="97"/>
      <c r="P126" s="97"/>
      <c r="Q126" s="97"/>
      <c r="R126" s="95"/>
      <c r="S126" s="97"/>
      <c r="T126" s="97"/>
      <c r="U126" s="97"/>
      <c r="V126" s="97"/>
      <c r="W126" s="97"/>
      <c r="X126" s="97"/>
      <c r="Y126" s="97"/>
      <c r="Z126" s="97"/>
      <c r="AA126" s="97"/>
      <c r="AB126" s="97"/>
      <c r="AC126" s="97"/>
      <c r="AD126" s="97"/>
      <c r="AE126" s="97"/>
      <c r="AF126" s="97"/>
      <c r="AG126" s="97"/>
      <c r="AH126" s="97"/>
      <c r="AI126" s="97"/>
      <c r="AJ126" s="97"/>
      <c r="AK126" s="97"/>
      <c r="AL126" s="97"/>
    </row>
    <row r="127" ht="15.75" customHeight="1">
      <c r="A127" s="94"/>
      <c r="B127" s="95"/>
      <c r="C127" s="95"/>
      <c r="D127" s="96"/>
      <c r="E127" s="260"/>
      <c r="F127" s="97"/>
      <c r="G127" s="97"/>
      <c r="H127" s="97"/>
      <c r="I127" s="97"/>
      <c r="J127" s="97"/>
      <c r="K127" s="97"/>
      <c r="L127" s="97"/>
      <c r="M127" s="97"/>
      <c r="N127" s="97"/>
      <c r="O127" s="97"/>
      <c r="P127" s="97"/>
      <c r="Q127" s="97"/>
      <c r="R127" s="95"/>
      <c r="S127" s="97"/>
      <c r="T127" s="97"/>
      <c r="U127" s="97"/>
      <c r="V127" s="97"/>
      <c r="W127" s="97"/>
      <c r="X127" s="97"/>
      <c r="Y127" s="97"/>
      <c r="Z127" s="97"/>
      <c r="AA127" s="97"/>
      <c r="AB127" s="97"/>
      <c r="AC127" s="97"/>
      <c r="AD127" s="97"/>
      <c r="AE127" s="97"/>
      <c r="AF127" s="97"/>
      <c r="AG127" s="97"/>
      <c r="AH127" s="97"/>
      <c r="AI127" s="97"/>
      <c r="AJ127" s="97"/>
      <c r="AK127" s="97"/>
      <c r="AL127" s="97"/>
    </row>
    <row r="128" ht="15.75" customHeight="1">
      <c r="A128" s="94"/>
      <c r="B128" s="95"/>
      <c r="C128" s="95"/>
      <c r="D128" s="96"/>
      <c r="E128" s="260"/>
      <c r="F128" s="97"/>
      <c r="G128" s="97"/>
      <c r="H128" s="97"/>
      <c r="I128" s="97"/>
      <c r="J128" s="97"/>
      <c r="K128" s="97"/>
      <c r="L128" s="97"/>
      <c r="M128" s="97"/>
      <c r="N128" s="97"/>
      <c r="O128" s="97"/>
      <c r="P128" s="97"/>
      <c r="Q128" s="97"/>
      <c r="R128" s="95"/>
      <c r="S128" s="97"/>
      <c r="T128" s="97"/>
      <c r="U128" s="97"/>
      <c r="V128" s="97"/>
      <c r="W128" s="97"/>
      <c r="X128" s="97"/>
      <c r="Y128" s="97"/>
      <c r="Z128" s="97"/>
      <c r="AA128" s="97"/>
      <c r="AB128" s="97"/>
      <c r="AC128" s="97"/>
      <c r="AD128" s="97"/>
      <c r="AE128" s="97"/>
      <c r="AF128" s="97"/>
      <c r="AG128" s="97"/>
      <c r="AH128" s="97"/>
      <c r="AI128" s="97"/>
      <c r="AJ128" s="97"/>
      <c r="AK128" s="97"/>
      <c r="AL128" s="97"/>
    </row>
    <row r="129" ht="15.75" customHeight="1">
      <c r="A129" s="94"/>
      <c r="B129" s="95"/>
      <c r="C129" s="95"/>
      <c r="D129" s="96"/>
      <c r="E129" s="260"/>
      <c r="F129" s="97"/>
      <c r="G129" s="97"/>
      <c r="H129" s="97"/>
      <c r="I129" s="97"/>
      <c r="J129" s="97"/>
      <c r="K129" s="97"/>
      <c r="L129" s="97"/>
      <c r="M129" s="97"/>
      <c r="N129" s="97"/>
      <c r="O129" s="97"/>
      <c r="P129" s="97"/>
      <c r="Q129" s="97"/>
      <c r="R129" s="95"/>
      <c r="S129" s="97"/>
      <c r="T129" s="97"/>
      <c r="U129" s="97"/>
      <c r="V129" s="97"/>
      <c r="W129" s="97"/>
      <c r="X129" s="97"/>
      <c r="Y129" s="97"/>
      <c r="Z129" s="97"/>
      <c r="AA129" s="97"/>
      <c r="AB129" s="97"/>
      <c r="AC129" s="97"/>
      <c r="AD129" s="97"/>
      <c r="AE129" s="97"/>
      <c r="AF129" s="97"/>
      <c r="AG129" s="97"/>
      <c r="AH129" s="97"/>
      <c r="AI129" s="97"/>
      <c r="AJ129" s="97"/>
      <c r="AK129" s="97"/>
      <c r="AL129" s="97"/>
    </row>
    <row r="130" ht="15.75" customHeight="1">
      <c r="A130" s="94"/>
      <c r="B130" s="95"/>
      <c r="C130" s="95"/>
      <c r="D130" s="96"/>
      <c r="E130" s="260"/>
      <c r="F130" s="97"/>
      <c r="G130" s="97"/>
      <c r="H130" s="97"/>
      <c r="I130" s="97"/>
      <c r="J130" s="97"/>
      <c r="K130" s="97"/>
      <c r="L130" s="97"/>
      <c r="M130" s="97"/>
      <c r="N130" s="97"/>
      <c r="O130" s="97"/>
      <c r="P130" s="97"/>
      <c r="Q130" s="97"/>
      <c r="R130" s="95"/>
      <c r="S130" s="97"/>
      <c r="T130" s="97"/>
      <c r="U130" s="97"/>
      <c r="V130" s="97"/>
      <c r="W130" s="97"/>
      <c r="X130" s="97"/>
      <c r="Y130" s="97"/>
      <c r="Z130" s="97"/>
      <c r="AA130" s="97"/>
      <c r="AB130" s="97"/>
      <c r="AC130" s="97"/>
      <c r="AD130" s="97"/>
      <c r="AE130" s="97"/>
      <c r="AF130" s="97"/>
      <c r="AG130" s="97"/>
      <c r="AH130" s="97"/>
      <c r="AI130" s="97"/>
      <c r="AJ130" s="97"/>
      <c r="AK130" s="97"/>
      <c r="AL130" s="97"/>
    </row>
    <row r="131" ht="15.75" customHeight="1">
      <c r="A131" s="94"/>
      <c r="B131" s="95"/>
      <c r="C131" s="95"/>
      <c r="D131" s="96"/>
      <c r="E131" s="260"/>
      <c r="F131" s="97"/>
      <c r="G131" s="97"/>
      <c r="H131" s="97"/>
      <c r="I131" s="97"/>
      <c r="J131" s="97"/>
      <c r="K131" s="97"/>
      <c r="L131" s="97"/>
      <c r="M131" s="97"/>
      <c r="N131" s="97"/>
      <c r="O131" s="97"/>
      <c r="P131" s="97"/>
      <c r="Q131" s="97"/>
      <c r="R131" s="95"/>
      <c r="S131" s="97"/>
      <c r="T131" s="97"/>
      <c r="U131" s="97"/>
      <c r="V131" s="97"/>
      <c r="W131" s="97"/>
      <c r="X131" s="97"/>
      <c r="Y131" s="97"/>
      <c r="Z131" s="97"/>
      <c r="AA131" s="97"/>
      <c r="AB131" s="97"/>
      <c r="AC131" s="97"/>
      <c r="AD131" s="97"/>
      <c r="AE131" s="97"/>
      <c r="AF131" s="97"/>
      <c r="AG131" s="97"/>
      <c r="AH131" s="97"/>
      <c r="AI131" s="97"/>
      <c r="AJ131" s="97"/>
      <c r="AK131" s="97"/>
      <c r="AL131" s="97"/>
    </row>
    <row r="132" ht="15.75" customHeight="1">
      <c r="A132" s="94"/>
      <c r="B132" s="95"/>
      <c r="C132" s="95"/>
      <c r="D132" s="96"/>
      <c r="E132" s="260"/>
      <c r="F132" s="97"/>
      <c r="G132" s="97"/>
      <c r="H132" s="97"/>
      <c r="I132" s="97"/>
      <c r="J132" s="97"/>
      <c r="K132" s="97"/>
      <c r="L132" s="97"/>
      <c r="M132" s="97"/>
      <c r="N132" s="97"/>
      <c r="O132" s="97"/>
      <c r="P132" s="97"/>
      <c r="Q132" s="97"/>
      <c r="R132" s="95"/>
      <c r="S132" s="97"/>
      <c r="T132" s="97"/>
      <c r="U132" s="97"/>
      <c r="V132" s="97"/>
      <c r="W132" s="97"/>
      <c r="X132" s="97"/>
      <c r="Y132" s="97"/>
      <c r="Z132" s="97"/>
      <c r="AA132" s="97"/>
      <c r="AB132" s="97"/>
      <c r="AC132" s="97"/>
      <c r="AD132" s="97"/>
      <c r="AE132" s="97"/>
      <c r="AF132" s="97"/>
      <c r="AG132" s="97"/>
      <c r="AH132" s="97"/>
      <c r="AI132" s="97"/>
      <c r="AJ132" s="97"/>
      <c r="AK132" s="97"/>
      <c r="AL132" s="97"/>
    </row>
    <row r="133" ht="15.75" customHeight="1">
      <c r="A133" s="94"/>
      <c r="B133" s="95"/>
      <c r="C133" s="95"/>
      <c r="D133" s="96"/>
      <c r="E133" s="260"/>
      <c r="F133" s="97"/>
      <c r="G133" s="97"/>
      <c r="H133" s="97"/>
      <c r="I133" s="97"/>
      <c r="J133" s="97"/>
      <c r="K133" s="97"/>
      <c r="L133" s="97"/>
      <c r="M133" s="97"/>
      <c r="N133" s="97"/>
      <c r="O133" s="97"/>
      <c r="P133" s="97"/>
      <c r="Q133" s="97"/>
      <c r="R133" s="95"/>
      <c r="S133" s="97"/>
      <c r="T133" s="97"/>
      <c r="U133" s="97"/>
      <c r="V133" s="97"/>
      <c r="W133" s="97"/>
      <c r="X133" s="97"/>
      <c r="Y133" s="97"/>
      <c r="Z133" s="97"/>
      <c r="AA133" s="97"/>
      <c r="AB133" s="97"/>
      <c r="AC133" s="97"/>
      <c r="AD133" s="97"/>
      <c r="AE133" s="97"/>
      <c r="AF133" s="97"/>
      <c r="AG133" s="97"/>
      <c r="AH133" s="97"/>
      <c r="AI133" s="97"/>
      <c r="AJ133" s="97"/>
      <c r="AK133" s="97"/>
      <c r="AL133" s="97"/>
    </row>
    <row r="134" ht="15.75" customHeight="1">
      <c r="A134" s="94"/>
      <c r="B134" s="95"/>
      <c r="C134" s="95"/>
      <c r="D134" s="96"/>
      <c r="E134" s="260"/>
      <c r="F134" s="97"/>
      <c r="G134" s="97"/>
      <c r="H134" s="97"/>
      <c r="I134" s="97"/>
      <c r="J134" s="97"/>
      <c r="K134" s="97"/>
      <c r="L134" s="97"/>
      <c r="M134" s="97"/>
      <c r="N134" s="97"/>
      <c r="O134" s="97"/>
      <c r="P134" s="97"/>
      <c r="Q134" s="97"/>
      <c r="R134" s="95"/>
      <c r="S134" s="97"/>
      <c r="T134" s="97"/>
      <c r="U134" s="97"/>
      <c r="V134" s="97"/>
      <c r="W134" s="97"/>
      <c r="X134" s="97"/>
      <c r="Y134" s="97"/>
      <c r="Z134" s="97"/>
      <c r="AA134" s="97"/>
      <c r="AB134" s="97"/>
      <c r="AC134" s="97"/>
      <c r="AD134" s="97"/>
      <c r="AE134" s="97"/>
      <c r="AF134" s="97"/>
      <c r="AG134" s="97"/>
      <c r="AH134" s="97"/>
      <c r="AI134" s="97"/>
      <c r="AJ134" s="97"/>
      <c r="AK134" s="97"/>
      <c r="AL134" s="97"/>
    </row>
    <row r="135" ht="15.75" customHeight="1">
      <c r="A135" s="94"/>
      <c r="B135" s="95"/>
      <c r="C135" s="95"/>
      <c r="D135" s="96"/>
      <c r="E135" s="260"/>
      <c r="F135" s="97"/>
      <c r="G135" s="97"/>
      <c r="H135" s="97"/>
      <c r="I135" s="97"/>
      <c r="J135" s="97"/>
      <c r="K135" s="97"/>
      <c r="L135" s="97"/>
      <c r="M135" s="97"/>
      <c r="N135" s="97"/>
      <c r="O135" s="97"/>
      <c r="P135" s="97"/>
      <c r="Q135" s="97"/>
      <c r="R135" s="95"/>
      <c r="S135" s="97"/>
      <c r="T135" s="97"/>
      <c r="U135" s="97"/>
      <c r="V135" s="97"/>
      <c r="W135" s="97"/>
      <c r="X135" s="97"/>
      <c r="Y135" s="97"/>
      <c r="Z135" s="97"/>
      <c r="AA135" s="97"/>
      <c r="AB135" s="97"/>
      <c r="AC135" s="97"/>
      <c r="AD135" s="97"/>
      <c r="AE135" s="97"/>
      <c r="AF135" s="97"/>
      <c r="AG135" s="97"/>
      <c r="AH135" s="97"/>
      <c r="AI135" s="97"/>
      <c r="AJ135" s="97"/>
      <c r="AK135" s="97"/>
      <c r="AL135" s="97"/>
    </row>
    <row r="136" ht="15.75" customHeight="1">
      <c r="A136" s="94"/>
      <c r="B136" s="95"/>
      <c r="C136" s="95"/>
      <c r="D136" s="96"/>
      <c r="E136" s="260"/>
      <c r="F136" s="97"/>
      <c r="G136" s="97"/>
      <c r="H136" s="97"/>
      <c r="I136" s="97"/>
      <c r="J136" s="97"/>
      <c r="K136" s="97"/>
      <c r="L136" s="97"/>
      <c r="M136" s="97"/>
      <c r="N136" s="97"/>
      <c r="O136" s="97"/>
      <c r="P136" s="97"/>
      <c r="Q136" s="97"/>
      <c r="R136" s="95"/>
      <c r="S136" s="97"/>
      <c r="T136" s="97"/>
      <c r="U136" s="97"/>
      <c r="V136" s="97"/>
      <c r="W136" s="97"/>
      <c r="X136" s="97"/>
      <c r="Y136" s="97"/>
      <c r="Z136" s="97"/>
      <c r="AA136" s="97"/>
      <c r="AB136" s="97"/>
      <c r="AC136" s="97"/>
      <c r="AD136" s="97"/>
      <c r="AE136" s="97"/>
      <c r="AF136" s="97"/>
      <c r="AG136" s="97"/>
      <c r="AH136" s="97"/>
      <c r="AI136" s="97"/>
      <c r="AJ136" s="97"/>
      <c r="AK136" s="97"/>
      <c r="AL136" s="97"/>
    </row>
    <row r="137" ht="15.75" customHeight="1">
      <c r="A137" s="94"/>
      <c r="B137" s="95"/>
      <c r="C137" s="95"/>
      <c r="D137" s="96"/>
      <c r="E137" s="260"/>
      <c r="F137" s="97"/>
      <c r="G137" s="97"/>
      <c r="H137" s="97"/>
      <c r="I137" s="97"/>
      <c r="J137" s="97"/>
      <c r="K137" s="97"/>
      <c r="L137" s="97"/>
      <c r="M137" s="97"/>
      <c r="N137" s="97"/>
      <c r="O137" s="97"/>
      <c r="P137" s="97"/>
      <c r="Q137" s="97"/>
      <c r="R137" s="95"/>
      <c r="S137" s="97"/>
      <c r="T137" s="97"/>
      <c r="U137" s="97"/>
      <c r="V137" s="97"/>
      <c r="W137" s="97"/>
      <c r="X137" s="97"/>
      <c r="Y137" s="97"/>
      <c r="Z137" s="97"/>
      <c r="AA137" s="97"/>
      <c r="AB137" s="97"/>
      <c r="AC137" s="97"/>
      <c r="AD137" s="97"/>
      <c r="AE137" s="97"/>
      <c r="AF137" s="97"/>
      <c r="AG137" s="97"/>
      <c r="AH137" s="97"/>
      <c r="AI137" s="97"/>
      <c r="AJ137" s="97"/>
      <c r="AK137" s="97"/>
      <c r="AL137" s="97"/>
    </row>
    <row r="138" ht="15.75" customHeight="1">
      <c r="A138" s="94"/>
      <c r="B138" s="95"/>
      <c r="C138" s="95"/>
      <c r="D138" s="96"/>
      <c r="E138" s="260"/>
      <c r="F138" s="97"/>
      <c r="G138" s="97"/>
      <c r="H138" s="97"/>
      <c r="I138" s="97"/>
      <c r="J138" s="97"/>
      <c r="K138" s="97"/>
      <c r="L138" s="97"/>
      <c r="M138" s="97"/>
      <c r="N138" s="97"/>
      <c r="O138" s="97"/>
      <c r="P138" s="97"/>
      <c r="Q138" s="97"/>
      <c r="R138" s="95"/>
      <c r="S138" s="97"/>
      <c r="T138" s="97"/>
      <c r="U138" s="97"/>
      <c r="V138" s="97"/>
      <c r="W138" s="97"/>
      <c r="X138" s="97"/>
      <c r="Y138" s="97"/>
      <c r="Z138" s="97"/>
      <c r="AA138" s="97"/>
      <c r="AB138" s="97"/>
      <c r="AC138" s="97"/>
      <c r="AD138" s="97"/>
      <c r="AE138" s="97"/>
      <c r="AF138" s="97"/>
      <c r="AG138" s="97"/>
      <c r="AH138" s="97"/>
      <c r="AI138" s="97"/>
      <c r="AJ138" s="97"/>
      <c r="AK138" s="97"/>
      <c r="AL138" s="97"/>
    </row>
    <row r="139" ht="15.75" customHeight="1">
      <c r="A139" s="94"/>
      <c r="B139" s="95"/>
      <c r="C139" s="95"/>
      <c r="D139" s="96"/>
      <c r="E139" s="260"/>
      <c r="F139" s="97"/>
      <c r="G139" s="97"/>
      <c r="H139" s="97"/>
      <c r="I139" s="97"/>
      <c r="J139" s="97"/>
      <c r="K139" s="97"/>
      <c r="L139" s="97"/>
      <c r="M139" s="97"/>
      <c r="N139" s="97"/>
      <c r="O139" s="97"/>
      <c r="P139" s="97"/>
      <c r="Q139" s="97"/>
      <c r="R139" s="95"/>
      <c r="S139" s="97"/>
      <c r="T139" s="97"/>
      <c r="U139" s="97"/>
      <c r="V139" s="97"/>
      <c r="W139" s="97"/>
      <c r="X139" s="97"/>
      <c r="Y139" s="97"/>
      <c r="Z139" s="97"/>
      <c r="AA139" s="97"/>
      <c r="AB139" s="97"/>
      <c r="AC139" s="97"/>
      <c r="AD139" s="97"/>
      <c r="AE139" s="97"/>
      <c r="AF139" s="97"/>
      <c r="AG139" s="97"/>
      <c r="AH139" s="97"/>
      <c r="AI139" s="97"/>
      <c r="AJ139" s="97"/>
      <c r="AK139" s="97"/>
      <c r="AL139" s="97"/>
    </row>
    <row r="140" ht="15.75" customHeight="1">
      <c r="A140" s="94"/>
      <c r="B140" s="95"/>
      <c r="C140" s="95"/>
      <c r="D140" s="96"/>
      <c r="E140" s="260"/>
      <c r="F140" s="97"/>
      <c r="G140" s="97"/>
      <c r="H140" s="97"/>
      <c r="I140" s="97"/>
      <c r="J140" s="97"/>
      <c r="K140" s="97"/>
      <c r="L140" s="97"/>
      <c r="M140" s="97"/>
      <c r="N140" s="97"/>
      <c r="O140" s="97"/>
      <c r="P140" s="97"/>
      <c r="Q140" s="97"/>
      <c r="R140" s="95"/>
      <c r="S140" s="97"/>
      <c r="T140" s="97"/>
      <c r="U140" s="97"/>
      <c r="V140" s="97"/>
      <c r="W140" s="97"/>
      <c r="X140" s="97"/>
      <c r="Y140" s="97"/>
      <c r="Z140" s="97"/>
      <c r="AA140" s="97"/>
      <c r="AB140" s="97"/>
      <c r="AC140" s="97"/>
      <c r="AD140" s="97"/>
      <c r="AE140" s="97"/>
      <c r="AF140" s="97"/>
      <c r="AG140" s="97"/>
      <c r="AH140" s="97"/>
      <c r="AI140" s="97"/>
      <c r="AJ140" s="97"/>
      <c r="AK140" s="97"/>
      <c r="AL140" s="97"/>
    </row>
    <row r="141" ht="15.75" customHeight="1">
      <c r="A141" s="94"/>
      <c r="B141" s="95"/>
      <c r="C141" s="95"/>
      <c r="D141" s="96"/>
      <c r="E141" s="260"/>
      <c r="F141" s="97"/>
      <c r="G141" s="97"/>
      <c r="H141" s="97"/>
      <c r="I141" s="97"/>
      <c r="J141" s="97"/>
      <c r="K141" s="97"/>
      <c r="L141" s="97"/>
      <c r="M141" s="97"/>
      <c r="N141" s="97"/>
      <c r="O141" s="97"/>
      <c r="P141" s="97"/>
      <c r="Q141" s="97"/>
      <c r="R141" s="95"/>
      <c r="S141" s="97"/>
      <c r="T141" s="97"/>
      <c r="U141" s="97"/>
      <c r="V141" s="97"/>
      <c r="W141" s="97"/>
      <c r="X141" s="97"/>
      <c r="Y141" s="97"/>
      <c r="Z141" s="97"/>
      <c r="AA141" s="97"/>
      <c r="AB141" s="97"/>
      <c r="AC141" s="97"/>
      <c r="AD141" s="97"/>
      <c r="AE141" s="97"/>
      <c r="AF141" s="97"/>
      <c r="AG141" s="97"/>
      <c r="AH141" s="97"/>
      <c r="AI141" s="97"/>
      <c r="AJ141" s="97"/>
      <c r="AK141" s="97"/>
      <c r="AL141" s="97"/>
    </row>
    <row r="142" ht="15.75" customHeight="1">
      <c r="A142" s="94"/>
      <c r="B142" s="95"/>
      <c r="C142" s="95"/>
      <c r="D142" s="96"/>
      <c r="E142" s="260"/>
      <c r="F142" s="97"/>
      <c r="G142" s="97"/>
      <c r="H142" s="97"/>
      <c r="I142" s="97"/>
      <c r="J142" s="97"/>
      <c r="K142" s="97"/>
      <c r="L142" s="97"/>
      <c r="M142" s="97"/>
      <c r="N142" s="97"/>
      <c r="O142" s="97"/>
      <c r="P142" s="97"/>
      <c r="Q142" s="97"/>
      <c r="R142" s="95"/>
      <c r="S142" s="97"/>
      <c r="T142" s="97"/>
      <c r="U142" s="97"/>
      <c r="V142" s="97"/>
      <c r="W142" s="97"/>
      <c r="X142" s="97"/>
      <c r="Y142" s="97"/>
      <c r="Z142" s="97"/>
      <c r="AA142" s="97"/>
      <c r="AB142" s="97"/>
      <c r="AC142" s="97"/>
      <c r="AD142" s="97"/>
      <c r="AE142" s="97"/>
      <c r="AF142" s="97"/>
      <c r="AG142" s="97"/>
      <c r="AH142" s="97"/>
      <c r="AI142" s="97"/>
      <c r="AJ142" s="97"/>
      <c r="AK142" s="97"/>
      <c r="AL142" s="97"/>
    </row>
    <row r="143" ht="15.75" customHeight="1">
      <c r="A143" s="94"/>
      <c r="B143" s="95"/>
      <c r="C143" s="95"/>
      <c r="D143" s="96"/>
      <c r="E143" s="260"/>
      <c r="F143" s="97"/>
      <c r="G143" s="97"/>
      <c r="H143" s="97"/>
      <c r="I143" s="97"/>
      <c r="J143" s="97"/>
      <c r="K143" s="97"/>
      <c r="L143" s="97"/>
      <c r="M143" s="97"/>
      <c r="N143" s="97"/>
      <c r="O143" s="97"/>
      <c r="P143" s="97"/>
      <c r="Q143" s="97"/>
      <c r="R143" s="95"/>
      <c r="S143" s="97"/>
      <c r="T143" s="97"/>
      <c r="U143" s="97"/>
      <c r="V143" s="97"/>
      <c r="W143" s="97"/>
      <c r="X143" s="97"/>
      <c r="Y143" s="97"/>
      <c r="Z143" s="97"/>
      <c r="AA143" s="97"/>
      <c r="AB143" s="97"/>
      <c r="AC143" s="97"/>
      <c r="AD143" s="97"/>
      <c r="AE143" s="97"/>
      <c r="AF143" s="97"/>
      <c r="AG143" s="97"/>
      <c r="AH143" s="97"/>
      <c r="AI143" s="97"/>
      <c r="AJ143" s="97"/>
      <c r="AK143" s="97"/>
      <c r="AL143" s="97"/>
    </row>
    <row r="144" ht="15.75" customHeight="1">
      <c r="A144" s="94"/>
      <c r="B144" s="95"/>
      <c r="C144" s="95"/>
      <c r="D144" s="96"/>
      <c r="E144" s="260"/>
      <c r="F144" s="97"/>
      <c r="G144" s="97"/>
      <c r="H144" s="97"/>
      <c r="I144" s="97"/>
      <c r="J144" s="97"/>
      <c r="K144" s="97"/>
      <c r="L144" s="97"/>
      <c r="M144" s="97"/>
      <c r="N144" s="97"/>
      <c r="O144" s="97"/>
      <c r="P144" s="97"/>
      <c r="Q144" s="97"/>
      <c r="R144" s="95"/>
      <c r="S144" s="97"/>
      <c r="T144" s="97"/>
      <c r="U144" s="97"/>
      <c r="V144" s="97"/>
      <c r="W144" s="97"/>
      <c r="X144" s="97"/>
      <c r="Y144" s="97"/>
      <c r="Z144" s="97"/>
      <c r="AA144" s="97"/>
      <c r="AB144" s="97"/>
      <c r="AC144" s="97"/>
      <c r="AD144" s="97"/>
      <c r="AE144" s="97"/>
      <c r="AF144" s="97"/>
      <c r="AG144" s="97"/>
      <c r="AH144" s="97"/>
      <c r="AI144" s="97"/>
      <c r="AJ144" s="97"/>
      <c r="AK144" s="97"/>
      <c r="AL144" s="97"/>
    </row>
    <row r="145" ht="15.75" customHeight="1">
      <c r="A145" s="94"/>
      <c r="B145" s="95"/>
      <c r="C145" s="95"/>
      <c r="D145" s="96"/>
      <c r="E145" s="260"/>
      <c r="F145" s="97"/>
      <c r="G145" s="97"/>
      <c r="H145" s="97"/>
      <c r="I145" s="97"/>
      <c r="J145" s="97"/>
      <c r="K145" s="97"/>
      <c r="L145" s="97"/>
      <c r="M145" s="97"/>
      <c r="N145" s="97"/>
      <c r="O145" s="97"/>
      <c r="P145" s="97"/>
      <c r="Q145" s="97"/>
      <c r="R145" s="95"/>
      <c r="S145" s="97"/>
      <c r="T145" s="97"/>
      <c r="U145" s="97"/>
      <c r="V145" s="97"/>
      <c r="W145" s="97"/>
      <c r="X145" s="97"/>
      <c r="Y145" s="97"/>
      <c r="Z145" s="97"/>
      <c r="AA145" s="97"/>
      <c r="AB145" s="97"/>
      <c r="AC145" s="97"/>
      <c r="AD145" s="97"/>
      <c r="AE145" s="97"/>
      <c r="AF145" s="97"/>
      <c r="AG145" s="97"/>
      <c r="AH145" s="97"/>
      <c r="AI145" s="97"/>
      <c r="AJ145" s="97"/>
      <c r="AK145" s="97"/>
      <c r="AL145" s="97"/>
    </row>
    <row r="146" ht="15.75" customHeight="1">
      <c r="A146" s="94"/>
      <c r="B146" s="95"/>
      <c r="C146" s="95"/>
      <c r="D146" s="96"/>
      <c r="E146" s="260"/>
      <c r="F146" s="97"/>
      <c r="G146" s="97"/>
      <c r="H146" s="97"/>
      <c r="I146" s="97"/>
      <c r="J146" s="97"/>
      <c r="K146" s="97"/>
      <c r="L146" s="97"/>
      <c r="M146" s="97"/>
      <c r="N146" s="97"/>
      <c r="O146" s="97"/>
      <c r="P146" s="97"/>
      <c r="Q146" s="97"/>
      <c r="R146" s="95"/>
      <c r="S146" s="97"/>
      <c r="T146" s="97"/>
      <c r="U146" s="97"/>
      <c r="V146" s="97"/>
      <c r="W146" s="97"/>
      <c r="X146" s="97"/>
      <c r="Y146" s="97"/>
      <c r="Z146" s="97"/>
      <c r="AA146" s="97"/>
      <c r="AB146" s="97"/>
      <c r="AC146" s="97"/>
      <c r="AD146" s="97"/>
      <c r="AE146" s="97"/>
      <c r="AF146" s="97"/>
      <c r="AG146" s="97"/>
      <c r="AH146" s="97"/>
      <c r="AI146" s="97"/>
      <c r="AJ146" s="97"/>
      <c r="AK146" s="97"/>
      <c r="AL146" s="97"/>
    </row>
    <row r="147" ht="15.75" customHeight="1">
      <c r="A147" s="94"/>
      <c r="B147" s="95"/>
      <c r="C147" s="95"/>
      <c r="D147" s="96"/>
      <c r="E147" s="260"/>
      <c r="F147" s="97"/>
      <c r="G147" s="97"/>
      <c r="H147" s="97"/>
      <c r="I147" s="97"/>
      <c r="J147" s="97"/>
      <c r="K147" s="97"/>
      <c r="L147" s="97"/>
      <c r="M147" s="97"/>
      <c r="N147" s="97"/>
      <c r="O147" s="97"/>
      <c r="P147" s="97"/>
      <c r="Q147" s="97"/>
      <c r="R147" s="95"/>
      <c r="S147" s="97"/>
      <c r="T147" s="97"/>
      <c r="U147" s="97"/>
      <c r="V147" s="97"/>
      <c r="W147" s="97"/>
      <c r="X147" s="97"/>
      <c r="Y147" s="97"/>
      <c r="Z147" s="97"/>
      <c r="AA147" s="97"/>
      <c r="AB147" s="97"/>
      <c r="AC147" s="97"/>
      <c r="AD147" s="97"/>
      <c r="AE147" s="97"/>
      <c r="AF147" s="97"/>
      <c r="AG147" s="97"/>
      <c r="AH147" s="97"/>
      <c r="AI147" s="97"/>
      <c r="AJ147" s="97"/>
      <c r="AK147" s="97"/>
      <c r="AL147" s="97"/>
    </row>
    <row r="148" ht="15.75" customHeight="1">
      <c r="A148" s="94"/>
      <c r="B148" s="95"/>
      <c r="C148" s="95"/>
      <c r="D148" s="96"/>
      <c r="E148" s="260"/>
      <c r="F148" s="97"/>
      <c r="G148" s="97"/>
      <c r="H148" s="97"/>
      <c r="I148" s="97"/>
      <c r="J148" s="97"/>
      <c r="K148" s="97"/>
      <c r="L148" s="97"/>
      <c r="M148" s="97"/>
      <c r="N148" s="97"/>
      <c r="O148" s="97"/>
      <c r="P148" s="97"/>
      <c r="Q148" s="97"/>
      <c r="R148" s="95"/>
      <c r="S148" s="97"/>
      <c r="T148" s="97"/>
      <c r="U148" s="97"/>
      <c r="V148" s="97"/>
      <c r="W148" s="97"/>
      <c r="X148" s="97"/>
      <c r="Y148" s="97"/>
      <c r="Z148" s="97"/>
      <c r="AA148" s="97"/>
      <c r="AB148" s="97"/>
      <c r="AC148" s="97"/>
      <c r="AD148" s="97"/>
      <c r="AE148" s="97"/>
      <c r="AF148" s="97"/>
      <c r="AG148" s="97"/>
      <c r="AH148" s="97"/>
      <c r="AI148" s="97"/>
      <c r="AJ148" s="97"/>
      <c r="AK148" s="97"/>
      <c r="AL148" s="97"/>
    </row>
    <row r="149" ht="15.75" customHeight="1">
      <c r="A149" s="94"/>
      <c r="B149" s="95"/>
      <c r="C149" s="95"/>
      <c r="D149" s="96"/>
      <c r="E149" s="260"/>
      <c r="F149" s="97"/>
      <c r="G149" s="97"/>
      <c r="H149" s="97"/>
      <c r="I149" s="97"/>
      <c r="J149" s="97"/>
      <c r="K149" s="97"/>
      <c r="L149" s="97"/>
      <c r="M149" s="97"/>
      <c r="N149" s="97"/>
      <c r="O149" s="97"/>
      <c r="P149" s="97"/>
      <c r="Q149" s="97"/>
      <c r="R149" s="95"/>
      <c r="S149" s="97"/>
      <c r="T149" s="97"/>
      <c r="U149" s="97"/>
      <c r="V149" s="97"/>
      <c r="W149" s="97"/>
      <c r="X149" s="97"/>
      <c r="Y149" s="97"/>
      <c r="Z149" s="97"/>
      <c r="AA149" s="97"/>
      <c r="AB149" s="97"/>
      <c r="AC149" s="97"/>
      <c r="AD149" s="97"/>
      <c r="AE149" s="97"/>
      <c r="AF149" s="97"/>
      <c r="AG149" s="97"/>
      <c r="AH149" s="97"/>
      <c r="AI149" s="97"/>
      <c r="AJ149" s="97"/>
      <c r="AK149" s="97"/>
      <c r="AL149" s="97"/>
    </row>
    <row r="150" ht="15.75" customHeight="1">
      <c r="A150" s="94"/>
      <c r="B150" s="95"/>
      <c r="C150" s="95"/>
      <c r="D150" s="96"/>
      <c r="E150" s="260"/>
      <c r="F150" s="97"/>
      <c r="G150" s="97"/>
      <c r="H150" s="97"/>
      <c r="I150" s="97"/>
      <c r="J150" s="97"/>
      <c r="K150" s="97"/>
      <c r="L150" s="97"/>
      <c r="M150" s="97"/>
      <c r="N150" s="97"/>
      <c r="O150" s="97"/>
      <c r="P150" s="97"/>
      <c r="Q150" s="97"/>
      <c r="R150" s="95"/>
      <c r="S150" s="97"/>
      <c r="T150" s="97"/>
      <c r="U150" s="97"/>
      <c r="V150" s="97"/>
      <c r="W150" s="97"/>
      <c r="X150" s="97"/>
      <c r="Y150" s="97"/>
      <c r="Z150" s="97"/>
      <c r="AA150" s="97"/>
      <c r="AB150" s="97"/>
      <c r="AC150" s="97"/>
      <c r="AD150" s="97"/>
      <c r="AE150" s="97"/>
      <c r="AF150" s="97"/>
      <c r="AG150" s="97"/>
      <c r="AH150" s="97"/>
      <c r="AI150" s="97"/>
      <c r="AJ150" s="97"/>
      <c r="AK150" s="97"/>
      <c r="AL150" s="97"/>
    </row>
    <row r="151" ht="15.75" customHeight="1">
      <c r="A151" s="94"/>
      <c r="B151" s="95"/>
      <c r="C151" s="95"/>
      <c r="D151" s="96"/>
      <c r="E151" s="260"/>
      <c r="F151" s="97"/>
      <c r="G151" s="97"/>
      <c r="H151" s="97"/>
      <c r="I151" s="97"/>
      <c r="J151" s="97"/>
      <c r="K151" s="97"/>
      <c r="L151" s="97"/>
      <c r="M151" s="97"/>
      <c r="N151" s="97"/>
      <c r="O151" s="97"/>
      <c r="P151" s="97"/>
      <c r="Q151" s="97"/>
      <c r="R151" s="95"/>
      <c r="S151" s="97"/>
      <c r="T151" s="97"/>
      <c r="U151" s="97"/>
      <c r="V151" s="97"/>
      <c r="W151" s="97"/>
      <c r="X151" s="97"/>
      <c r="Y151" s="97"/>
      <c r="Z151" s="97"/>
      <c r="AA151" s="97"/>
      <c r="AB151" s="97"/>
      <c r="AC151" s="97"/>
      <c r="AD151" s="97"/>
      <c r="AE151" s="97"/>
      <c r="AF151" s="97"/>
      <c r="AG151" s="97"/>
      <c r="AH151" s="97"/>
      <c r="AI151" s="97"/>
      <c r="AJ151" s="97"/>
      <c r="AK151" s="97"/>
      <c r="AL151" s="97"/>
    </row>
    <row r="152" ht="15.75" customHeight="1">
      <c r="A152" s="94"/>
      <c r="B152" s="95"/>
      <c r="C152" s="95"/>
      <c r="D152" s="96"/>
      <c r="E152" s="260"/>
      <c r="F152" s="97"/>
      <c r="G152" s="97"/>
      <c r="H152" s="97"/>
      <c r="I152" s="97"/>
      <c r="J152" s="97"/>
      <c r="K152" s="97"/>
      <c r="L152" s="97"/>
      <c r="M152" s="97"/>
      <c r="N152" s="97"/>
      <c r="O152" s="97"/>
      <c r="P152" s="97"/>
      <c r="Q152" s="97"/>
      <c r="R152" s="95"/>
      <c r="S152" s="97"/>
      <c r="T152" s="97"/>
      <c r="U152" s="97"/>
      <c r="V152" s="97"/>
      <c r="W152" s="97"/>
      <c r="X152" s="97"/>
      <c r="Y152" s="97"/>
      <c r="Z152" s="97"/>
      <c r="AA152" s="97"/>
      <c r="AB152" s="97"/>
      <c r="AC152" s="97"/>
      <c r="AD152" s="97"/>
      <c r="AE152" s="97"/>
      <c r="AF152" s="97"/>
      <c r="AG152" s="97"/>
      <c r="AH152" s="97"/>
      <c r="AI152" s="97"/>
      <c r="AJ152" s="97"/>
      <c r="AK152" s="97"/>
      <c r="AL152" s="97"/>
    </row>
    <row r="153" ht="15.75" customHeight="1">
      <c r="A153" s="94"/>
      <c r="B153" s="95"/>
      <c r="C153" s="95"/>
      <c r="D153" s="96"/>
      <c r="E153" s="260"/>
      <c r="F153" s="97"/>
      <c r="G153" s="97"/>
      <c r="H153" s="97"/>
      <c r="I153" s="97"/>
      <c r="J153" s="97"/>
      <c r="K153" s="97"/>
      <c r="L153" s="97"/>
      <c r="M153" s="97"/>
      <c r="N153" s="97"/>
      <c r="O153" s="97"/>
      <c r="P153" s="97"/>
      <c r="Q153" s="97"/>
      <c r="R153" s="95"/>
      <c r="S153" s="97"/>
      <c r="T153" s="97"/>
      <c r="U153" s="97"/>
      <c r="V153" s="97"/>
      <c r="W153" s="97"/>
      <c r="X153" s="97"/>
      <c r="Y153" s="97"/>
      <c r="Z153" s="97"/>
      <c r="AA153" s="97"/>
      <c r="AB153" s="97"/>
      <c r="AC153" s="97"/>
      <c r="AD153" s="97"/>
      <c r="AE153" s="97"/>
      <c r="AF153" s="97"/>
      <c r="AG153" s="97"/>
      <c r="AH153" s="97"/>
      <c r="AI153" s="97"/>
      <c r="AJ153" s="97"/>
      <c r="AK153" s="97"/>
      <c r="AL153" s="97"/>
    </row>
    <row r="154" ht="15.75" customHeight="1">
      <c r="A154" s="94"/>
      <c r="B154" s="95"/>
      <c r="C154" s="95"/>
      <c r="D154" s="96"/>
      <c r="E154" s="260"/>
      <c r="F154" s="97"/>
      <c r="G154" s="97"/>
      <c r="H154" s="97"/>
      <c r="I154" s="97"/>
      <c r="J154" s="97"/>
      <c r="K154" s="97"/>
      <c r="L154" s="97"/>
      <c r="M154" s="97"/>
      <c r="N154" s="97"/>
      <c r="O154" s="97"/>
      <c r="P154" s="97"/>
      <c r="Q154" s="97"/>
      <c r="R154" s="95"/>
      <c r="S154" s="97"/>
      <c r="T154" s="97"/>
      <c r="U154" s="97"/>
      <c r="V154" s="97"/>
      <c r="W154" s="97"/>
      <c r="X154" s="97"/>
      <c r="Y154" s="97"/>
      <c r="Z154" s="97"/>
      <c r="AA154" s="97"/>
      <c r="AB154" s="97"/>
      <c r="AC154" s="97"/>
      <c r="AD154" s="97"/>
      <c r="AE154" s="97"/>
      <c r="AF154" s="97"/>
      <c r="AG154" s="97"/>
      <c r="AH154" s="97"/>
      <c r="AI154" s="97"/>
      <c r="AJ154" s="97"/>
      <c r="AK154" s="97"/>
      <c r="AL154" s="97"/>
    </row>
    <row r="155" ht="15.75" customHeight="1">
      <c r="A155" s="94"/>
      <c r="B155" s="95"/>
      <c r="C155" s="95"/>
      <c r="D155" s="96"/>
      <c r="E155" s="260"/>
      <c r="F155" s="97"/>
      <c r="G155" s="97"/>
      <c r="H155" s="97"/>
      <c r="I155" s="97"/>
      <c r="J155" s="97"/>
      <c r="K155" s="97"/>
      <c r="L155" s="97"/>
      <c r="M155" s="97"/>
      <c r="N155" s="97"/>
      <c r="O155" s="97"/>
      <c r="P155" s="97"/>
      <c r="Q155" s="97"/>
      <c r="R155" s="95"/>
      <c r="S155" s="97"/>
      <c r="T155" s="97"/>
      <c r="U155" s="97"/>
      <c r="V155" s="97"/>
      <c r="W155" s="97"/>
      <c r="X155" s="97"/>
      <c r="Y155" s="97"/>
      <c r="Z155" s="97"/>
      <c r="AA155" s="97"/>
      <c r="AB155" s="97"/>
      <c r="AC155" s="97"/>
      <c r="AD155" s="97"/>
      <c r="AE155" s="97"/>
      <c r="AF155" s="97"/>
      <c r="AG155" s="97"/>
      <c r="AH155" s="97"/>
      <c r="AI155" s="97"/>
      <c r="AJ155" s="97"/>
      <c r="AK155" s="97"/>
      <c r="AL155" s="97"/>
    </row>
    <row r="156" ht="15.75" customHeight="1">
      <c r="A156" s="94"/>
      <c r="B156" s="95"/>
      <c r="C156" s="95"/>
      <c r="D156" s="96"/>
      <c r="E156" s="260"/>
      <c r="F156" s="97"/>
      <c r="G156" s="97"/>
      <c r="H156" s="97"/>
      <c r="I156" s="97"/>
      <c r="J156" s="97"/>
      <c r="K156" s="97"/>
      <c r="L156" s="97"/>
      <c r="M156" s="97"/>
      <c r="N156" s="97"/>
      <c r="O156" s="97"/>
      <c r="P156" s="97"/>
      <c r="Q156" s="97"/>
      <c r="R156" s="95"/>
      <c r="S156" s="97"/>
      <c r="T156" s="97"/>
      <c r="U156" s="97"/>
      <c r="V156" s="97"/>
      <c r="W156" s="97"/>
      <c r="X156" s="97"/>
      <c r="Y156" s="97"/>
      <c r="Z156" s="97"/>
      <c r="AA156" s="97"/>
      <c r="AB156" s="97"/>
      <c r="AC156" s="97"/>
      <c r="AD156" s="97"/>
      <c r="AE156" s="97"/>
      <c r="AF156" s="97"/>
      <c r="AG156" s="97"/>
      <c r="AH156" s="97"/>
      <c r="AI156" s="97"/>
      <c r="AJ156" s="97"/>
      <c r="AK156" s="97"/>
      <c r="AL156" s="97"/>
    </row>
    <row r="157" ht="15.75" customHeight="1">
      <c r="A157" s="94"/>
      <c r="B157" s="95"/>
      <c r="C157" s="95"/>
      <c r="D157" s="96"/>
      <c r="E157" s="260"/>
      <c r="F157" s="97"/>
      <c r="G157" s="97"/>
      <c r="H157" s="97"/>
      <c r="I157" s="97"/>
      <c r="J157" s="97"/>
      <c r="K157" s="97"/>
      <c r="L157" s="97"/>
      <c r="M157" s="97"/>
      <c r="N157" s="97"/>
      <c r="O157" s="97"/>
      <c r="P157" s="97"/>
      <c r="Q157" s="97"/>
      <c r="R157" s="95"/>
      <c r="S157" s="97"/>
      <c r="T157" s="97"/>
      <c r="U157" s="97"/>
      <c r="V157" s="97"/>
      <c r="W157" s="97"/>
      <c r="X157" s="97"/>
      <c r="Y157" s="97"/>
      <c r="Z157" s="97"/>
      <c r="AA157" s="97"/>
      <c r="AB157" s="97"/>
      <c r="AC157" s="97"/>
      <c r="AD157" s="97"/>
      <c r="AE157" s="97"/>
      <c r="AF157" s="97"/>
      <c r="AG157" s="97"/>
      <c r="AH157" s="97"/>
      <c r="AI157" s="97"/>
      <c r="AJ157" s="97"/>
      <c r="AK157" s="97"/>
      <c r="AL157" s="97"/>
    </row>
    <row r="158" ht="15.75" customHeight="1">
      <c r="A158" s="94"/>
      <c r="B158" s="95"/>
      <c r="C158" s="95"/>
      <c r="D158" s="96"/>
      <c r="E158" s="260"/>
      <c r="F158" s="97"/>
      <c r="G158" s="97"/>
      <c r="H158" s="97"/>
      <c r="I158" s="97"/>
      <c r="J158" s="97"/>
      <c r="K158" s="97"/>
      <c r="L158" s="97"/>
      <c r="M158" s="97"/>
      <c r="N158" s="97"/>
      <c r="O158" s="97"/>
      <c r="P158" s="97"/>
      <c r="Q158" s="97"/>
      <c r="R158" s="95"/>
      <c r="S158" s="97"/>
      <c r="T158" s="97"/>
      <c r="U158" s="97"/>
      <c r="V158" s="97"/>
      <c r="W158" s="97"/>
      <c r="X158" s="97"/>
      <c r="Y158" s="97"/>
      <c r="Z158" s="97"/>
      <c r="AA158" s="97"/>
      <c r="AB158" s="97"/>
      <c r="AC158" s="97"/>
      <c r="AD158" s="97"/>
      <c r="AE158" s="97"/>
      <c r="AF158" s="97"/>
      <c r="AG158" s="97"/>
      <c r="AH158" s="97"/>
      <c r="AI158" s="97"/>
      <c r="AJ158" s="97"/>
      <c r="AK158" s="97"/>
      <c r="AL158" s="97"/>
    </row>
    <row r="159" ht="15.75" customHeight="1">
      <c r="A159" s="94"/>
      <c r="B159" s="95"/>
      <c r="C159" s="95"/>
      <c r="D159" s="96"/>
      <c r="E159" s="260"/>
      <c r="F159" s="97"/>
      <c r="G159" s="97"/>
      <c r="H159" s="97"/>
      <c r="I159" s="97"/>
      <c r="J159" s="97"/>
      <c r="K159" s="97"/>
      <c r="L159" s="97"/>
      <c r="M159" s="97"/>
      <c r="N159" s="97"/>
      <c r="O159" s="97"/>
      <c r="P159" s="97"/>
      <c r="Q159" s="97"/>
      <c r="R159" s="95"/>
      <c r="S159" s="97"/>
      <c r="T159" s="97"/>
      <c r="U159" s="97"/>
      <c r="V159" s="97"/>
      <c r="W159" s="97"/>
      <c r="X159" s="97"/>
      <c r="Y159" s="97"/>
      <c r="Z159" s="97"/>
      <c r="AA159" s="97"/>
      <c r="AB159" s="97"/>
      <c r="AC159" s="97"/>
      <c r="AD159" s="97"/>
      <c r="AE159" s="97"/>
      <c r="AF159" s="97"/>
      <c r="AG159" s="97"/>
      <c r="AH159" s="97"/>
      <c r="AI159" s="97"/>
      <c r="AJ159" s="97"/>
      <c r="AK159" s="97"/>
      <c r="AL159" s="97"/>
    </row>
    <row r="160" ht="15.75" customHeight="1">
      <c r="A160" s="94"/>
      <c r="B160" s="95"/>
      <c r="C160" s="95"/>
      <c r="D160" s="96"/>
      <c r="E160" s="260"/>
      <c r="F160" s="97"/>
      <c r="G160" s="97"/>
      <c r="H160" s="97"/>
      <c r="I160" s="97"/>
      <c r="J160" s="97"/>
      <c r="K160" s="97"/>
      <c r="L160" s="97"/>
      <c r="M160" s="97"/>
      <c r="N160" s="97"/>
      <c r="O160" s="97"/>
      <c r="P160" s="97"/>
      <c r="Q160" s="97"/>
      <c r="R160" s="95"/>
      <c r="S160" s="97"/>
      <c r="T160" s="97"/>
      <c r="U160" s="97"/>
      <c r="V160" s="97"/>
      <c r="W160" s="97"/>
      <c r="X160" s="97"/>
      <c r="Y160" s="97"/>
      <c r="Z160" s="97"/>
      <c r="AA160" s="97"/>
      <c r="AB160" s="97"/>
      <c r="AC160" s="97"/>
      <c r="AD160" s="97"/>
      <c r="AE160" s="97"/>
      <c r="AF160" s="97"/>
      <c r="AG160" s="97"/>
      <c r="AH160" s="97"/>
      <c r="AI160" s="97"/>
      <c r="AJ160" s="97"/>
      <c r="AK160" s="97"/>
      <c r="AL160" s="97"/>
    </row>
    <row r="161" ht="15.75" customHeight="1">
      <c r="A161" s="94"/>
      <c r="B161" s="95"/>
      <c r="C161" s="95"/>
      <c r="D161" s="96"/>
      <c r="E161" s="260"/>
      <c r="F161" s="97"/>
      <c r="G161" s="97"/>
      <c r="H161" s="97"/>
      <c r="I161" s="97"/>
      <c r="J161" s="97"/>
      <c r="K161" s="97"/>
      <c r="L161" s="97"/>
      <c r="M161" s="97"/>
      <c r="N161" s="97"/>
      <c r="O161" s="97"/>
      <c r="P161" s="97"/>
      <c r="Q161" s="97"/>
      <c r="R161" s="95"/>
      <c r="S161" s="97"/>
      <c r="T161" s="97"/>
      <c r="U161" s="97"/>
      <c r="V161" s="97"/>
      <c r="W161" s="97"/>
      <c r="X161" s="97"/>
      <c r="Y161" s="97"/>
      <c r="Z161" s="97"/>
      <c r="AA161" s="97"/>
      <c r="AB161" s="97"/>
      <c r="AC161" s="97"/>
      <c r="AD161" s="97"/>
      <c r="AE161" s="97"/>
      <c r="AF161" s="97"/>
      <c r="AG161" s="97"/>
      <c r="AH161" s="97"/>
      <c r="AI161" s="97"/>
      <c r="AJ161" s="97"/>
      <c r="AK161" s="97"/>
      <c r="AL161" s="97"/>
    </row>
    <row r="162" ht="15.75" customHeight="1">
      <c r="A162" s="94"/>
      <c r="B162" s="95"/>
      <c r="C162" s="95"/>
      <c r="D162" s="96"/>
      <c r="E162" s="260"/>
      <c r="F162" s="97"/>
      <c r="G162" s="97"/>
      <c r="H162" s="97"/>
      <c r="I162" s="97"/>
      <c r="J162" s="97"/>
      <c r="K162" s="97"/>
      <c r="L162" s="97"/>
      <c r="M162" s="97"/>
      <c r="N162" s="97"/>
      <c r="O162" s="97"/>
      <c r="P162" s="97"/>
      <c r="Q162" s="97"/>
      <c r="R162" s="95"/>
      <c r="S162" s="97"/>
      <c r="T162" s="97"/>
      <c r="U162" s="97"/>
      <c r="V162" s="97"/>
      <c r="W162" s="97"/>
      <c r="X162" s="97"/>
      <c r="Y162" s="97"/>
      <c r="Z162" s="97"/>
      <c r="AA162" s="97"/>
      <c r="AB162" s="97"/>
      <c r="AC162" s="97"/>
      <c r="AD162" s="97"/>
      <c r="AE162" s="97"/>
      <c r="AF162" s="97"/>
      <c r="AG162" s="97"/>
      <c r="AH162" s="97"/>
      <c r="AI162" s="97"/>
      <c r="AJ162" s="97"/>
      <c r="AK162" s="97"/>
      <c r="AL162" s="97"/>
    </row>
    <row r="163" ht="15.75" customHeight="1">
      <c r="A163" s="94"/>
      <c r="B163" s="95"/>
      <c r="C163" s="95"/>
      <c r="D163" s="96"/>
      <c r="E163" s="260"/>
      <c r="F163" s="97"/>
      <c r="G163" s="97"/>
      <c r="H163" s="97"/>
      <c r="I163" s="97"/>
      <c r="J163" s="97"/>
      <c r="K163" s="97"/>
      <c r="L163" s="97"/>
      <c r="M163" s="97"/>
      <c r="N163" s="97"/>
      <c r="O163" s="97"/>
      <c r="P163" s="97"/>
      <c r="Q163" s="97"/>
      <c r="R163" s="95"/>
      <c r="S163" s="97"/>
      <c r="T163" s="97"/>
      <c r="U163" s="97"/>
      <c r="V163" s="97"/>
      <c r="W163" s="97"/>
      <c r="X163" s="97"/>
      <c r="Y163" s="97"/>
      <c r="Z163" s="97"/>
      <c r="AA163" s="97"/>
      <c r="AB163" s="97"/>
      <c r="AC163" s="97"/>
      <c r="AD163" s="97"/>
      <c r="AE163" s="97"/>
      <c r="AF163" s="97"/>
      <c r="AG163" s="97"/>
      <c r="AH163" s="97"/>
      <c r="AI163" s="97"/>
      <c r="AJ163" s="97"/>
      <c r="AK163" s="97"/>
      <c r="AL163" s="97"/>
    </row>
    <row r="164" ht="15.75" customHeight="1">
      <c r="A164" s="94"/>
      <c r="B164" s="95"/>
      <c r="C164" s="95"/>
      <c r="D164" s="96"/>
      <c r="E164" s="260"/>
      <c r="F164" s="97"/>
      <c r="G164" s="97"/>
      <c r="H164" s="97"/>
      <c r="I164" s="97"/>
      <c r="J164" s="97"/>
      <c r="K164" s="97"/>
      <c r="L164" s="97"/>
      <c r="M164" s="97"/>
      <c r="N164" s="97"/>
      <c r="O164" s="97"/>
      <c r="P164" s="97"/>
      <c r="Q164" s="97"/>
      <c r="R164" s="95"/>
      <c r="S164" s="97"/>
      <c r="T164" s="97"/>
      <c r="U164" s="97"/>
      <c r="V164" s="97"/>
      <c r="W164" s="97"/>
      <c r="X164" s="97"/>
      <c r="Y164" s="97"/>
      <c r="Z164" s="97"/>
      <c r="AA164" s="97"/>
      <c r="AB164" s="97"/>
      <c r="AC164" s="97"/>
      <c r="AD164" s="97"/>
      <c r="AE164" s="97"/>
      <c r="AF164" s="97"/>
      <c r="AG164" s="97"/>
      <c r="AH164" s="97"/>
      <c r="AI164" s="97"/>
      <c r="AJ164" s="97"/>
      <c r="AK164" s="97"/>
      <c r="AL164" s="97"/>
    </row>
    <row r="165" ht="15.75" customHeight="1">
      <c r="A165" s="94"/>
      <c r="B165" s="95"/>
      <c r="C165" s="95"/>
      <c r="D165" s="96"/>
      <c r="E165" s="260"/>
      <c r="F165" s="97"/>
      <c r="G165" s="97"/>
      <c r="H165" s="97"/>
      <c r="I165" s="97"/>
      <c r="J165" s="97"/>
      <c r="K165" s="97"/>
      <c r="L165" s="97"/>
      <c r="M165" s="97"/>
      <c r="N165" s="97"/>
      <c r="O165" s="97"/>
      <c r="P165" s="97"/>
      <c r="Q165" s="97"/>
      <c r="R165" s="95"/>
      <c r="S165" s="97"/>
      <c r="T165" s="97"/>
      <c r="U165" s="97"/>
      <c r="V165" s="97"/>
      <c r="W165" s="97"/>
      <c r="X165" s="97"/>
      <c r="Y165" s="97"/>
      <c r="Z165" s="97"/>
      <c r="AA165" s="97"/>
      <c r="AB165" s="97"/>
      <c r="AC165" s="97"/>
      <c r="AD165" s="97"/>
      <c r="AE165" s="97"/>
      <c r="AF165" s="97"/>
      <c r="AG165" s="97"/>
      <c r="AH165" s="97"/>
      <c r="AI165" s="97"/>
      <c r="AJ165" s="97"/>
      <c r="AK165" s="97"/>
      <c r="AL165" s="97"/>
    </row>
    <row r="166" ht="15.75" customHeight="1">
      <c r="A166" s="94"/>
      <c r="B166" s="95"/>
      <c r="C166" s="95"/>
      <c r="D166" s="96"/>
      <c r="E166" s="260"/>
      <c r="F166" s="97"/>
      <c r="G166" s="97"/>
      <c r="H166" s="97"/>
      <c r="I166" s="97"/>
      <c r="J166" s="97"/>
      <c r="K166" s="97"/>
      <c r="L166" s="97"/>
      <c r="M166" s="97"/>
      <c r="N166" s="97"/>
      <c r="O166" s="97"/>
      <c r="P166" s="97"/>
      <c r="Q166" s="97"/>
      <c r="R166" s="95"/>
      <c r="S166" s="97"/>
      <c r="T166" s="97"/>
      <c r="U166" s="97"/>
      <c r="V166" s="97"/>
      <c r="W166" s="97"/>
      <c r="X166" s="97"/>
      <c r="Y166" s="97"/>
      <c r="Z166" s="97"/>
      <c r="AA166" s="97"/>
      <c r="AB166" s="97"/>
      <c r="AC166" s="97"/>
      <c r="AD166" s="97"/>
      <c r="AE166" s="97"/>
      <c r="AF166" s="97"/>
      <c r="AG166" s="97"/>
      <c r="AH166" s="97"/>
      <c r="AI166" s="97"/>
      <c r="AJ166" s="97"/>
      <c r="AK166" s="97"/>
      <c r="AL166" s="97"/>
    </row>
    <row r="167" ht="15.75" customHeight="1">
      <c r="A167" s="94"/>
      <c r="B167" s="95"/>
      <c r="C167" s="95"/>
      <c r="D167" s="96"/>
      <c r="E167" s="260"/>
      <c r="F167" s="97"/>
      <c r="G167" s="97"/>
      <c r="H167" s="97"/>
      <c r="I167" s="97"/>
      <c r="J167" s="97"/>
      <c r="K167" s="97"/>
      <c r="L167" s="97"/>
      <c r="M167" s="97"/>
      <c r="N167" s="97"/>
      <c r="O167" s="97"/>
      <c r="P167" s="97"/>
      <c r="Q167" s="97"/>
      <c r="R167" s="95"/>
      <c r="S167" s="97"/>
      <c r="T167" s="97"/>
      <c r="U167" s="97"/>
      <c r="V167" s="97"/>
      <c r="W167" s="97"/>
      <c r="X167" s="97"/>
      <c r="Y167" s="97"/>
      <c r="Z167" s="97"/>
      <c r="AA167" s="97"/>
      <c r="AB167" s="97"/>
      <c r="AC167" s="97"/>
      <c r="AD167" s="97"/>
      <c r="AE167" s="97"/>
      <c r="AF167" s="97"/>
      <c r="AG167" s="97"/>
      <c r="AH167" s="97"/>
      <c r="AI167" s="97"/>
      <c r="AJ167" s="97"/>
      <c r="AK167" s="97"/>
      <c r="AL167" s="97"/>
    </row>
    <row r="168" ht="15.75" customHeight="1">
      <c r="A168" s="94"/>
      <c r="B168" s="95"/>
      <c r="C168" s="95"/>
      <c r="D168" s="96"/>
      <c r="E168" s="260"/>
      <c r="F168" s="97"/>
      <c r="G168" s="97"/>
      <c r="H168" s="97"/>
      <c r="I168" s="97"/>
      <c r="J168" s="97"/>
      <c r="K168" s="97"/>
      <c r="L168" s="97"/>
      <c r="M168" s="97"/>
      <c r="N168" s="97"/>
      <c r="O168" s="97"/>
      <c r="P168" s="97"/>
      <c r="Q168" s="97"/>
      <c r="R168" s="95"/>
      <c r="S168" s="97"/>
      <c r="T168" s="97"/>
      <c r="U168" s="97"/>
      <c r="V168" s="97"/>
      <c r="W168" s="97"/>
      <c r="X168" s="97"/>
      <c r="Y168" s="97"/>
      <c r="Z168" s="97"/>
      <c r="AA168" s="97"/>
      <c r="AB168" s="97"/>
      <c r="AC168" s="97"/>
      <c r="AD168" s="97"/>
      <c r="AE168" s="97"/>
      <c r="AF168" s="97"/>
      <c r="AG168" s="97"/>
      <c r="AH168" s="97"/>
      <c r="AI168" s="97"/>
      <c r="AJ168" s="97"/>
      <c r="AK168" s="97"/>
      <c r="AL168" s="97"/>
    </row>
    <row r="169" ht="15.75" customHeight="1">
      <c r="A169" s="94"/>
      <c r="B169" s="95"/>
      <c r="C169" s="95"/>
      <c r="D169" s="96"/>
      <c r="E169" s="260"/>
      <c r="F169" s="97"/>
      <c r="G169" s="97"/>
      <c r="H169" s="97"/>
      <c r="I169" s="97"/>
      <c r="J169" s="97"/>
      <c r="K169" s="97"/>
      <c r="L169" s="97"/>
      <c r="M169" s="97"/>
      <c r="N169" s="97"/>
      <c r="O169" s="97"/>
      <c r="P169" s="97"/>
      <c r="Q169" s="97"/>
      <c r="R169" s="95"/>
      <c r="S169" s="97"/>
      <c r="T169" s="97"/>
      <c r="U169" s="97"/>
      <c r="V169" s="97"/>
      <c r="W169" s="97"/>
      <c r="X169" s="97"/>
      <c r="Y169" s="97"/>
      <c r="Z169" s="97"/>
      <c r="AA169" s="97"/>
      <c r="AB169" s="97"/>
      <c r="AC169" s="97"/>
      <c r="AD169" s="97"/>
      <c r="AE169" s="97"/>
      <c r="AF169" s="97"/>
      <c r="AG169" s="97"/>
      <c r="AH169" s="97"/>
      <c r="AI169" s="97"/>
      <c r="AJ169" s="97"/>
      <c r="AK169" s="97"/>
      <c r="AL169" s="97"/>
    </row>
    <row r="170" ht="15.75" customHeight="1">
      <c r="A170" s="94"/>
      <c r="B170" s="95"/>
      <c r="C170" s="95"/>
      <c r="D170" s="96"/>
      <c r="E170" s="260"/>
      <c r="F170" s="97"/>
      <c r="G170" s="97"/>
      <c r="H170" s="97"/>
      <c r="I170" s="97"/>
      <c r="J170" s="97"/>
      <c r="K170" s="97"/>
      <c r="L170" s="97"/>
      <c r="M170" s="97"/>
      <c r="N170" s="97"/>
      <c r="O170" s="97"/>
      <c r="P170" s="97"/>
      <c r="Q170" s="97"/>
      <c r="R170" s="95"/>
      <c r="S170" s="97"/>
      <c r="T170" s="97"/>
      <c r="U170" s="97"/>
      <c r="V170" s="97"/>
      <c r="W170" s="97"/>
      <c r="X170" s="97"/>
      <c r="Y170" s="97"/>
      <c r="Z170" s="97"/>
      <c r="AA170" s="97"/>
      <c r="AB170" s="97"/>
      <c r="AC170" s="97"/>
      <c r="AD170" s="97"/>
      <c r="AE170" s="97"/>
      <c r="AF170" s="97"/>
      <c r="AG170" s="97"/>
      <c r="AH170" s="97"/>
      <c r="AI170" s="97"/>
      <c r="AJ170" s="97"/>
      <c r="AK170" s="97"/>
      <c r="AL170" s="97"/>
    </row>
    <row r="171" ht="15.75" customHeight="1">
      <c r="A171" s="94"/>
      <c r="B171" s="95"/>
      <c r="C171" s="95"/>
      <c r="D171" s="96"/>
      <c r="E171" s="260"/>
      <c r="F171" s="97"/>
      <c r="G171" s="97"/>
      <c r="H171" s="97"/>
      <c r="I171" s="97"/>
      <c r="J171" s="97"/>
      <c r="K171" s="97"/>
      <c r="L171" s="97"/>
      <c r="M171" s="97"/>
      <c r="N171" s="97"/>
      <c r="O171" s="97"/>
      <c r="P171" s="97"/>
      <c r="Q171" s="97"/>
      <c r="R171" s="95"/>
      <c r="S171" s="97"/>
      <c r="T171" s="97"/>
      <c r="U171" s="97"/>
      <c r="V171" s="97"/>
      <c r="W171" s="97"/>
      <c r="X171" s="97"/>
      <c r="Y171" s="97"/>
      <c r="Z171" s="97"/>
      <c r="AA171" s="97"/>
      <c r="AB171" s="97"/>
      <c r="AC171" s="97"/>
      <c r="AD171" s="97"/>
      <c r="AE171" s="97"/>
      <c r="AF171" s="97"/>
      <c r="AG171" s="97"/>
      <c r="AH171" s="97"/>
      <c r="AI171" s="97"/>
      <c r="AJ171" s="97"/>
      <c r="AK171" s="97"/>
      <c r="AL171" s="97"/>
    </row>
    <row r="172" ht="15.75" customHeight="1">
      <c r="A172" s="94"/>
      <c r="B172" s="95"/>
      <c r="C172" s="95"/>
      <c r="D172" s="96"/>
      <c r="E172" s="260"/>
      <c r="F172" s="97"/>
      <c r="G172" s="97"/>
      <c r="H172" s="97"/>
      <c r="I172" s="97"/>
      <c r="J172" s="97"/>
      <c r="K172" s="97"/>
      <c r="L172" s="97"/>
      <c r="M172" s="97"/>
      <c r="N172" s="97"/>
      <c r="O172" s="97"/>
      <c r="P172" s="97"/>
      <c r="Q172" s="97"/>
      <c r="R172" s="95"/>
      <c r="S172" s="97"/>
      <c r="T172" s="97"/>
      <c r="U172" s="97"/>
      <c r="V172" s="97"/>
      <c r="W172" s="97"/>
      <c r="X172" s="97"/>
      <c r="Y172" s="97"/>
      <c r="Z172" s="97"/>
      <c r="AA172" s="97"/>
      <c r="AB172" s="97"/>
      <c r="AC172" s="97"/>
      <c r="AD172" s="97"/>
      <c r="AE172" s="97"/>
      <c r="AF172" s="97"/>
      <c r="AG172" s="97"/>
      <c r="AH172" s="97"/>
      <c r="AI172" s="97"/>
      <c r="AJ172" s="97"/>
      <c r="AK172" s="97"/>
      <c r="AL172" s="97"/>
    </row>
    <row r="173" ht="15.75" customHeight="1">
      <c r="A173" s="94"/>
      <c r="B173" s="95"/>
      <c r="C173" s="95"/>
      <c r="D173" s="96"/>
      <c r="E173" s="260"/>
      <c r="F173" s="97"/>
      <c r="G173" s="97"/>
      <c r="H173" s="97"/>
      <c r="I173" s="97"/>
      <c r="J173" s="97"/>
      <c r="K173" s="97"/>
      <c r="L173" s="97"/>
      <c r="M173" s="97"/>
      <c r="N173" s="97"/>
      <c r="O173" s="97"/>
      <c r="P173" s="97"/>
      <c r="Q173" s="97"/>
      <c r="R173" s="95"/>
      <c r="S173" s="97"/>
      <c r="T173" s="97"/>
      <c r="U173" s="97"/>
      <c r="V173" s="97"/>
      <c r="W173" s="97"/>
      <c r="X173" s="97"/>
      <c r="Y173" s="97"/>
      <c r="Z173" s="97"/>
      <c r="AA173" s="97"/>
      <c r="AB173" s="97"/>
      <c r="AC173" s="97"/>
      <c r="AD173" s="97"/>
      <c r="AE173" s="97"/>
      <c r="AF173" s="97"/>
      <c r="AG173" s="97"/>
      <c r="AH173" s="97"/>
      <c r="AI173" s="97"/>
      <c r="AJ173" s="97"/>
      <c r="AK173" s="97"/>
      <c r="AL173" s="97"/>
    </row>
    <row r="174" ht="15.75" customHeight="1">
      <c r="A174" s="94"/>
      <c r="B174" s="95"/>
      <c r="C174" s="95"/>
      <c r="D174" s="96"/>
      <c r="E174" s="260"/>
      <c r="F174" s="97"/>
      <c r="G174" s="97"/>
      <c r="H174" s="97"/>
      <c r="I174" s="97"/>
      <c r="J174" s="97"/>
      <c r="K174" s="97"/>
      <c r="L174" s="97"/>
      <c r="M174" s="97"/>
      <c r="N174" s="97"/>
      <c r="O174" s="97"/>
      <c r="P174" s="97"/>
      <c r="Q174" s="97"/>
      <c r="R174" s="95"/>
      <c r="S174" s="97"/>
      <c r="T174" s="97"/>
      <c r="U174" s="97"/>
      <c r="V174" s="97"/>
      <c r="W174" s="97"/>
      <c r="X174" s="97"/>
      <c r="Y174" s="97"/>
      <c r="Z174" s="97"/>
      <c r="AA174" s="97"/>
      <c r="AB174" s="97"/>
      <c r="AC174" s="97"/>
      <c r="AD174" s="97"/>
      <c r="AE174" s="97"/>
      <c r="AF174" s="97"/>
      <c r="AG174" s="97"/>
      <c r="AH174" s="97"/>
      <c r="AI174" s="97"/>
      <c r="AJ174" s="97"/>
      <c r="AK174" s="97"/>
      <c r="AL174" s="97"/>
    </row>
    <row r="175" ht="15.75" customHeight="1">
      <c r="A175" s="94"/>
      <c r="B175" s="95"/>
      <c r="C175" s="95"/>
      <c r="D175" s="96"/>
      <c r="E175" s="260"/>
      <c r="F175" s="97"/>
      <c r="G175" s="97"/>
      <c r="H175" s="97"/>
      <c r="I175" s="97"/>
      <c r="J175" s="97"/>
      <c r="K175" s="97"/>
      <c r="L175" s="97"/>
      <c r="M175" s="97"/>
      <c r="N175" s="97"/>
      <c r="O175" s="97"/>
      <c r="P175" s="97"/>
      <c r="Q175" s="97"/>
      <c r="R175" s="95"/>
      <c r="S175" s="97"/>
      <c r="T175" s="97"/>
      <c r="U175" s="97"/>
      <c r="V175" s="97"/>
      <c r="W175" s="97"/>
      <c r="X175" s="97"/>
      <c r="Y175" s="97"/>
      <c r="Z175" s="97"/>
      <c r="AA175" s="97"/>
      <c r="AB175" s="97"/>
      <c r="AC175" s="97"/>
      <c r="AD175" s="97"/>
      <c r="AE175" s="97"/>
      <c r="AF175" s="97"/>
      <c r="AG175" s="97"/>
      <c r="AH175" s="97"/>
      <c r="AI175" s="97"/>
      <c r="AJ175" s="97"/>
      <c r="AK175" s="97"/>
      <c r="AL175" s="97"/>
    </row>
    <row r="176" ht="15.75" customHeight="1">
      <c r="A176" s="94"/>
      <c r="B176" s="95"/>
      <c r="C176" s="95"/>
      <c r="D176" s="96"/>
      <c r="E176" s="260"/>
      <c r="F176" s="97"/>
      <c r="G176" s="97"/>
      <c r="H176" s="97"/>
      <c r="I176" s="97"/>
      <c r="J176" s="97"/>
      <c r="K176" s="97"/>
      <c r="L176" s="97"/>
      <c r="M176" s="97"/>
      <c r="N176" s="97"/>
      <c r="O176" s="97"/>
      <c r="P176" s="97"/>
      <c r="Q176" s="97"/>
      <c r="R176" s="95"/>
      <c r="S176" s="97"/>
      <c r="T176" s="97"/>
      <c r="U176" s="97"/>
      <c r="V176" s="97"/>
      <c r="W176" s="97"/>
      <c r="X176" s="97"/>
      <c r="Y176" s="97"/>
      <c r="Z176" s="97"/>
      <c r="AA176" s="97"/>
      <c r="AB176" s="97"/>
      <c r="AC176" s="97"/>
      <c r="AD176" s="97"/>
      <c r="AE176" s="97"/>
      <c r="AF176" s="97"/>
      <c r="AG176" s="97"/>
      <c r="AH176" s="97"/>
      <c r="AI176" s="97"/>
      <c r="AJ176" s="97"/>
      <c r="AK176" s="97"/>
      <c r="AL176" s="97"/>
    </row>
    <row r="177" ht="15.75" customHeight="1">
      <c r="A177" s="94"/>
      <c r="B177" s="95"/>
      <c r="C177" s="95"/>
      <c r="D177" s="96"/>
      <c r="E177" s="260"/>
      <c r="F177" s="97"/>
      <c r="G177" s="97"/>
      <c r="H177" s="97"/>
      <c r="I177" s="97"/>
      <c r="J177" s="97"/>
      <c r="K177" s="97"/>
      <c r="L177" s="97"/>
      <c r="M177" s="97"/>
      <c r="N177" s="97"/>
      <c r="O177" s="97"/>
      <c r="P177" s="97"/>
      <c r="Q177" s="97"/>
      <c r="R177" s="95"/>
      <c r="S177" s="97"/>
      <c r="T177" s="97"/>
      <c r="U177" s="97"/>
      <c r="V177" s="97"/>
      <c r="W177" s="97"/>
      <c r="X177" s="97"/>
      <c r="Y177" s="97"/>
      <c r="Z177" s="97"/>
      <c r="AA177" s="97"/>
      <c r="AB177" s="97"/>
      <c r="AC177" s="97"/>
      <c r="AD177" s="97"/>
      <c r="AE177" s="97"/>
      <c r="AF177" s="97"/>
      <c r="AG177" s="97"/>
      <c r="AH177" s="97"/>
      <c r="AI177" s="97"/>
      <c r="AJ177" s="97"/>
      <c r="AK177" s="97"/>
      <c r="AL177" s="97"/>
    </row>
    <row r="178" ht="15.75" customHeight="1">
      <c r="A178" s="94"/>
      <c r="B178" s="95"/>
      <c r="C178" s="95"/>
      <c r="D178" s="96"/>
      <c r="E178" s="260"/>
      <c r="F178" s="97"/>
      <c r="G178" s="97"/>
      <c r="H178" s="97"/>
      <c r="I178" s="97"/>
      <c r="J178" s="97"/>
      <c r="K178" s="97"/>
      <c r="L178" s="97"/>
      <c r="M178" s="97"/>
      <c r="N178" s="97"/>
      <c r="O178" s="97"/>
      <c r="P178" s="97"/>
      <c r="Q178" s="97"/>
      <c r="R178" s="95"/>
      <c r="S178" s="97"/>
      <c r="T178" s="97"/>
      <c r="U178" s="97"/>
      <c r="V178" s="97"/>
      <c r="W178" s="97"/>
      <c r="X178" s="97"/>
      <c r="Y178" s="97"/>
      <c r="Z178" s="97"/>
      <c r="AA178" s="97"/>
      <c r="AB178" s="97"/>
      <c r="AC178" s="97"/>
      <c r="AD178" s="97"/>
      <c r="AE178" s="97"/>
      <c r="AF178" s="97"/>
      <c r="AG178" s="97"/>
      <c r="AH178" s="97"/>
      <c r="AI178" s="97"/>
      <c r="AJ178" s="97"/>
      <c r="AK178" s="97"/>
      <c r="AL178" s="97"/>
    </row>
    <row r="179" ht="15.75" customHeight="1">
      <c r="A179" s="94"/>
      <c r="B179" s="95"/>
      <c r="C179" s="95"/>
      <c r="D179" s="96"/>
      <c r="E179" s="260"/>
      <c r="F179" s="97"/>
      <c r="G179" s="97"/>
      <c r="H179" s="97"/>
      <c r="I179" s="97"/>
      <c r="J179" s="97"/>
      <c r="K179" s="97"/>
      <c r="L179" s="97"/>
      <c r="M179" s="97"/>
      <c r="N179" s="97"/>
      <c r="O179" s="97"/>
      <c r="P179" s="97"/>
      <c r="Q179" s="97"/>
      <c r="R179" s="95"/>
      <c r="S179" s="97"/>
      <c r="T179" s="97"/>
      <c r="U179" s="97"/>
      <c r="V179" s="97"/>
      <c r="W179" s="97"/>
      <c r="X179" s="97"/>
      <c r="Y179" s="97"/>
      <c r="Z179" s="97"/>
      <c r="AA179" s="97"/>
      <c r="AB179" s="97"/>
      <c r="AC179" s="97"/>
      <c r="AD179" s="97"/>
      <c r="AE179" s="97"/>
      <c r="AF179" s="97"/>
      <c r="AG179" s="97"/>
      <c r="AH179" s="97"/>
      <c r="AI179" s="97"/>
      <c r="AJ179" s="97"/>
      <c r="AK179" s="97"/>
      <c r="AL179" s="97"/>
    </row>
    <row r="180" ht="15.75" customHeight="1">
      <c r="A180" s="94"/>
      <c r="B180" s="95"/>
      <c r="C180" s="95"/>
      <c r="D180" s="96"/>
      <c r="E180" s="260"/>
      <c r="F180" s="97"/>
      <c r="G180" s="97"/>
      <c r="H180" s="97"/>
      <c r="I180" s="97"/>
      <c r="J180" s="97"/>
      <c r="K180" s="97"/>
      <c r="L180" s="97"/>
      <c r="M180" s="97"/>
      <c r="N180" s="97"/>
      <c r="O180" s="97"/>
      <c r="P180" s="97"/>
      <c r="Q180" s="97"/>
      <c r="R180" s="95"/>
      <c r="S180" s="97"/>
      <c r="T180" s="97"/>
      <c r="U180" s="97"/>
      <c r="V180" s="97"/>
      <c r="W180" s="97"/>
      <c r="X180" s="97"/>
      <c r="Y180" s="97"/>
      <c r="Z180" s="97"/>
      <c r="AA180" s="97"/>
      <c r="AB180" s="97"/>
      <c r="AC180" s="97"/>
      <c r="AD180" s="97"/>
      <c r="AE180" s="97"/>
      <c r="AF180" s="97"/>
      <c r="AG180" s="97"/>
      <c r="AH180" s="97"/>
      <c r="AI180" s="97"/>
      <c r="AJ180" s="97"/>
      <c r="AK180" s="97"/>
      <c r="AL180" s="97"/>
    </row>
    <row r="181" ht="15.75" customHeight="1">
      <c r="A181" s="94"/>
      <c r="B181" s="95"/>
      <c r="C181" s="95"/>
      <c r="D181" s="96"/>
      <c r="E181" s="260"/>
      <c r="F181" s="97"/>
      <c r="G181" s="97"/>
      <c r="H181" s="97"/>
      <c r="I181" s="97"/>
      <c r="J181" s="97"/>
      <c r="K181" s="97"/>
      <c r="L181" s="97"/>
      <c r="M181" s="97"/>
      <c r="N181" s="97"/>
      <c r="O181" s="97"/>
      <c r="P181" s="97"/>
      <c r="Q181" s="97"/>
      <c r="R181" s="95"/>
      <c r="S181" s="97"/>
      <c r="T181" s="97"/>
      <c r="U181" s="97"/>
      <c r="V181" s="97"/>
      <c r="W181" s="97"/>
      <c r="X181" s="97"/>
      <c r="Y181" s="97"/>
      <c r="Z181" s="97"/>
      <c r="AA181" s="97"/>
      <c r="AB181" s="97"/>
      <c r="AC181" s="97"/>
      <c r="AD181" s="97"/>
      <c r="AE181" s="97"/>
      <c r="AF181" s="97"/>
      <c r="AG181" s="97"/>
      <c r="AH181" s="97"/>
      <c r="AI181" s="97"/>
      <c r="AJ181" s="97"/>
      <c r="AK181" s="97"/>
      <c r="AL181" s="97"/>
    </row>
    <row r="182" ht="15.75" customHeight="1">
      <c r="A182" s="94"/>
      <c r="B182" s="95"/>
      <c r="C182" s="95"/>
      <c r="D182" s="96"/>
      <c r="E182" s="260"/>
      <c r="F182" s="97"/>
      <c r="G182" s="97"/>
      <c r="H182" s="97"/>
      <c r="I182" s="97"/>
      <c r="J182" s="97"/>
      <c r="K182" s="97"/>
      <c r="L182" s="97"/>
      <c r="M182" s="97"/>
      <c r="N182" s="97"/>
      <c r="O182" s="97"/>
      <c r="P182" s="97"/>
      <c r="Q182" s="97"/>
      <c r="R182" s="95"/>
      <c r="S182" s="97"/>
      <c r="T182" s="97"/>
      <c r="U182" s="97"/>
      <c r="V182" s="97"/>
      <c r="W182" s="97"/>
      <c r="X182" s="97"/>
      <c r="Y182" s="97"/>
      <c r="Z182" s="97"/>
      <c r="AA182" s="97"/>
      <c r="AB182" s="97"/>
      <c r="AC182" s="97"/>
      <c r="AD182" s="97"/>
      <c r="AE182" s="97"/>
      <c r="AF182" s="97"/>
      <c r="AG182" s="97"/>
      <c r="AH182" s="97"/>
      <c r="AI182" s="97"/>
      <c r="AJ182" s="97"/>
      <c r="AK182" s="97"/>
      <c r="AL182" s="97"/>
    </row>
    <row r="183" ht="15.75" customHeight="1">
      <c r="A183" s="94"/>
      <c r="B183" s="95"/>
      <c r="C183" s="95"/>
      <c r="D183" s="96"/>
      <c r="E183" s="260"/>
      <c r="F183" s="97"/>
      <c r="G183" s="97"/>
      <c r="H183" s="97"/>
      <c r="I183" s="97"/>
      <c r="J183" s="97"/>
      <c r="K183" s="97"/>
      <c r="L183" s="97"/>
      <c r="M183" s="97"/>
      <c r="N183" s="97"/>
      <c r="O183" s="97"/>
      <c r="P183" s="97"/>
      <c r="Q183" s="97"/>
      <c r="R183" s="95"/>
      <c r="S183" s="97"/>
      <c r="T183" s="97"/>
      <c r="U183" s="97"/>
      <c r="V183" s="97"/>
      <c r="W183" s="97"/>
      <c r="X183" s="97"/>
      <c r="Y183" s="97"/>
      <c r="Z183" s="97"/>
      <c r="AA183" s="97"/>
      <c r="AB183" s="97"/>
      <c r="AC183" s="97"/>
      <c r="AD183" s="97"/>
      <c r="AE183" s="97"/>
      <c r="AF183" s="97"/>
      <c r="AG183" s="97"/>
      <c r="AH183" s="97"/>
      <c r="AI183" s="97"/>
      <c r="AJ183" s="97"/>
      <c r="AK183" s="97"/>
      <c r="AL183" s="97"/>
    </row>
    <row r="184" ht="15.75" customHeight="1">
      <c r="A184" s="94"/>
      <c r="B184" s="95"/>
      <c r="C184" s="95"/>
      <c r="D184" s="96"/>
      <c r="E184" s="260"/>
      <c r="F184" s="97"/>
      <c r="G184" s="97"/>
      <c r="H184" s="97"/>
      <c r="I184" s="97"/>
      <c r="J184" s="97"/>
      <c r="K184" s="97"/>
      <c r="L184" s="97"/>
      <c r="M184" s="97"/>
      <c r="N184" s="97"/>
      <c r="O184" s="97"/>
      <c r="P184" s="97"/>
      <c r="Q184" s="97"/>
      <c r="R184" s="95"/>
      <c r="S184" s="97"/>
      <c r="T184" s="97"/>
      <c r="U184" s="97"/>
      <c r="V184" s="97"/>
      <c r="W184" s="97"/>
      <c r="X184" s="97"/>
      <c r="Y184" s="97"/>
      <c r="Z184" s="97"/>
      <c r="AA184" s="97"/>
      <c r="AB184" s="97"/>
      <c r="AC184" s="97"/>
      <c r="AD184" s="97"/>
      <c r="AE184" s="97"/>
      <c r="AF184" s="97"/>
      <c r="AG184" s="97"/>
      <c r="AH184" s="97"/>
      <c r="AI184" s="97"/>
      <c r="AJ184" s="97"/>
      <c r="AK184" s="97"/>
      <c r="AL184" s="97"/>
    </row>
    <row r="185" ht="15.75" customHeight="1">
      <c r="A185" s="94"/>
      <c r="B185" s="95"/>
      <c r="C185" s="95"/>
      <c r="D185" s="96"/>
      <c r="E185" s="260"/>
      <c r="F185" s="97"/>
      <c r="G185" s="97"/>
      <c r="H185" s="97"/>
      <c r="I185" s="97"/>
      <c r="J185" s="97"/>
      <c r="K185" s="97"/>
      <c r="L185" s="97"/>
      <c r="M185" s="97"/>
      <c r="N185" s="97"/>
      <c r="O185" s="97"/>
      <c r="P185" s="97"/>
      <c r="Q185" s="97"/>
      <c r="R185" s="95"/>
      <c r="S185" s="97"/>
      <c r="T185" s="97"/>
      <c r="U185" s="97"/>
      <c r="V185" s="97"/>
      <c r="W185" s="97"/>
      <c r="X185" s="97"/>
      <c r="Y185" s="97"/>
      <c r="Z185" s="97"/>
      <c r="AA185" s="97"/>
      <c r="AB185" s="97"/>
      <c r="AC185" s="97"/>
      <c r="AD185" s="97"/>
      <c r="AE185" s="97"/>
      <c r="AF185" s="97"/>
      <c r="AG185" s="97"/>
      <c r="AH185" s="97"/>
      <c r="AI185" s="97"/>
      <c r="AJ185" s="97"/>
      <c r="AK185" s="97"/>
      <c r="AL185" s="97"/>
    </row>
    <row r="186" ht="15.75" customHeight="1">
      <c r="A186" s="94"/>
      <c r="B186" s="95"/>
      <c r="C186" s="95"/>
      <c r="D186" s="96"/>
      <c r="E186" s="260"/>
      <c r="F186" s="97"/>
      <c r="G186" s="97"/>
      <c r="H186" s="97"/>
      <c r="I186" s="97"/>
      <c r="J186" s="97"/>
      <c r="K186" s="97"/>
      <c r="L186" s="97"/>
      <c r="M186" s="97"/>
      <c r="N186" s="97"/>
      <c r="O186" s="97"/>
      <c r="P186" s="97"/>
      <c r="Q186" s="97"/>
      <c r="R186" s="95"/>
      <c r="S186" s="97"/>
      <c r="T186" s="97"/>
      <c r="U186" s="97"/>
      <c r="V186" s="97"/>
      <c r="W186" s="97"/>
      <c r="X186" s="97"/>
      <c r="Y186" s="97"/>
      <c r="Z186" s="97"/>
      <c r="AA186" s="97"/>
      <c r="AB186" s="97"/>
      <c r="AC186" s="97"/>
      <c r="AD186" s="97"/>
      <c r="AE186" s="97"/>
      <c r="AF186" s="97"/>
      <c r="AG186" s="97"/>
      <c r="AH186" s="97"/>
      <c r="AI186" s="97"/>
      <c r="AJ186" s="97"/>
      <c r="AK186" s="97"/>
      <c r="AL186" s="97"/>
    </row>
    <row r="187" ht="15.75" customHeight="1">
      <c r="A187" s="94"/>
      <c r="B187" s="95"/>
      <c r="C187" s="95"/>
      <c r="D187" s="96"/>
      <c r="E187" s="260"/>
      <c r="F187" s="97"/>
      <c r="G187" s="97"/>
      <c r="H187" s="97"/>
      <c r="I187" s="97"/>
      <c r="J187" s="97"/>
      <c r="K187" s="97"/>
      <c r="L187" s="97"/>
      <c r="M187" s="97"/>
      <c r="N187" s="97"/>
      <c r="O187" s="97"/>
      <c r="P187" s="97"/>
      <c r="Q187" s="97"/>
      <c r="R187" s="95"/>
      <c r="S187" s="97"/>
      <c r="T187" s="97"/>
      <c r="U187" s="97"/>
      <c r="V187" s="97"/>
      <c r="W187" s="97"/>
      <c r="X187" s="97"/>
      <c r="Y187" s="97"/>
      <c r="Z187" s="97"/>
      <c r="AA187" s="97"/>
      <c r="AB187" s="97"/>
      <c r="AC187" s="97"/>
      <c r="AD187" s="97"/>
      <c r="AE187" s="97"/>
      <c r="AF187" s="97"/>
      <c r="AG187" s="97"/>
      <c r="AH187" s="97"/>
      <c r="AI187" s="97"/>
      <c r="AJ187" s="97"/>
      <c r="AK187" s="97"/>
      <c r="AL187" s="97"/>
    </row>
    <row r="188" ht="15.75" customHeight="1">
      <c r="A188" s="94"/>
      <c r="B188" s="95"/>
      <c r="C188" s="95"/>
      <c r="D188" s="96"/>
      <c r="E188" s="260"/>
      <c r="F188" s="97"/>
      <c r="G188" s="97"/>
      <c r="H188" s="97"/>
      <c r="I188" s="97"/>
      <c r="J188" s="97"/>
      <c r="K188" s="97"/>
      <c r="L188" s="97"/>
      <c r="M188" s="97"/>
      <c r="N188" s="97"/>
      <c r="O188" s="97"/>
      <c r="P188" s="97"/>
      <c r="Q188" s="97"/>
      <c r="R188" s="95"/>
      <c r="S188" s="97"/>
      <c r="T188" s="97"/>
      <c r="U188" s="97"/>
      <c r="V188" s="97"/>
      <c r="W188" s="97"/>
      <c r="X188" s="97"/>
      <c r="Y188" s="97"/>
      <c r="Z188" s="97"/>
      <c r="AA188" s="97"/>
      <c r="AB188" s="97"/>
      <c r="AC188" s="97"/>
      <c r="AD188" s="97"/>
      <c r="AE188" s="97"/>
      <c r="AF188" s="97"/>
      <c r="AG188" s="97"/>
      <c r="AH188" s="97"/>
      <c r="AI188" s="97"/>
      <c r="AJ188" s="97"/>
      <c r="AK188" s="97"/>
      <c r="AL188" s="97"/>
    </row>
    <row r="189" ht="15.75" customHeight="1">
      <c r="A189" s="94"/>
      <c r="B189" s="95"/>
      <c r="C189" s="95"/>
      <c r="D189" s="96"/>
      <c r="E189" s="260"/>
      <c r="F189" s="97"/>
      <c r="G189" s="97"/>
      <c r="H189" s="97"/>
      <c r="I189" s="97"/>
      <c r="J189" s="97"/>
      <c r="K189" s="97"/>
      <c r="L189" s="97"/>
      <c r="M189" s="97"/>
      <c r="N189" s="97"/>
      <c r="O189" s="97"/>
      <c r="P189" s="97"/>
      <c r="Q189" s="97"/>
      <c r="R189" s="95"/>
      <c r="S189" s="97"/>
      <c r="T189" s="97"/>
      <c r="U189" s="97"/>
      <c r="V189" s="97"/>
      <c r="W189" s="97"/>
      <c r="X189" s="97"/>
      <c r="Y189" s="97"/>
      <c r="Z189" s="97"/>
      <c r="AA189" s="97"/>
      <c r="AB189" s="97"/>
      <c r="AC189" s="97"/>
      <c r="AD189" s="97"/>
      <c r="AE189" s="97"/>
      <c r="AF189" s="97"/>
      <c r="AG189" s="97"/>
      <c r="AH189" s="97"/>
      <c r="AI189" s="97"/>
      <c r="AJ189" s="97"/>
      <c r="AK189" s="97"/>
      <c r="AL189" s="97"/>
    </row>
    <row r="190" ht="15.75" customHeight="1">
      <c r="A190" s="94"/>
      <c r="B190" s="95"/>
      <c r="C190" s="95"/>
      <c r="D190" s="96"/>
      <c r="E190" s="260"/>
      <c r="F190" s="97"/>
      <c r="G190" s="97"/>
      <c r="H190" s="97"/>
      <c r="I190" s="97"/>
      <c r="J190" s="97"/>
      <c r="K190" s="97"/>
      <c r="L190" s="97"/>
      <c r="M190" s="97"/>
      <c r="N190" s="97"/>
      <c r="O190" s="97"/>
      <c r="P190" s="97"/>
      <c r="Q190" s="97"/>
      <c r="R190" s="95"/>
      <c r="S190" s="97"/>
      <c r="T190" s="97"/>
      <c r="U190" s="97"/>
      <c r="V190" s="97"/>
      <c r="W190" s="97"/>
      <c r="X190" s="97"/>
      <c r="Y190" s="97"/>
      <c r="Z190" s="97"/>
      <c r="AA190" s="97"/>
      <c r="AB190" s="97"/>
      <c r="AC190" s="97"/>
      <c r="AD190" s="97"/>
      <c r="AE190" s="97"/>
      <c r="AF190" s="97"/>
      <c r="AG190" s="97"/>
      <c r="AH190" s="97"/>
      <c r="AI190" s="97"/>
      <c r="AJ190" s="97"/>
      <c r="AK190" s="97"/>
      <c r="AL190" s="97"/>
    </row>
    <row r="191" ht="15.75" customHeight="1">
      <c r="A191" s="94"/>
      <c r="B191" s="95"/>
      <c r="C191" s="95"/>
      <c r="D191" s="96"/>
      <c r="E191" s="260"/>
      <c r="F191" s="97"/>
      <c r="G191" s="97"/>
      <c r="H191" s="97"/>
      <c r="I191" s="97"/>
      <c r="J191" s="97"/>
      <c r="K191" s="97"/>
      <c r="L191" s="97"/>
      <c r="M191" s="97"/>
      <c r="N191" s="97"/>
      <c r="O191" s="97"/>
      <c r="P191" s="97"/>
      <c r="Q191" s="97"/>
      <c r="R191" s="95"/>
      <c r="S191" s="97"/>
      <c r="T191" s="97"/>
      <c r="U191" s="97"/>
      <c r="V191" s="97"/>
      <c r="W191" s="97"/>
      <c r="X191" s="97"/>
      <c r="Y191" s="97"/>
      <c r="Z191" s="97"/>
      <c r="AA191" s="97"/>
      <c r="AB191" s="97"/>
      <c r="AC191" s="97"/>
      <c r="AD191" s="97"/>
      <c r="AE191" s="97"/>
      <c r="AF191" s="97"/>
      <c r="AG191" s="97"/>
      <c r="AH191" s="97"/>
      <c r="AI191" s="97"/>
      <c r="AJ191" s="97"/>
      <c r="AK191" s="97"/>
      <c r="AL191" s="97"/>
    </row>
    <row r="192" ht="15.75" customHeight="1">
      <c r="A192" s="94"/>
      <c r="B192" s="95"/>
      <c r="C192" s="95"/>
      <c r="D192" s="96"/>
      <c r="E192" s="260"/>
      <c r="F192" s="97"/>
      <c r="G192" s="97"/>
      <c r="H192" s="97"/>
      <c r="I192" s="97"/>
      <c r="J192" s="97"/>
      <c r="K192" s="97"/>
      <c r="L192" s="97"/>
      <c r="M192" s="97"/>
      <c r="N192" s="97"/>
      <c r="O192" s="97"/>
      <c r="P192" s="97"/>
      <c r="Q192" s="97"/>
      <c r="R192" s="95"/>
      <c r="S192" s="97"/>
      <c r="T192" s="97"/>
      <c r="U192" s="97"/>
      <c r="V192" s="97"/>
      <c r="W192" s="97"/>
      <c r="X192" s="97"/>
      <c r="Y192" s="97"/>
      <c r="Z192" s="97"/>
      <c r="AA192" s="97"/>
      <c r="AB192" s="97"/>
      <c r="AC192" s="97"/>
      <c r="AD192" s="97"/>
      <c r="AE192" s="97"/>
      <c r="AF192" s="97"/>
      <c r="AG192" s="97"/>
      <c r="AH192" s="97"/>
      <c r="AI192" s="97"/>
      <c r="AJ192" s="97"/>
      <c r="AK192" s="97"/>
      <c r="AL192" s="97"/>
    </row>
    <row r="193" ht="15.75" customHeight="1">
      <c r="A193" s="94"/>
      <c r="B193" s="95"/>
      <c r="C193" s="95"/>
      <c r="D193" s="96"/>
      <c r="E193" s="260"/>
      <c r="F193" s="97"/>
      <c r="G193" s="97"/>
      <c r="H193" s="97"/>
      <c r="I193" s="97"/>
      <c r="J193" s="97"/>
      <c r="K193" s="97"/>
      <c r="L193" s="97"/>
      <c r="M193" s="97"/>
      <c r="N193" s="97"/>
      <c r="O193" s="97"/>
      <c r="P193" s="97"/>
      <c r="Q193" s="97"/>
      <c r="R193" s="95"/>
      <c r="S193" s="97"/>
      <c r="T193" s="97"/>
      <c r="U193" s="97"/>
      <c r="V193" s="97"/>
      <c r="W193" s="97"/>
      <c r="X193" s="97"/>
      <c r="Y193" s="97"/>
      <c r="Z193" s="97"/>
      <c r="AA193" s="97"/>
      <c r="AB193" s="97"/>
      <c r="AC193" s="97"/>
      <c r="AD193" s="97"/>
      <c r="AE193" s="97"/>
      <c r="AF193" s="97"/>
      <c r="AG193" s="97"/>
      <c r="AH193" s="97"/>
      <c r="AI193" s="97"/>
      <c r="AJ193" s="97"/>
      <c r="AK193" s="97"/>
      <c r="AL193" s="97"/>
    </row>
    <row r="194" ht="15.75" customHeight="1">
      <c r="A194" s="94"/>
      <c r="B194" s="95"/>
      <c r="C194" s="95"/>
      <c r="D194" s="96"/>
      <c r="E194" s="260"/>
      <c r="F194" s="97"/>
      <c r="G194" s="97"/>
      <c r="H194" s="97"/>
      <c r="I194" s="97"/>
      <c r="J194" s="97"/>
      <c r="K194" s="97"/>
      <c r="L194" s="97"/>
      <c r="M194" s="97"/>
      <c r="N194" s="97"/>
      <c r="O194" s="97"/>
      <c r="P194" s="97"/>
      <c r="Q194" s="97"/>
      <c r="R194" s="95"/>
      <c r="S194" s="97"/>
      <c r="T194" s="97"/>
      <c r="U194" s="97"/>
      <c r="V194" s="97"/>
      <c r="W194" s="97"/>
      <c r="X194" s="97"/>
      <c r="Y194" s="97"/>
      <c r="Z194" s="97"/>
      <c r="AA194" s="97"/>
      <c r="AB194" s="97"/>
      <c r="AC194" s="97"/>
      <c r="AD194" s="97"/>
      <c r="AE194" s="97"/>
      <c r="AF194" s="97"/>
      <c r="AG194" s="97"/>
      <c r="AH194" s="97"/>
      <c r="AI194" s="97"/>
      <c r="AJ194" s="97"/>
      <c r="AK194" s="97"/>
      <c r="AL194" s="97"/>
    </row>
    <row r="195" ht="15.75" customHeight="1">
      <c r="A195" s="94"/>
      <c r="B195" s="95"/>
      <c r="C195" s="95"/>
      <c r="D195" s="96"/>
      <c r="E195" s="260"/>
      <c r="F195" s="97"/>
      <c r="G195" s="97"/>
      <c r="H195" s="97"/>
      <c r="I195" s="97"/>
      <c r="J195" s="97"/>
      <c r="K195" s="97"/>
      <c r="L195" s="97"/>
      <c r="M195" s="97"/>
      <c r="N195" s="97"/>
      <c r="O195" s="97"/>
      <c r="P195" s="97"/>
      <c r="Q195" s="97"/>
      <c r="R195" s="95"/>
      <c r="S195" s="97"/>
      <c r="T195" s="97"/>
      <c r="U195" s="97"/>
      <c r="V195" s="97"/>
      <c r="W195" s="97"/>
      <c r="X195" s="97"/>
      <c r="Y195" s="97"/>
      <c r="Z195" s="97"/>
      <c r="AA195" s="97"/>
      <c r="AB195" s="97"/>
      <c r="AC195" s="97"/>
      <c r="AD195" s="97"/>
      <c r="AE195" s="97"/>
      <c r="AF195" s="97"/>
      <c r="AG195" s="97"/>
      <c r="AH195" s="97"/>
      <c r="AI195" s="97"/>
      <c r="AJ195" s="97"/>
      <c r="AK195" s="97"/>
      <c r="AL195" s="97"/>
    </row>
    <row r="196" ht="15.75" customHeight="1">
      <c r="A196" s="94"/>
      <c r="B196" s="95"/>
      <c r="C196" s="95"/>
      <c r="D196" s="96"/>
      <c r="E196" s="260"/>
      <c r="F196" s="97"/>
      <c r="G196" s="97"/>
      <c r="H196" s="97"/>
      <c r="I196" s="97"/>
      <c r="J196" s="97"/>
      <c r="K196" s="97"/>
      <c r="L196" s="97"/>
      <c r="M196" s="97"/>
      <c r="N196" s="97"/>
      <c r="O196" s="97"/>
      <c r="P196" s="97"/>
      <c r="Q196" s="97"/>
      <c r="R196" s="95"/>
      <c r="S196" s="97"/>
      <c r="T196" s="97"/>
      <c r="U196" s="97"/>
      <c r="V196" s="97"/>
      <c r="W196" s="97"/>
      <c r="X196" s="97"/>
      <c r="Y196" s="97"/>
      <c r="Z196" s="97"/>
      <c r="AA196" s="97"/>
      <c r="AB196" s="97"/>
      <c r="AC196" s="97"/>
      <c r="AD196" s="97"/>
      <c r="AE196" s="97"/>
      <c r="AF196" s="97"/>
      <c r="AG196" s="97"/>
      <c r="AH196" s="97"/>
      <c r="AI196" s="97"/>
      <c r="AJ196" s="97"/>
      <c r="AK196" s="97"/>
      <c r="AL196" s="97"/>
    </row>
    <row r="197" ht="15.75" customHeight="1">
      <c r="A197" s="94"/>
      <c r="B197" s="95"/>
      <c r="C197" s="95"/>
      <c r="D197" s="96"/>
      <c r="E197" s="260"/>
      <c r="F197" s="97"/>
      <c r="G197" s="97"/>
      <c r="H197" s="97"/>
      <c r="I197" s="97"/>
      <c r="J197" s="97"/>
      <c r="K197" s="97"/>
      <c r="L197" s="97"/>
      <c r="M197" s="97"/>
      <c r="N197" s="97"/>
      <c r="O197" s="97"/>
      <c r="P197" s="97"/>
      <c r="Q197" s="97"/>
      <c r="R197" s="95"/>
      <c r="S197" s="97"/>
      <c r="T197" s="97"/>
      <c r="U197" s="97"/>
      <c r="V197" s="97"/>
      <c r="W197" s="97"/>
      <c r="X197" s="97"/>
      <c r="Y197" s="97"/>
      <c r="Z197" s="97"/>
      <c r="AA197" s="97"/>
      <c r="AB197" s="97"/>
      <c r="AC197" s="97"/>
      <c r="AD197" s="97"/>
      <c r="AE197" s="97"/>
      <c r="AF197" s="97"/>
      <c r="AG197" s="97"/>
      <c r="AH197" s="97"/>
      <c r="AI197" s="97"/>
      <c r="AJ197" s="97"/>
      <c r="AK197" s="97"/>
      <c r="AL197" s="97"/>
    </row>
    <row r="198" ht="15.75" customHeight="1">
      <c r="A198" s="94"/>
      <c r="B198" s="95"/>
      <c r="C198" s="95"/>
      <c r="D198" s="96"/>
      <c r="E198" s="260"/>
      <c r="F198" s="97"/>
      <c r="G198" s="97"/>
      <c r="H198" s="97"/>
      <c r="I198" s="97"/>
      <c r="J198" s="97"/>
      <c r="K198" s="97"/>
      <c r="L198" s="97"/>
      <c r="M198" s="97"/>
      <c r="N198" s="97"/>
      <c r="O198" s="97"/>
      <c r="P198" s="97"/>
      <c r="Q198" s="97"/>
      <c r="R198" s="95"/>
      <c r="S198" s="97"/>
      <c r="T198" s="97"/>
      <c r="U198" s="97"/>
      <c r="V198" s="97"/>
      <c r="W198" s="97"/>
      <c r="X198" s="97"/>
      <c r="Y198" s="97"/>
      <c r="Z198" s="97"/>
      <c r="AA198" s="97"/>
      <c r="AB198" s="97"/>
      <c r="AC198" s="97"/>
      <c r="AD198" s="97"/>
      <c r="AE198" s="97"/>
      <c r="AF198" s="97"/>
      <c r="AG198" s="97"/>
      <c r="AH198" s="97"/>
      <c r="AI198" s="97"/>
      <c r="AJ198" s="97"/>
      <c r="AK198" s="97"/>
      <c r="AL198" s="97"/>
    </row>
    <row r="199" ht="15.75" customHeight="1">
      <c r="A199" s="94"/>
      <c r="B199" s="95"/>
      <c r="C199" s="95"/>
      <c r="D199" s="96"/>
      <c r="E199" s="260"/>
      <c r="F199" s="97"/>
      <c r="G199" s="97"/>
      <c r="H199" s="97"/>
      <c r="I199" s="97"/>
      <c r="J199" s="97"/>
      <c r="K199" s="97"/>
      <c r="L199" s="97"/>
      <c r="M199" s="97"/>
      <c r="N199" s="97"/>
      <c r="O199" s="97"/>
      <c r="P199" s="97"/>
      <c r="Q199" s="97"/>
      <c r="R199" s="95"/>
      <c r="S199" s="97"/>
      <c r="T199" s="97"/>
      <c r="U199" s="97"/>
      <c r="V199" s="97"/>
      <c r="W199" s="97"/>
      <c r="X199" s="97"/>
      <c r="Y199" s="97"/>
      <c r="Z199" s="97"/>
      <c r="AA199" s="97"/>
      <c r="AB199" s="97"/>
      <c r="AC199" s="97"/>
      <c r="AD199" s="97"/>
      <c r="AE199" s="97"/>
      <c r="AF199" s="97"/>
      <c r="AG199" s="97"/>
      <c r="AH199" s="97"/>
      <c r="AI199" s="97"/>
      <c r="AJ199" s="97"/>
      <c r="AK199" s="97"/>
      <c r="AL199" s="97"/>
    </row>
    <row r="200" ht="15.75" customHeight="1">
      <c r="A200" s="94"/>
      <c r="B200" s="95"/>
      <c r="C200" s="95"/>
      <c r="D200" s="96"/>
      <c r="E200" s="260"/>
      <c r="F200" s="97"/>
      <c r="G200" s="97"/>
      <c r="H200" s="97"/>
      <c r="I200" s="97"/>
      <c r="J200" s="97"/>
      <c r="K200" s="97"/>
      <c r="L200" s="97"/>
      <c r="M200" s="97"/>
      <c r="N200" s="97"/>
      <c r="O200" s="97"/>
      <c r="P200" s="97"/>
      <c r="Q200" s="97"/>
      <c r="R200" s="95"/>
      <c r="S200" s="97"/>
      <c r="T200" s="97"/>
      <c r="U200" s="97"/>
      <c r="V200" s="97"/>
      <c r="W200" s="97"/>
      <c r="X200" s="97"/>
      <c r="Y200" s="97"/>
      <c r="Z200" s="97"/>
      <c r="AA200" s="97"/>
      <c r="AB200" s="97"/>
      <c r="AC200" s="97"/>
      <c r="AD200" s="97"/>
      <c r="AE200" s="97"/>
      <c r="AF200" s="97"/>
      <c r="AG200" s="97"/>
      <c r="AH200" s="97"/>
      <c r="AI200" s="97"/>
      <c r="AJ200" s="97"/>
      <c r="AK200" s="97"/>
      <c r="AL200" s="97"/>
    </row>
    <row r="201" ht="15.75" customHeight="1">
      <c r="A201" s="94"/>
      <c r="B201" s="95"/>
      <c r="C201" s="95"/>
      <c r="D201" s="96"/>
      <c r="E201" s="260"/>
      <c r="F201" s="97"/>
      <c r="G201" s="97"/>
      <c r="H201" s="97"/>
      <c r="I201" s="97"/>
      <c r="J201" s="97"/>
      <c r="K201" s="97"/>
      <c r="L201" s="97"/>
      <c r="M201" s="97"/>
      <c r="N201" s="97"/>
      <c r="O201" s="97"/>
      <c r="P201" s="97"/>
      <c r="Q201" s="97"/>
      <c r="R201" s="95"/>
      <c r="S201" s="97"/>
      <c r="T201" s="97"/>
      <c r="U201" s="97"/>
      <c r="V201" s="97"/>
      <c r="W201" s="97"/>
      <c r="X201" s="97"/>
      <c r="Y201" s="97"/>
      <c r="Z201" s="97"/>
      <c r="AA201" s="97"/>
      <c r="AB201" s="97"/>
      <c r="AC201" s="97"/>
      <c r="AD201" s="97"/>
      <c r="AE201" s="97"/>
      <c r="AF201" s="97"/>
      <c r="AG201" s="97"/>
      <c r="AH201" s="97"/>
      <c r="AI201" s="97"/>
      <c r="AJ201" s="97"/>
      <c r="AK201" s="97"/>
      <c r="AL201" s="97"/>
    </row>
    <row r="202" ht="15.75" customHeight="1">
      <c r="A202" s="94"/>
      <c r="B202" s="95"/>
      <c r="C202" s="95"/>
      <c r="D202" s="96"/>
      <c r="E202" s="260"/>
      <c r="F202" s="97"/>
      <c r="G202" s="97"/>
      <c r="H202" s="97"/>
      <c r="I202" s="97"/>
      <c r="J202" s="97"/>
      <c r="K202" s="97"/>
      <c r="L202" s="97"/>
      <c r="M202" s="97"/>
      <c r="N202" s="97"/>
      <c r="O202" s="97"/>
      <c r="P202" s="97"/>
      <c r="Q202" s="97"/>
      <c r="R202" s="95"/>
      <c r="S202" s="97"/>
      <c r="T202" s="97"/>
      <c r="U202" s="97"/>
      <c r="V202" s="97"/>
      <c r="W202" s="97"/>
      <c r="X202" s="97"/>
      <c r="Y202" s="97"/>
      <c r="Z202" s="97"/>
      <c r="AA202" s="97"/>
      <c r="AB202" s="97"/>
      <c r="AC202" s="97"/>
      <c r="AD202" s="97"/>
      <c r="AE202" s="97"/>
      <c r="AF202" s="97"/>
      <c r="AG202" s="97"/>
      <c r="AH202" s="97"/>
      <c r="AI202" s="97"/>
      <c r="AJ202" s="97"/>
      <c r="AK202" s="97"/>
      <c r="AL202" s="97"/>
    </row>
    <row r="203" ht="15.75" customHeight="1">
      <c r="A203" s="94"/>
      <c r="B203" s="95"/>
      <c r="C203" s="95"/>
      <c r="D203" s="96"/>
      <c r="E203" s="260"/>
      <c r="F203" s="97"/>
      <c r="G203" s="97"/>
      <c r="H203" s="97"/>
      <c r="I203" s="97"/>
      <c r="J203" s="97"/>
      <c r="K203" s="97"/>
      <c r="L203" s="97"/>
      <c r="M203" s="97"/>
      <c r="N203" s="97"/>
      <c r="O203" s="97"/>
      <c r="P203" s="97"/>
      <c r="Q203" s="97"/>
      <c r="R203" s="95"/>
      <c r="S203" s="97"/>
      <c r="T203" s="97"/>
      <c r="U203" s="97"/>
      <c r="V203" s="97"/>
      <c r="W203" s="97"/>
      <c r="X203" s="97"/>
      <c r="Y203" s="97"/>
      <c r="Z203" s="97"/>
      <c r="AA203" s="97"/>
      <c r="AB203" s="97"/>
      <c r="AC203" s="97"/>
      <c r="AD203" s="97"/>
      <c r="AE203" s="97"/>
      <c r="AF203" s="97"/>
      <c r="AG203" s="97"/>
      <c r="AH203" s="97"/>
      <c r="AI203" s="97"/>
      <c r="AJ203" s="97"/>
      <c r="AK203" s="97"/>
      <c r="AL203" s="97"/>
    </row>
    <row r="204" ht="15.75" customHeight="1">
      <c r="A204" s="94"/>
      <c r="B204" s="95"/>
      <c r="C204" s="95"/>
      <c r="D204" s="96"/>
      <c r="E204" s="260"/>
      <c r="F204" s="97"/>
      <c r="G204" s="97"/>
      <c r="H204" s="97"/>
      <c r="I204" s="97"/>
      <c r="J204" s="97"/>
      <c r="K204" s="97"/>
      <c r="L204" s="97"/>
      <c r="M204" s="97"/>
      <c r="N204" s="97"/>
      <c r="O204" s="97"/>
      <c r="P204" s="97"/>
      <c r="Q204" s="97"/>
      <c r="R204" s="95"/>
      <c r="S204" s="97"/>
      <c r="T204" s="97"/>
      <c r="U204" s="97"/>
      <c r="V204" s="97"/>
      <c r="W204" s="97"/>
      <c r="X204" s="97"/>
      <c r="Y204" s="97"/>
      <c r="Z204" s="97"/>
      <c r="AA204" s="97"/>
      <c r="AB204" s="97"/>
      <c r="AC204" s="97"/>
      <c r="AD204" s="97"/>
      <c r="AE204" s="97"/>
      <c r="AF204" s="97"/>
      <c r="AG204" s="97"/>
      <c r="AH204" s="97"/>
      <c r="AI204" s="97"/>
      <c r="AJ204" s="97"/>
      <c r="AK204" s="97"/>
      <c r="AL204" s="97"/>
    </row>
    <row r="205" ht="15.75" customHeight="1">
      <c r="A205" s="94"/>
      <c r="B205" s="95"/>
      <c r="C205" s="95"/>
      <c r="D205" s="96"/>
      <c r="E205" s="260"/>
      <c r="F205" s="97"/>
      <c r="G205" s="97"/>
      <c r="H205" s="97"/>
      <c r="I205" s="97"/>
      <c r="J205" s="97"/>
      <c r="K205" s="97"/>
      <c r="L205" s="97"/>
      <c r="M205" s="97"/>
      <c r="N205" s="97"/>
      <c r="O205" s="97"/>
      <c r="P205" s="97"/>
      <c r="Q205" s="97"/>
      <c r="R205" s="95"/>
      <c r="S205" s="97"/>
      <c r="T205" s="97"/>
      <c r="U205" s="97"/>
      <c r="V205" s="97"/>
      <c r="W205" s="97"/>
      <c r="X205" s="97"/>
      <c r="Y205" s="97"/>
      <c r="Z205" s="97"/>
      <c r="AA205" s="97"/>
      <c r="AB205" s="97"/>
      <c r="AC205" s="97"/>
      <c r="AD205" s="97"/>
      <c r="AE205" s="97"/>
      <c r="AF205" s="97"/>
      <c r="AG205" s="97"/>
      <c r="AH205" s="97"/>
      <c r="AI205" s="97"/>
      <c r="AJ205" s="97"/>
      <c r="AK205" s="97"/>
      <c r="AL205" s="97"/>
    </row>
    <row r="206" ht="15.75" customHeight="1">
      <c r="A206" s="94"/>
      <c r="B206" s="95"/>
      <c r="C206" s="95"/>
      <c r="D206" s="96"/>
      <c r="E206" s="260"/>
      <c r="F206" s="97"/>
      <c r="G206" s="97"/>
      <c r="H206" s="97"/>
      <c r="I206" s="97"/>
      <c r="J206" s="97"/>
      <c r="K206" s="97"/>
      <c r="L206" s="97"/>
      <c r="M206" s="97"/>
      <c r="N206" s="97"/>
      <c r="O206" s="97"/>
      <c r="P206" s="97"/>
      <c r="Q206" s="97"/>
      <c r="R206" s="95"/>
      <c r="S206" s="97"/>
      <c r="T206" s="97"/>
      <c r="U206" s="97"/>
      <c r="V206" s="97"/>
      <c r="W206" s="97"/>
      <c r="X206" s="97"/>
      <c r="Y206" s="97"/>
      <c r="Z206" s="97"/>
      <c r="AA206" s="97"/>
      <c r="AB206" s="97"/>
      <c r="AC206" s="97"/>
      <c r="AD206" s="97"/>
      <c r="AE206" s="97"/>
      <c r="AF206" s="97"/>
      <c r="AG206" s="97"/>
      <c r="AH206" s="97"/>
      <c r="AI206" s="97"/>
      <c r="AJ206" s="97"/>
      <c r="AK206" s="97"/>
      <c r="AL206" s="97"/>
    </row>
    <row r="207" ht="15.75" customHeight="1">
      <c r="A207" s="94"/>
      <c r="B207" s="95"/>
      <c r="C207" s="95"/>
      <c r="D207" s="96"/>
      <c r="E207" s="260"/>
      <c r="F207" s="97"/>
      <c r="G207" s="97"/>
      <c r="H207" s="97"/>
      <c r="I207" s="97"/>
      <c r="J207" s="97"/>
      <c r="K207" s="97"/>
      <c r="L207" s="97"/>
      <c r="M207" s="97"/>
      <c r="N207" s="97"/>
      <c r="O207" s="97"/>
      <c r="P207" s="97"/>
      <c r="Q207" s="97"/>
      <c r="R207" s="95"/>
      <c r="S207" s="97"/>
      <c r="T207" s="97"/>
      <c r="U207" s="97"/>
      <c r="V207" s="97"/>
      <c r="W207" s="97"/>
      <c r="X207" s="97"/>
      <c r="Y207" s="97"/>
      <c r="Z207" s="97"/>
      <c r="AA207" s="97"/>
      <c r="AB207" s="97"/>
      <c r="AC207" s="97"/>
      <c r="AD207" s="97"/>
      <c r="AE207" s="97"/>
      <c r="AF207" s="97"/>
      <c r="AG207" s="97"/>
      <c r="AH207" s="97"/>
      <c r="AI207" s="97"/>
      <c r="AJ207" s="97"/>
      <c r="AK207" s="97"/>
      <c r="AL207" s="97"/>
    </row>
    <row r="208" ht="15.75" customHeight="1">
      <c r="A208" s="94"/>
      <c r="B208" s="95"/>
      <c r="C208" s="95"/>
      <c r="D208" s="96"/>
      <c r="E208" s="260"/>
      <c r="F208" s="97"/>
      <c r="G208" s="97"/>
      <c r="H208" s="97"/>
      <c r="I208" s="97"/>
      <c r="J208" s="97"/>
      <c r="K208" s="97"/>
      <c r="L208" s="97"/>
      <c r="M208" s="97"/>
      <c r="N208" s="97"/>
      <c r="O208" s="97"/>
      <c r="P208" s="97"/>
      <c r="Q208" s="97"/>
      <c r="R208" s="95"/>
      <c r="S208" s="97"/>
      <c r="T208" s="97"/>
      <c r="U208" s="97"/>
      <c r="V208" s="97"/>
      <c r="W208" s="97"/>
      <c r="X208" s="97"/>
      <c r="Y208" s="97"/>
      <c r="Z208" s="97"/>
      <c r="AA208" s="97"/>
      <c r="AB208" s="97"/>
      <c r="AC208" s="97"/>
      <c r="AD208" s="97"/>
      <c r="AE208" s="97"/>
      <c r="AF208" s="97"/>
      <c r="AG208" s="97"/>
      <c r="AH208" s="97"/>
      <c r="AI208" s="97"/>
      <c r="AJ208" s="97"/>
      <c r="AK208" s="97"/>
      <c r="AL208" s="97"/>
    </row>
    <row r="209" ht="15.75" customHeight="1">
      <c r="A209" s="94"/>
      <c r="B209" s="95"/>
      <c r="C209" s="95"/>
      <c r="D209" s="96"/>
      <c r="E209" s="260"/>
      <c r="F209" s="97"/>
      <c r="G209" s="97"/>
      <c r="H209" s="97"/>
      <c r="I209" s="97"/>
      <c r="J209" s="97"/>
      <c r="K209" s="97"/>
      <c r="L209" s="97"/>
      <c r="M209" s="97"/>
      <c r="N209" s="97"/>
      <c r="O209" s="97"/>
      <c r="P209" s="97"/>
      <c r="Q209" s="97"/>
      <c r="R209" s="95"/>
      <c r="S209" s="97"/>
      <c r="T209" s="97"/>
      <c r="U209" s="97"/>
      <c r="V209" s="97"/>
      <c r="W209" s="97"/>
      <c r="X209" s="97"/>
      <c r="Y209" s="97"/>
      <c r="Z209" s="97"/>
      <c r="AA209" s="97"/>
      <c r="AB209" s="97"/>
      <c r="AC209" s="97"/>
      <c r="AD209" s="97"/>
      <c r="AE209" s="97"/>
      <c r="AF209" s="97"/>
      <c r="AG209" s="97"/>
      <c r="AH209" s="97"/>
      <c r="AI209" s="97"/>
      <c r="AJ209" s="97"/>
      <c r="AK209" s="97"/>
      <c r="AL209" s="97"/>
    </row>
    <row r="210" ht="15.75" customHeight="1">
      <c r="A210" s="94"/>
      <c r="B210" s="95"/>
      <c r="C210" s="95"/>
      <c r="D210" s="96"/>
      <c r="E210" s="260"/>
      <c r="F210" s="97"/>
      <c r="G210" s="97"/>
      <c r="H210" s="97"/>
      <c r="I210" s="97"/>
      <c r="J210" s="97"/>
      <c r="K210" s="97"/>
      <c r="L210" s="97"/>
      <c r="M210" s="97"/>
      <c r="N210" s="97"/>
      <c r="O210" s="97"/>
      <c r="P210" s="97"/>
      <c r="Q210" s="97"/>
      <c r="R210" s="95"/>
      <c r="S210" s="97"/>
      <c r="T210" s="97"/>
      <c r="U210" s="97"/>
      <c r="V210" s="97"/>
      <c r="W210" s="97"/>
      <c r="X210" s="97"/>
      <c r="Y210" s="97"/>
      <c r="Z210" s="97"/>
      <c r="AA210" s="97"/>
      <c r="AB210" s="97"/>
      <c r="AC210" s="97"/>
      <c r="AD210" s="97"/>
      <c r="AE210" s="97"/>
      <c r="AF210" s="97"/>
      <c r="AG210" s="97"/>
      <c r="AH210" s="97"/>
      <c r="AI210" s="97"/>
      <c r="AJ210" s="97"/>
      <c r="AK210" s="97"/>
      <c r="AL210" s="97"/>
    </row>
    <row r="211" ht="15.75" customHeight="1">
      <c r="A211" s="94"/>
      <c r="B211" s="95"/>
      <c r="C211" s="95"/>
      <c r="D211" s="96"/>
      <c r="E211" s="260"/>
      <c r="F211" s="97"/>
      <c r="G211" s="97"/>
      <c r="H211" s="97"/>
      <c r="I211" s="97"/>
      <c r="J211" s="97"/>
      <c r="K211" s="97"/>
      <c r="L211" s="97"/>
      <c r="M211" s="97"/>
      <c r="N211" s="97"/>
      <c r="O211" s="97"/>
      <c r="P211" s="97"/>
      <c r="Q211" s="97"/>
      <c r="R211" s="95"/>
      <c r="S211" s="97"/>
      <c r="T211" s="97"/>
      <c r="U211" s="97"/>
      <c r="V211" s="97"/>
      <c r="W211" s="97"/>
      <c r="X211" s="97"/>
      <c r="Y211" s="97"/>
      <c r="Z211" s="97"/>
      <c r="AA211" s="97"/>
      <c r="AB211" s="97"/>
      <c r="AC211" s="97"/>
      <c r="AD211" s="97"/>
      <c r="AE211" s="97"/>
      <c r="AF211" s="97"/>
      <c r="AG211" s="97"/>
      <c r="AH211" s="97"/>
      <c r="AI211" s="97"/>
      <c r="AJ211" s="97"/>
      <c r="AK211" s="97"/>
      <c r="AL211" s="97"/>
    </row>
    <row r="212" ht="15.75" customHeight="1">
      <c r="A212" s="94"/>
      <c r="B212" s="95"/>
      <c r="C212" s="95"/>
      <c r="D212" s="96"/>
      <c r="E212" s="260"/>
      <c r="F212" s="97"/>
      <c r="G212" s="97"/>
      <c r="H212" s="97"/>
      <c r="I212" s="97"/>
      <c r="J212" s="97"/>
      <c r="K212" s="97"/>
      <c r="L212" s="97"/>
      <c r="M212" s="97"/>
      <c r="N212" s="97"/>
      <c r="O212" s="97"/>
      <c r="P212" s="97"/>
      <c r="Q212" s="97"/>
      <c r="R212" s="95"/>
      <c r="S212" s="97"/>
      <c r="T212" s="97"/>
      <c r="U212" s="97"/>
      <c r="V212" s="97"/>
      <c r="W212" s="97"/>
      <c r="X212" s="97"/>
      <c r="Y212" s="97"/>
      <c r="Z212" s="97"/>
      <c r="AA212" s="97"/>
      <c r="AB212" s="97"/>
      <c r="AC212" s="97"/>
      <c r="AD212" s="97"/>
      <c r="AE212" s="97"/>
      <c r="AF212" s="97"/>
      <c r="AG212" s="97"/>
      <c r="AH212" s="97"/>
      <c r="AI212" s="97"/>
      <c r="AJ212" s="97"/>
      <c r="AK212" s="97"/>
      <c r="AL212" s="97"/>
    </row>
    <row r="213" ht="15.75" customHeight="1">
      <c r="A213" s="94"/>
      <c r="B213" s="95"/>
      <c r="C213" s="95"/>
      <c r="D213" s="96"/>
      <c r="E213" s="260"/>
      <c r="F213" s="97"/>
      <c r="G213" s="97"/>
      <c r="H213" s="97"/>
      <c r="I213" s="97"/>
      <c r="J213" s="97"/>
      <c r="K213" s="97"/>
      <c r="L213" s="97"/>
      <c r="M213" s="97"/>
      <c r="N213" s="97"/>
      <c r="O213" s="97"/>
      <c r="P213" s="97"/>
      <c r="Q213" s="97"/>
      <c r="R213" s="95"/>
      <c r="S213" s="97"/>
      <c r="T213" s="97"/>
      <c r="U213" s="97"/>
      <c r="V213" s="97"/>
      <c r="W213" s="97"/>
      <c r="X213" s="97"/>
      <c r="Y213" s="97"/>
      <c r="Z213" s="97"/>
      <c r="AA213" s="97"/>
      <c r="AB213" s="97"/>
      <c r="AC213" s="97"/>
      <c r="AD213" s="97"/>
      <c r="AE213" s="97"/>
      <c r="AF213" s="97"/>
      <c r="AG213" s="97"/>
      <c r="AH213" s="97"/>
      <c r="AI213" s="97"/>
      <c r="AJ213" s="97"/>
      <c r="AK213" s="97"/>
      <c r="AL213" s="97"/>
    </row>
    <row r="214" ht="15.75" customHeight="1">
      <c r="A214" s="94"/>
      <c r="B214" s="95"/>
      <c r="C214" s="95"/>
      <c r="D214" s="96"/>
      <c r="E214" s="260"/>
      <c r="F214" s="97"/>
      <c r="G214" s="97"/>
      <c r="H214" s="97"/>
      <c r="I214" s="97"/>
      <c r="J214" s="97"/>
      <c r="K214" s="97"/>
      <c r="L214" s="97"/>
      <c r="M214" s="97"/>
      <c r="N214" s="97"/>
      <c r="O214" s="97"/>
      <c r="P214" s="97"/>
      <c r="Q214" s="97"/>
      <c r="R214" s="95"/>
      <c r="S214" s="97"/>
      <c r="T214" s="97"/>
      <c r="U214" s="97"/>
      <c r="V214" s="97"/>
      <c r="W214" s="97"/>
      <c r="X214" s="97"/>
      <c r="Y214" s="97"/>
      <c r="Z214" s="97"/>
      <c r="AA214" s="97"/>
      <c r="AB214" s="97"/>
      <c r="AC214" s="97"/>
      <c r="AD214" s="97"/>
      <c r="AE214" s="97"/>
      <c r="AF214" s="97"/>
      <c r="AG214" s="97"/>
      <c r="AH214" s="97"/>
      <c r="AI214" s="97"/>
      <c r="AJ214" s="97"/>
      <c r="AK214" s="97"/>
      <c r="AL214" s="97"/>
    </row>
    <row r="215" ht="15.75" customHeight="1">
      <c r="A215" s="94"/>
      <c r="B215" s="95"/>
      <c r="C215" s="95"/>
      <c r="D215" s="96"/>
      <c r="E215" s="260"/>
      <c r="F215" s="97"/>
      <c r="G215" s="97"/>
      <c r="H215" s="97"/>
      <c r="I215" s="97"/>
      <c r="J215" s="97"/>
      <c r="K215" s="97"/>
      <c r="L215" s="97"/>
      <c r="M215" s="97"/>
      <c r="N215" s="97"/>
      <c r="O215" s="97"/>
      <c r="P215" s="97"/>
      <c r="Q215" s="97"/>
      <c r="R215" s="95"/>
      <c r="S215" s="97"/>
      <c r="T215" s="97"/>
      <c r="U215" s="97"/>
      <c r="V215" s="97"/>
      <c r="W215" s="97"/>
      <c r="X215" s="97"/>
      <c r="Y215" s="97"/>
      <c r="Z215" s="97"/>
      <c r="AA215" s="97"/>
      <c r="AB215" s="97"/>
      <c r="AC215" s="97"/>
      <c r="AD215" s="97"/>
      <c r="AE215" s="97"/>
      <c r="AF215" s="97"/>
      <c r="AG215" s="97"/>
      <c r="AH215" s="97"/>
      <c r="AI215" s="97"/>
      <c r="AJ215" s="97"/>
      <c r="AK215" s="97"/>
      <c r="AL215" s="97"/>
    </row>
    <row r="216" ht="15.75" customHeight="1">
      <c r="A216" s="94"/>
      <c r="B216" s="95"/>
      <c r="C216" s="95"/>
      <c r="D216" s="96"/>
      <c r="E216" s="260"/>
      <c r="F216" s="97"/>
      <c r="G216" s="97"/>
      <c r="H216" s="97"/>
      <c r="I216" s="97"/>
      <c r="J216" s="97"/>
      <c r="K216" s="97"/>
      <c r="L216" s="97"/>
      <c r="M216" s="97"/>
      <c r="N216" s="97"/>
      <c r="O216" s="97"/>
      <c r="P216" s="97"/>
      <c r="Q216" s="97"/>
      <c r="R216" s="95"/>
      <c r="S216" s="97"/>
      <c r="T216" s="97"/>
      <c r="U216" s="97"/>
      <c r="V216" s="97"/>
      <c r="W216" s="97"/>
      <c r="X216" s="97"/>
      <c r="Y216" s="97"/>
      <c r="Z216" s="97"/>
      <c r="AA216" s="97"/>
      <c r="AB216" s="97"/>
      <c r="AC216" s="97"/>
      <c r="AD216" s="97"/>
      <c r="AE216" s="97"/>
      <c r="AF216" s="97"/>
      <c r="AG216" s="97"/>
      <c r="AH216" s="97"/>
      <c r="AI216" s="97"/>
      <c r="AJ216" s="97"/>
      <c r="AK216" s="97"/>
      <c r="AL216" s="97"/>
    </row>
    <row r="217" ht="15.75" customHeight="1">
      <c r="A217" s="94"/>
      <c r="B217" s="95"/>
      <c r="C217" s="95"/>
      <c r="D217" s="96"/>
      <c r="E217" s="260"/>
      <c r="F217" s="97"/>
      <c r="G217" s="97"/>
      <c r="H217" s="97"/>
      <c r="I217" s="97"/>
      <c r="J217" s="97"/>
      <c r="K217" s="97"/>
      <c r="L217" s="97"/>
      <c r="M217" s="97"/>
      <c r="N217" s="97"/>
      <c r="O217" s="97"/>
      <c r="P217" s="97"/>
      <c r="Q217" s="97"/>
      <c r="R217" s="95"/>
      <c r="S217" s="97"/>
      <c r="T217" s="97"/>
      <c r="U217" s="97"/>
      <c r="V217" s="97"/>
      <c r="W217" s="97"/>
      <c r="X217" s="97"/>
      <c r="Y217" s="97"/>
      <c r="Z217" s="97"/>
      <c r="AA217" s="97"/>
      <c r="AB217" s="97"/>
      <c r="AC217" s="97"/>
      <c r="AD217" s="97"/>
      <c r="AE217" s="97"/>
      <c r="AF217" s="97"/>
      <c r="AG217" s="97"/>
      <c r="AH217" s="97"/>
      <c r="AI217" s="97"/>
      <c r="AJ217" s="97"/>
      <c r="AK217" s="97"/>
      <c r="AL217" s="97"/>
    </row>
    <row r="218" ht="15.75" customHeight="1">
      <c r="A218" s="94"/>
      <c r="B218" s="95"/>
      <c r="C218" s="95"/>
      <c r="D218" s="96"/>
      <c r="E218" s="260"/>
      <c r="F218" s="97"/>
      <c r="G218" s="97"/>
      <c r="H218" s="97"/>
      <c r="I218" s="97"/>
      <c r="J218" s="97"/>
      <c r="K218" s="97"/>
      <c r="L218" s="97"/>
      <c r="M218" s="97"/>
      <c r="N218" s="97"/>
      <c r="O218" s="97"/>
      <c r="P218" s="97"/>
      <c r="Q218" s="97"/>
      <c r="R218" s="95"/>
      <c r="S218" s="97"/>
      <c r="T218" s="97"/>
      <c r="U218" s="97"/>
      <c r="V218" s="97"/>
      <c r="W218" s="97"/>
      <c r="X218" s="97"/>
      <c r="Y218" s="97"/>
      <c r="Z218" s="97"/>
      <c r="AA218" s="97"/>
      <c r="AB218" s="97"/>
      <c r="AC218" s="97"/>
      <c r="AD218" s="97"/>
      <c r="AE218" s="97"/>
      <c r="AF218" s="97"/>
      <c r="AG218" s="97"/>
      <c r="AH218" s="97"/>
      <c r="AI218" s="97"/>
      <c r="AJ218" s="97"/>
      <c r="AK218" s="97"/>
      <c r="AL218" s="97"/>
    </row>
    <row r="219" ht="15.75" customHeight="1">
      <c r="A219" s="94"/>
      <c r="B219" s="95"/>
      <c r="C219" s="95"/>
      <c r="D219" s="96"/>
      <c r="E219" s="260"/>
      <c r="F219" s="97"/>
      <c r="G219" s="97"/>
      <c r="H219" s="97"/>
      <c r="I219" s="97"/>
      <c r="J219" s="97"/>
      <c r="K219" s="97"/>
      <c r="L219" s="97"/>
      <c r="M219" s="97"/>
      <c r="N219" s="97"/>
      <c r="O219" s="97"/>
      <c r="P219" s="97"/>
      <c r="Q219" s="97"/>
      <c r="R219" s="95"/>
      <c r="S219" s="97"/>
      <c r="T219" s="97"/>
      <c r="U219" s="97"/>
      <c r="V219" s="97"/>
      <c r="W219" s="97"/>
      <c r="X219" s="97"/>
      <c r="Y219" s="97"/>
      <c r="Z219" s="97"/>
      <c r="AA219" s="97"/>
      <c r="AB219" s="97"/>
      <c r="AC219" s="97"/>
      <c r="AD219" s="97"/>
      <c r="AE219" s="97"/>
      <c r="AF219" s="97"/>
      <c r="AG219" s="97"/>
      <c r="AH219" s="97"/>
      <c r="AI219" s="97"/>
      <c r="AJ219" s="97"/>
      <c r="AK219" s="97"/>
      <c r="AL219" s="97"/>
    </row>
    <row r="220" ht="15.75" customHeight="1">
      <c r="A220" s="94"/>
      <c r="B220" s="95"/>
      <c r="C220" s="95"/>
      <c r="D220" s="96"/>
      <c r="E220" s="260"/>
      <c r="F220" s="97"/>
      <c r="G220" s="97"/>
      <c r="H220" s="97"/>
      <c r="I220" s="97"/>
      <c r="J220" s="97"/>
      <c r="K220" s="97"/>
      <c r="L220" s="97"/>
      <c r="M220" s="97"/>
      <c r="N220" s="97"/>
      <c r="O220" s="97"/>
      <c r="P220" s="97"/>
      <c r="Q220" s="97"/>
      <c r="R220" s="95"/>
      <c r="S220" s="97"/>
      <c r="T220" s="97"/>
      <c r="U220" s="97"/>
      <c r="V220" s="97"/>
      <c r="W220" s="97"/>
      <c r="X220" s="97"/>
      <c r="Y220" s="97"/>
      <c r="Z220" s="97"/>
      <c r="AA220" s="97"/>
      <c r="AB220" s="97"/>
      <c r="AC220" s="97"/>
      <c r="AD220" s="97"/>
      <c r="AE220" s="97"/>
      <c r="AF220" s="97"/>
      <c r="AG220" s="97"/>
      <c r="AH220" s="97"/>
      <c r="AI220" s="97"/>
      <c r="AJ220" s="97"/>
      <c r="AK220" s="97"/>
      <c r="AL220" s="97"/>
    </row>
    <row r="221" ht="15.75" customHeight="1">
      <c r="A221" s="94"/>
      <c r="B221" s="95"/>
      <c r="C221" s="95"/>
      <c r="D221" s="96"/>
      <c r="E221" s="260"/>
      <c r="F221" s="97"/>
      <c r="G221" s="97"/>
      <c r="H221" s="97"/>
      <c r="I221" s="97"/>
      <c r="J221" s="97"/>
      <c r="K221" s="97"/>
      <c r="L221" s="97"/>
      <c r="M221" s="97"/>
      <c r="N221" s="97"/>
      <c r="O221" s="97"/>
      <c r="P221" s="97"/>
      <c r="Q221" s="97"/>
      <c r="R221" s="95"/>
      <c r="S221" s="97"/>
      <c r="T221" s="97"/>
      <c r="U221" s="97"/>
      <c r="V221" s="97"/>
      <c r="W221" s="97"/>
      <c r="X221" s="97"/>
      <c r="Y221" s="97"/>
      <c r="Z221" s="97"/>
      <c r="AA221" s="97"/>
      <c r="AB221" s="97"/>
      <c r="AC221" s="97"/>
      <c r="AD221" s="97"/>
      <c r="AE221" s="97"/>
      <c r="AF221" s="97"/>
      <c r="AG221" s="97"/>
      <c r="AH221" s="97"/>
      <c r="AI221" s="97"/>
      <c r="AJ221" s="97"/>
      <c r="AK221" s="97"/>
      <c r="AL221" s="97"/>
    </row>
    <row r="222" ht="15.75" customHeight="1">
      <c r="A222" s="94"/>
      <c r="B222" s="95"/>
      <c r="C222" s="95"/>
      <c r="D222" s="96"/>
      <c r="E222" s="260"/>
      <c r="F222" s="97"/>
      <c r="G222" s="97"/>
      <c r="H222" s="97"/>
      <c r="I222" s="97"/>
      <c r="J222" s="97"/>
      <c r="K222" s="97"/>
      <c r="L222" s="97"/>
      <c r="M222" s="97"/>
      <c r="N222" s="97"/>
      <c r="O222" s="97"/>
      <c r="P222" s="97"/>
      <c r="Q222" s="97"/>
      <c r="R222" s="95"/>
      <c r="S222" s="97"/>
      <c r="T222" s="97"/>
      <c r="U222" s="97"/>
      <c r="V222" s="97"/>
      <c r="W222" s="97"/>
      <c r="X222" s="97"/>
      <c r="Y222" s="97"/>
      <c r="Z222" s="97"/>
      <c r="AA222" s="97"/>
      <c r="AB222" s="97"/>
      <c r="AC222" s="97"/>
      <c r="AD222" s="97"/>
      <c r="AE222" s="97"/>
      <c r="AF222" s="97"/>
      <c r="AG222" s="97"/>
      <c r="AH222" s="97"/>
      <c r="AI222" s="97"/>
      <c r="AJ222" s="97"/>
      <c r="AK222" s="97"/>
      <c r="AL222" s="97"/>
    </row>
    <row r="223" ht="15.75" customHeight="1">
      <c r="A223" s="94"/>
      <c r="B223" s="95"/>
      <c r="C223" s="95"/>
      <c r="D223" s="96"/>
      <c r="E223" s="260"/>
      <c r="F223" s="97"/>
      <c r="G223" s="97"/>
      <c r="H223" s="97"/>
      <c r="I223" s="97"/>
      <c r="J223" s="97"/>
      <c r="K223" s="97"/>
      <c r="L223" s="97"/>
      <c r="M223" s="97"/>
      <c r="N223" s="97"/>
      <c r="O223" s="97"/>
      <c r="P223" s="97"/>
      <c r="Q223" s="97"/>
      <c r="R223" s="95"/>
      <c r="S223" s="97"/>
      <c r="T223" s="97"/>
      <c r="U223" s="97"/>
      <c r="V223" s="97"/>
      <c r="W223" s="97"/>
      <c r="X223" s="97"/>
      <c r="Y223" s="97"/>
      <c r="Z223" s="97"/>
      <c r="AA223" s="97"/>
      <c r="AB223" s="97"/>
      <c r="AC223" s="97"/>
      <c r="AD223" s="97"/>
      <c r="AE223" s="97"/>
      <c r="AF223" s="97"/>
      <c r="AG223" s="97"/>
      <c r="AH223" s="97"/>
      <c r="AI223" s="97"/>
      <c r="AJ223" s="97"/>
      <c r="AK223" s="97"/>
      <c r="AL223" s="97"/>
    </row>
    <row r="224" ht="15.75" customHeight="1">
      <c r="A224" s="94"/>
      <c r="B224" s="95"/>
      <c r="C224" s="95"/>
      <c r="D224" s="96"/>
      <c r="E224" s="260"/>
      <c r="F224" s="97"/>
      <c r="G224" s="97"/>
      <c r="H224" s="97"/>
      <c r="I224" s="97"/>
      <c r="J224" s="97"/>
      <c r="K224" s="97"/>
      <c r="L224" s="97"/>
      <c r="M224" s="97"/>
      <c r="N224" s="97"/>
      <c r="O224" s="97"/>
      <c r="P224" s="97"/>
      <c r="Q224" s="97"/>
      <c r="R224" s="95"/>
      <c r="S224" s="97"/>
      <c r="T224" s="97"/>
      <c r="U224" s="97"/>
      <c r="V224" s="97"/>
      <c r="W224" s="97"/>
      <c r="X224" s="97"/>
      <c r="Y224" s="97"/>
      <c r="Z224" s="97"/>
      <c r="AA224" s="97"/>
      <c r="AB224" s="97"/>
      <c r="AC224" s="97"/>
      <c r="AD224" s="97"/>
      <c r="AE224" s="97"/>
      <c r="AF224" s="97"/>
      <c r="AG224" s="97"/>
      <c r="AH224" s="97"/>
      <c r="AI224" s="97"/>
      <c r="AJ224" s="97"/>
      <c r="AK224" s="97"/>
      <c r="AL224" s="97"/>
    </row>
    <row r="225" ht="15.75" customHeight="1">
      <c r="A225" s="94"/>
      <c r="B225" s="95"/>
      <c r="C225" s="95"/>
      <c r="D225" s="96"/>
      <c r="E225" s="260"/>
      <c r="F225" s="97"/>
      <c r="G225" s="97"/>
      <c r="H225" s="97"/>
      <c r="I225" s="97"/>
      <c r="J225" s="97"/>
      <c r="K225" s="97"/>
      <c r="L225" s="97"/>
      <c r="M225" s="97"/>
      <c r="N225" s="97"/>
      <c r="O225" s="97"/>
      <c r="P225" s="97"/>
      <c r="Q225" s="97"/>
      <c r="R225" s="95"/>
      <c r="S225" s="97"/>
      <c r="T225" s="97"/>
      <c r="U225" s="97"/>
      <c r="V225" s="97"/>
      <c r="W225" s="97"/>
      <c r="X225" s="97"/>
      <c r="Y225" s="97"/>
      <c r="Z225" s="97"/>
      <c r="AA225" s="97"/>
      <c r="AB225" s="97"/>
      <c r="AC225" s="97"/>
      <c r="AD225" s="97"/>
      <c r="AE225" s="97"/>
      <c r="AF225" s="97"/>
      <c r="AG225" s="97"/>
      <c r="AH225" s="97"/>
      <c r="AI225" s="97"/>
      <c r="AJ225" s="97"/>
      <c r="AK225" s="97"/>
      <c r="AL225" s="97"/>
    </row>
    <row r="226" ht="15.75" customHeight="1">
      <c r="A226" s="94"/>
      <c r="B226" s="95"/>
      <c r="C226" s="95"/>
      <c r="D226" s="96"/>
      <c r="E226" s="260"/>
      <c r="F226" s="97"/>
      <c r="G226" s="97"/>
      <c r="H226" s="97"/>
      <c r="I226" s="97"/>
      <c r="J226" s="97"/>
      <c r="K226" s="97"/>
      <c r="L226" s="97"/>
      <c r="M226" s="97"/>
      <c r="N226" s="97"/>
      <c r="O226" s="97"/>
      <c r="P226" s="97"/>
      <c r="Q226" s="97"/>
      <c r="R226" s="95"/>
      <c r="S226" s="97"/>
      <c r="T226" s="97"/>
      <c r="U226" s="97"/>
      <c r="V226" s="97"/>
      <c r="W226" s="97"/>
      <c r="X226" s="97"/>
      <c r="Y226" s="97"/>
      <c r="Z226" s="97"/>
      <c r="AA226" s="97"/>
      <c r="AB226" s="97"/>
      <c r="AC226" s="97"/>
      <c r="AD226" s="97"/>
      <c r="AE226" s="97"/>
      <c r="AF226" s="97"/>
      <c r="AG226" s="97"/>
      <c r="AH226" s="97"/>
      <c r="AI226" s="97"/>
      <c r="AJ226" s="97"/>
      <c r="AK226" s="97"/>
      <c r="AL226" s="97"/>
    </row>
    <row r="227" ht="15.75" customHeight="1">
      <c r="A227" s="94"/>
      <c r="B227" s="95"/>
      <c r="C227" s="95"/>
      <c r="D227" s="96"/>
      <c r="E227" s="260"/>
      <c r="F227" s="97"/>
      <c r="G227" s="97"/>
      <c r="H227" s="97"/>
      <c r="I227" s="97"/>
      <c r="J227" s="97"/>
      <c r="K227" s="97"/>
      <c r="L227" s="97"/>
      <c r="M227" s="97"/>
      <c r="N227" s="97"/>
      <c r="O227" s="97"/>
      <c r="P227" s="97"/>
      <c r="Q227" s="97"/>
      <c r="R227" s="95"/>
      <c r="S227" s="97"/>
      <c r="T227" s="97"/>
      <c r="U227" s="97"/>
      <c r="V227" s="97"/>
      <c r="W227" s="97"/>
      <c r="X227" s="97"/>
      <c r="Y227" s="97"/>
      <c r="Z227" s="97"/>
      <c r="AA227" s="97"/>
      <c r="AB227" s="97"/>
      <c r="AC227" s="97"/>
      <c r="AD227" s="97"/>
      <c r="AE227" s="97"/>
      <c r="AF227" s="97"/>
      <c r="AG227" s="97"/>
      <c r="AH227" s="97"/>
      <c r="AI227" s="97"/>
      <c r="AJ227" s="97"/>
      <c r="AK227" s="97"/>
      <c r="AL227" s="97"/>
    </row>
    <row r="228" ht="15.75" customHeight="1">
      <c r="A228" s="94"/>
      <c r="B228" s="95"/>
      <c r="C228" s="95"/>
      <c r="D228" s="96"/>
      <c r="E228" s="260"/>
      <c r="F228" s="97"/>
      <c r="G228" s="97"/>
      <c r="H228" s="97"/>
      <c r="I228" s="97"/>
      <c r="J228" s="97"/>
      <c r="K228" s="97"/>
      <c r="L228" s="97"/>
      <c r="M228" s="97"/>
      <c r="N228" s="97"/>
      <c r="O228" s="97"/>
      <c r="P228" s="97"/>
      <c r="Q228" s="97"/>
      <c r="R228" s="95"/>
      <c r="S228" s="97"/>
      <c r="T228" s="97"/>
      <c r="U228" s="97"/>
      <c r="V228" s="97"/>
      <c r="W228" s="97"/>
      <c r="X228" s="97"/>
      <c r="Y228" s="97"/>
      <c r="Z228" s="97"/>
      <c r="AA228" s="97"/>
      <c r="AB228" s="97"/>
      <c r="AC228" s="97"/>
      <c r="AD228" s="97"/>
      <c r="AE228" s="97"/>
      <c r="AF228" s="97"/>
      <c r="AG228" s="97"/>
      <c r="AH228" s="97"/>
      <c r="AI228" s="97"/>
      <c r="AJ228" s="97"/>
      <c r="AK228" s="97"/>
      <c r="AL228" s="97"/>
    </row>
    <row r="229" ht="15.75" customHeight="1">
      <c r="A229" s="94"/>
      <c r="B229" s="95"/>
      <c r="C229" s="95"/>
      <c r="D229" s="96"/>
      <c r="E229" s="260"/>
      <c r="F229" s="97"/>
      <c r="G229" s="97"/>
      <c r="H229" s="97"/>
      <c r="I229" s="97"/>
      <c r="J229" s="97"/>
      <c r="K229" s="97"/>
      <c r="L229" s="97"/>
      <c r="M229" s="97"/>
      <c r="N229" s="97"/>
      <c r="O229" s="97"/>
      <c r="P229" s="97"/>
      <c r="Q229" s="97"/>
      <c r="R229" s="95"/>
      <c r="S229" s="97"/>
      <c r="T229" s="97"/>
      <c r="U229" s="97"/>
      <c r="V229" s="97"/>
      <c r="W229" s="97"/>
      <c r="X229" s="97"/>
      <c r="Y229" s="97"/>
      <c r="Z229" s="97"/>
      <c r="AA229" s="97"/>
      <c r="AB229" s="97"/>
      <c r="AC229" s="97"/>
      <c r="AD229" s="97"/>
      <c r="AE229" s="97"/>
      <c r="AF229" s="97"/>
      <c r="AG229" s="97"/>
      <c r="AH229" s="97"/>
      <c r="AI229" s="97"/>
      <c r="AJ229" s="97"/>
      <c r="AK229" s="97"/>
      <c r="AL229" s="97"/>
    </row>
    <row r="230" ht="15.75" customHeight="1">
      <c r="A230" s="94"/>
      <c r="B230" s="95"/>
      <c r="C230" s="95"/>
      <c r="D230" s="96"/>
      <c r="E230" s="260"/>
      <c r="F230" s="97"/>
      <c r="G230" s="97"/>
      <c r="H230" s="97"/>
      <c r="I230" s="97"/>
      <c r="J230" s="97"/>
      <c r="K230" s="97"/>
      <c r="L230" s="97"/>
      <c r="M230" s="97"/>
      <c r="N230" s="97"/>
      <c r="O230" s="97"/>
      <c r="P230" s="97"/>
      <c r="Q230" s="97"/>
      <c r="R230" s="95"/>
      <c r="S230" s="97"/>
      <c r="T230" s="97"/>
      <c r="U230" s="97"/>
      <c r="V230" s="97"/>
      <c r="W230" s="97"/>
      <c r="X230" s="97"/>
      <c r="Y230" s="97"/>
      <c r="Z230" s="97"/>
      <c r="AA230" s="97"/>
      <c r="AB230" s="97"/>
      <c r="AC230" s="97"/>
      <c r="AD230" s="97"/>
      <c r="AE230" s="97"/>
      <c r="AF230" s="97"/>
      <c r="AG230" s="97"/>
      <c r="AH230" s="97"/>
      <c r="AI230" s="97"/>
      <c r="AJ230" s="97"/>
      <c r="AK230" s="97"/>
      <c r="AL230" s="97"/>
    </row>
    <row r="231" ht="15.75" customHeight="1">
      <c r="A231" s="94"/>
      <c r="B231" s="95"/>
      <c r="C231" s="95"/>
      <c r="D231" s="96"/>
      <c r="E231" s="260"/>
      <c r="F231" s="97"/>
      <c r="G231" s="97"/>
      <c r="H231" s="97"/>
      <c r="I231" s="97"/>
      <c r="J231" s="97"/>
      <c r="K231" s="97"/>
      <c r="L231" s="97"/>
      <c r="M231" s="97"/>
      <c r="N231" s="97"/>
      <c r="O231" s="97"/>
      <c r="P231" s="97"/>
      <c r="Q231" s="97"/>
      <c r="R231" s="95"/>
      <c r="S231" s="97"/>
      <c r="T231" s="97"/>
      <c r="U231" s="97"/>
      <c r="V231" s="97"/>
      <c r="W231" s="97"/>
      <c r="X231" s="97"/>
      <c r="Y231" s="97"/>
      <c r="Z231" s="97"/>
      <c r="AA231" s="97"/>
      <c r="AB231" s="97"/>
      <c r="AC231" s="97"/>
      <c r="AD231" s="97"/>
      <c r="AE231" s="97"/>
      <c r="AF231" s="97"/>
      <c r="AG231" s="97"/>
      <c r="AH231" s="97"/>
      <c r="AI231" s="97"/>
      <c r="AJ231" s="97"/>
      <c r="AK231" s="97"/>
      <c r="AL231" s="97"/>
    </row>
    <row r="232" ht="15.75" customHeight="1">
      <c r="A232" s="94"/>
      <c r="B232" s="95"/>
      <c r="C232" s="95"/>
      <c r="D232" s="96"/>
      <c r="E232" s="260"/>
      <c r="F232" s="97"/>
      <c r="G232" s="97"/>
      <c r="H232" s="97"/>
      <c r="I232" s="97"/>
      <c r="J232" s="97"/>
      <c r="K232" s="97"/>
      <c r="L232" s="97"/>
      <c r="M232" s="97"/>
      <c r="N232" s="97"/>
      <c r="O232" s="97"/>
      <c r="P232" s="97"/>
      <c r="Q232" s="97"/>
      <c r="R232" s="95"/>
      <c r="S232" s="97"/>
      <c r="T232" s="97"/>
      <c r="U232" s="97"/>
      <c r="V232" s="97"/>
      <c r="W232" s="97"/>
      <c r="X232" s="97"/>
      <c r="Y232" s="97"/>
      <c r="Z232" s="97"/>
      <c r="AA232" s="97"/>
      <c r="AB232" s="97"/>
      <c r="AC232" s="97"/>
      <c r="AD232" s="97"/>
      <c r="AE232" s="97"/>
      <c r="AF232" s="97"/>
      <c r="AG232" s="97"/>
      <c r="AH232" s="97"/>
      <c r="AI232" s="97"/>
      <c r="AJ232" s="97"/>
      <c r="AK232" s="97"/>
      <c r="AL232" s="97"/>
    </row>
    <row r="233" ht="15.75" customHeight="1">
      <c r="A233" s="94"/>
      <c r="B233" s="95"/>
      <c r="C233" s="95"/>
      <c r="D233" s="96"/>
      <c r="E233" s="260"/>
      <c r="F233" s="97"/>
      <c r="G233" s="97"/>
      <c r="H233" s="97"/>
      <c r="I233" s="97"/>
      <c r="J233" s="97"/>
      <c r="K233" s="97"/>
      <c r="L233" s="97"/>
      <c r="M233" s="97"/>
      <c r="N233" s="97"/>
      <c r="O233" s="97"/>
      <c r="P233" s="97"/>
      <c r="Q233" s="97"/>
      <c r="R233" s="95"/>
      <c r="S233" s="97"/>
      <c r="T233" s="97"/>
      <c r="U233" s="97"/>
      <c r="V233" s="97"/>
      <c r="W233" s="97"/>
      <c r="X233" s="97"/>
      <c r="Y233" s="97"/>
      <c r="Z233" s="97"/>
      <c r="AA233" s="97"/>
      <c r="AB233" s="97"/>
      <c r="AC233" s="97"/>
      <c r="AD233" s="97"/>
      <c r="AE233" s="97"/>
      <c r="AF233" s="97"/>
      <c r="AG233" s="97"/>
      <c r="AH233" s="97"/>
      <c r="AI233" s="97"/>
      <c r="AJ233" s="97"/>
      <c r="AK233" s="97"/>
      <c r="AL233" s="97"/>
    </row>
    <row r="234" ht="15.75" customHeight="1">
      <c r="A234" s="94"/>
      <c r="B234" s="95"/>
      <c r="C234" s="95"/>
      <c r="D234" s="96"/>
      <c r="E234" s="260"/>
      <c r="F234" s="97"/>
      <c r="G234" s="97"/>
      <c r="H234" s="97"/>
      <c r="I234" s="97"/>
      <c r="J234" s="97"/>
      <c r="K234" s="97"/>
      <c r="L234" s="97"/>
      <c r="M234" s="97"/>
      <c r="N234" s="97"/>
      <c r="O234" s="97"/>
      <c r="P234" s="97"/>
      <c r="Q234" s="97"/>
      <c r="R234" s="95"/>
      <c r="S234" s="97"/>
      <c r="T234" s="97"/>
      <c r="U234" s="97"/>
      <c r="V234" s="97"/>
      <c r="W234" s="97"/>
      <c r="X234" s="97"/>
      <c r="Y234" s="97"/>
      <c r="Z234" s="97"/>
      <c r="AA234" s="97"/>
      <c r="AB234" s="97"/>
      <c r="AC234" s="97"/>
      <c r="AD234" s="97"/>
      <c r="AE234" s="97"/>
      <c r="AF234" s="97"/>
      <c r="AG234" s="97"/>
      <c r="AH234" s="97"/>
      <c r="AI234" s="97"/>
      <c r="AJ234" s="97"/>
      <c r="AK234" s="97"/>
      <c r="AL234" s="97"/>
    </row>
    <row r="235" ht="15.75" customHeight="1">
      <c r="A235" s="94"/>
      <c r="B235" s="95"/>
      <c r="C235" s="95"/>
      <c r="D235" s="96"/>
      <c r="E235" s="260"/>
      <c r="F235" s="97"/>
      <c r="G235" s="97"/>
      <c r="H235" s="97"/>
      <c r="I235" s="97"/>
      <c r="J235" s="97"/>
      <c r="K235" s="97"/>
      <c r="L235" s="97"/>
      <c r="M235" s="97"/>
      <c r="N235" s="97"/>
      <c r="O235" s="97"/>
      <c r="P235" s="97"/>
      <c r="Q235" s="97"/>
      <c r="R235" s="95"/>
      <c r="S235" s="97"/>
      <c r="T235" s="97"/>
      <c r="U235" s="97"/>
      <c r="V235" s="97"/>
      <c r="W235" s="97"/>
      <c r="X235" s="97"/>
      <c r="Y235" s="97"/>
      <c r="Z235" s="97"/>
      <c r="AA235" s="97"/>
      <c r="AB235" s="97"/>
      <c r="AC235" s="97"/>
      <c r="AD235" s="97"/>
      <c r="AE235" s="97"/>
      <c r="AF235" s="97"/>
      <c r="AG235" s="97"/>
      <c r="AH235" s="97"/>
      <c r="AI235" s="97"/>
      <c r="AJ235" s="97"/>
      <c r="AK235" s="97"/>
      <c r="AL235" s="97"/>
    </row>
    <row r="236" ht="15.75" customHeight="1">
      <c r="A236" s="94"/>
      <c r="B236" s="95"/>
      <c r="C236" s="95"/>
      <c r="D236" s="96"/>
      <c r="E236" s="260"/>
      <c r="F236" s="97"/>
      <c r="G236" s="97"/>
      <c r="H236" s="97"/>
      <c r="I236" s="97"/>
      <c r="J236" s="97"/>
      <c r="K236" s="97"/>
      <c r="L236" s="97"/>
      <c r="M236" s="97"/>
      <c r="N236" s="97"/>
      <c r="O236" s="97"/>
      <c r="P236" s="97"/>
      <c r="Q236" s="97"/>
      <c r="R236" s="95"/>
      <c r="S236" s="97"/>
      <c r="T236" s="97"/>
      <c r="U236" s="97"/>
      <c r="V236" s="97"/>
      <c r="W236" s="97"/>
      <c r="X236" s="97"/>
      <c r="Y236" s="97"/>
      <c r="Z236" s="97"/>
      <c r="AA236" s="97"/>
      <c r="AB236" s="97"/>
      <c r="AC236" s="97"/>
      <c r="AD236" s="97"/>
      <c r="AE236" s="97"/>
      <c r="AF236" s="97"/>
      <c r="AG236" s="97"/>
      <c r="AH236" s="97"/>
      <c r="AI236" s="97"/>
      <c r="AJ236" s="97"/>
      <c r="AK236" s="97"/>
      <c r="AL236" s="97"/>
    </row>
    <row r="237" ht="15.75" customHeight="1">
      <c r="A237" s="94"/>
      <c r="B237" s="95"/>
      <c r="C237" s="95"/>
      <c r="D237" s="96"/>
      <c r="E237" s="260"/>
      <c r="F237" s="97"/>
      <c r="G237" s="97"/>
      <c r="H237" s="97"/>
      <c r="I237" s="97"/>
      <c r="J237" s="97"/>
      <c r="K237" s="97"/>
      <c r="L237" s="97"/>
      <c r="M237" s="97"/>
      <c r="N237" s="97"/>
      <c r="O237" s="97"/>
      <c r="P237" s="97"/>
      <c r="Q237" s="97"/>
      <c r="R237" s="95"/>
      <c r="S237" s="97"/>
      <c r="T237" s="97"/>
      <c r="U237" s="97"/>
      <c r="V237" s="97"/>
      <c r="W237" s="97"/>
      <c r="X237" s="97"/>
      <c r="Y237" s="97"/>
      <c r="Z237" s="97"/>
      <c r="AA237" s="97"/>
      <c r="AB237" s="97"/>
      <c r="AC237" s="97"/>
      <c r="AD237" s="97"/>
      <c r="AE237" s="97"/>
      <c r="AF237" s="97"/>
      <c r="AG237" s="97"/>
      <c r="AH237" s="97"/>
      <c r="AI237" s="97"/>
      <c r="AJ237" s="97"/>
      <c r="AK237" s="97"/>
      <c r="AL237" s="97"/>
    </row>
    <row r="238" ht="15.75" customHeight="1">
      <c r="A238" s="94"/>
      <c r="B238" s="95"/>
      <c r="C238" s="95"/>
      <c r="D238" s="96"/>
      <c r="E238" s="260"/>
      <c r="F238" s="97"/>
      <c r="G238" s="97"/>
      <c r="H238" s="97"/>
      <c r="I238" s="97"/>
      <c r="J238" s="97"/>
      <c r="K238" s="97"/>
      <c r="L238" s="97"/>
      <c r="M238" s="97"/>
      <c r="N238" s="97"/>
      <c r="O238" s="97"/>
      <c r="P238" s="97"/>
      <c r="Q238" s="97"/>
      <c r="R238" s="95"/>
      <c r="S238" s="97"/>
      <c r="T238" s="97"/>
      <c r="U238" s="97"/>
      <c r="V238" s="97"/>
      <c r="W238" s="97"/>
      <c r="X238" s="97"/>
      <c r="Y238" s="97"/>
      <c r="Z238" s="97"/>
      <c r="AA238" s="97"/>
      <c r="AB238" s="97"/>
      <c r="AC238" s="97"/>
      <c r="AD238" s="97"/>
      <c r="AE238" s="97"/>
      <c r="AF238" s="97"/>
      <c r="AG238" s="97"/>
      <c r="AH238" s="97"/>
      <c r="AI238" s="97"/>
      <c r="AJ238" s="97"/>
      <c r="AK238" s="97"/>
      <c r="AL238" s="97"/>
    </row>
    <row r="239" ht="15.75" customHeight="1">
      <c r="A239" s="94"/>
      <c r="B239" s="95"/>
      <c r="C239" s="95"/>
      <c r="D239" s="96"/>
      <c r="E239" s="260"/>
      <c r="F239" s="97"/>
      <c r="G239" s="97"/>
      <c r="H239" s="97"/>
      <c r="I239" s="97"/>
      <c r="J239" s="97"/>
      <c r="K239" s="97"/>
      <c r="L239" s="97"/>
      <c r="M239" s="97"/>
      <c r="N239" s="97"/>
      <c r="O239" s="97"/>
      <c r="P239" s="97"/>
      <c r="Q239" s="97"/>
      <c r="R239" s="95"/>
      <c r="S239" s="97"/>
      <c r="T239" s="97"/>
      <c r="U239" s="97"/>
      <c r="V239" s="97"/>
      <c r="W239" s="97"/>
      <c r="X239" s="97"/>
      <c r="Y239" s="97"/>
      <c r="Z239" s="97"/>
      <c r="AA239" s="97"/>
      <c r="AB239" s="97"/>
      <c r="AC239" s="97"/>
      <c r="AD239" s="97"/>
      <c r="AE239" s="97"/>
      <c r="AF239" s="97"/>
      <c r="AG239" s="97"/>
      <c r="AH239" s="97"/>
      <c r="AI239" s="97"/>
      <c r="AJ239" s="97"/>
      <c r="AK239" s="97"/>
      <c r="AL239" s="97"/>
    </row>
    <row r="240" ht="15.75" customHeight="1">
      <c r="A240" s="94"/>
      <c r="B240" s="95"/>
      <c r="C240" s="95"/>
      <c r="D240" s="96"/>
      <c r="E240" s="260"/>
      <c r="F240" s="97"/>
      <c r="G240" s="97"/>
      <c r="H240" s="97"/>
      <c r="I240" s="97"/>
      <c r="J240" s="97"/>
      <c r="K240" s="97"/>
      <c r="L240" s="97"/>
      <c r="M240" s="97"/>
      <c r="N240" s="97"/>
      <c r="O240" s="97"/>
      <c r="P240" s="97"/>
      <c r="Q240" s="97"/>
      <c r="R240" s="95"/>
      <c r="S240" s="97"/>
      <c r="T240" s="97"/>
      <c r="U240" s="97"/>
      <c r="V240" s="97"/>
      <c r="W240" s="97"/>
      <c r="X240" s="97"/>
      <c r="Y240" s="97"/>
      <c r="Z240" s="97"/>
      <c r="AA240" s="97"/>
      <c r="AB240" s="97"/>
      <c r="AC240" s="97"/>
      <c r="AD240" s="97"/>
      <c r="AE240" s="97"/>
      <c r="AF240" s="97"/>
      <c r="AG240" s="97"/>
      <c r="AH240" s="97"/>
      <c r="AI240" s="97"/>
      <c r="AJ240" s="97"/>
      <c r="AK240" s="97"/>
      <c r="AL240" s="97"/>
    </row>
    <row r="241" ht="15.75" customHeight="1">
      <c r="A241" s="94"/>
      <c r="B241" s="95"/>
      <c r="C241" s="95"/>
      <c r="D241" s="96"/>
      <c r="E241" s="260"/>
      <c r="F241" s="97"/>
      <c r="G241" s="97"/>
      <c r="H241" s="97"/>
      <c r="I241" s="97"/>
      <c r="J241" s="97"/>
      <c r="K241" s="97"/>
      <c r="L241" s="97"/>
      <c r="M241" s="97"/>
      <c r="N241" s="97"/>
      <c r="O241" s="97"/>
      <c r="P241" s="97"/>
      <c r="Q241" s="97"/>
      <c r="R241" s="95"/>
      <c r="S241" s="97"/>
      <c r="T241" s="97"/>
      <c r="U241" s="97"/>
      <c r="V241" s="97"/>
      <c r="W241" s="97"/>
      <c r="X241" s="97"/>
      <c r="Y241" s="97"/>
      <c r="Z241" s="97"/>
      <c r="AA241" s="97"/>
      <c r="AB241" s="97"/>
      <c r="AC241" s="97"/>
      <c r="AD241" s="97"/>
      <c r="AE241" s="97"/>
      <c r="AF241" s="97"/>
      <c r="AG241" s="97"/>
      <c r="AH241" s="97"/>
      <c r="AI241" s="97"/>
      <c r="AJ241" s="97"/>
      <c r="AK241" s="97"/>
      <c r="AL241" s="97"/>
    </row>
    <row r="242" ht="15.75" customHeight="1">
      <c r="A242" s="94"/>
      <c r="B242" s="95"/>
      <c r="C242" s="95"/>
      <c r="D242" s="96"/>
      <c r="E242" s="260"/>
      <c r="F242" s="97"/>
      <c r="G242" s="97"/>
      <c r="H242" s="97"/>
      <c r="I242" s="97"/>
      <c r="J242" s="97"/>
      <c r="K242" s="97"/>
      <c r="L242" s="97"/>
      <c r="M242" s="97"/>
      <c r="N242" s="97"/>
      <c r="O242" s="97"/>
      <c r="P242" s="97"/>
      <c r="Q242" s="97"/>
      <c r="R242" s="95"/>
      <c r="S242" s="97"/>
      <c r="T242" s="97"/>
      <c r="U242" s="97"/>
      <c r="V242" s="97"/>
      <c r="W242" s="97"/>
      <c r="X242" s="97"/>
      <c r="Y242" s="97"/>
      <c r="Z242" s="97"/>
      <c r="AA242" s="97"/>
      <c r="AB242" s="97"/>
      <c r="AC242" s="97"/>
      <c r="AD242" s="97"/>
      <c r="AE242" s="97"/>
      <c r="AF242" s="97"/>
      <c r="AG242" s="97"/>
      <c r="AH242" s="97"/>
      <c r="AI242" s="97"/>
      <c r="AJ242" s="97"/>
      <c r="AK242" s="97"/>
      <c r="AL242" s="97"/>
    </row>
    <row r="243" ht="15.75" customHeight="1">
      <c r="A243" s="94"/>
      <c r="B243" s="95"/>
      <c r="C243" s="95"/>
      <c r="D243" s="96"/>
      <c r="E243" s="260"/>
      <c r="F243" s="97"/>
      <c r="G243" s="97"/>
      <c r="H243" s="97"/>
      <c r="I243" s="97"/>
      <c r="J243" s="97"/>
      <c r="K243" s="97"/>
      <c r="L243" s="97"/>
      <c r="M243" s="97"/>
      <c r="N243" s="97"/>
      <c r="O243" s="97"/>
      <c r="P243" s="97"/>
      <c r="Q243" s="97"/>
      <c r="R243" s="95"/>
      <c r="S243" s="97"/>
      <c r="T243" s="97"/>
      <c r="U243" s="97"/>
      <c r="V243" s="97"/>
      <c r="W243" s="97"/>
      <c r="X243" s="97"/>
      <c r="Y243" s="97"/>
      <c r="Z243" s="97"/>
      <c r="AA243" s="97"/>
      <c r="AB243" s="97"/>
      <c r="AC243" s="97"/>
      <c r="AD243" s="97"/>
      <c r="AE243" s="97"/>
      <c r="AF243" s="97"/>
      <c r="AG243" s="97"/>
      <c r="AH243" s="97"/>
      <c r="AI243" s="97"/>
      <c r="AJ243" s="97"/>
      <c r="AK243" s="97"/>
      <c r="AL243" s="97"/>
    </row>
    <row r="244" ht="15.75" customHeight="1">
      <c r="A244" s="94"/>
      <c r="B244" s="95"/>
      <c r="C244" s="95"/>
      <c r="D244" s="96"/>
      <c r="E244" s="260"/>
      <c r="F244" s="97"/>
      <c r="G244" s="97"/>
      <c r="H244" s="97"/>
      <c r="I244" s="97"/>
      <c r="J244" s="97"/>
      <c r="K244" s="97"/>
      <c r="L244" s="97"/>
      <c r="M244" s="97"/>
      <c r="N244" s="97"/>
      <c r="O244" s="97"/>
      <c r="P244" s="97"/>
      <c r="Q244" s="97"/>
      <c r="R244" s="95"/>
      <c r="S244" s="97"/>
      <c r="T244" s="97"/>
      <c r="U244" s="97"/>
      <c r="V244" s="97"/>
      <c r="W244" s="97"/>
      <c r="X244" s="97"/>
      <c r="Y244" s="97"/>
      <c r="Z244" s="97"/>
      <c r="AA244" s="97"/>
      <c r="AB244" s="97"/>
      <c r="AC244" s="97"/>
      <c r="AD244" s="97"/>
      <c r="AE244" s="97"/>
      <c r="AF244" s="97"/>
      <c r="AG244" s="97"/>
      <c r="AH244" s="97"/>
      <c r="AI244" s="97"/>
      <c r="AJ244" s="97"/>
      <c r="AK244" s="97"/>
      <c r="AL244" s="97"/>
    </row>
    <row r="245" ht="15.75" customHeight="1">
      <c r="A245" s="94"/>
      <c r="B245" s="95"/>
      <c r="C245" s="95"/>
      <c r="D245" s="96"/>
      <c r="E245" s="260"/>
      <c r="F245" s="97"/>
      <c r="G245" s="97"/>
      <c r="H245" s="97"/>
      <c r="I245" s="97"/>
      <c r="J245" s="97"/>
      <c r="K245" s="97"/>
      <c r="L245" s="97"/>
      <c r="M245" s="97"/>
      <c r="N245" s="97"/>
      <c r="O245" s="97"/>
      <c r="P245" s="97"/>
      <c r="Q245" s="97"/>
      <c r="R245" s="95"/>
      <c r="S245" s="97"/>
      <c r="T245" s="97"/>
      <c r="U245" s="97"/>
      <c r="V245" s="97"/>
      <c r="W245" s="97"/>
      <c r="X245" s="97"/>
      <c r="Y245" s="97"/>
      <c r="Z245" s="97"/>
      <c r="AA245" s="97"/>
      <c r="AB245" s="97"/>
      <c r="AC245" s="97"/>
      <c r="AD245" s="97"/>
      <c r="AE245" s="97"/>
      <c r="AF245" s="97"/>
      <c r="AG245" s="97"/>
      <c r="AH245" s="97"/>
      <c r="AI245" s="97"/>
      <c r="AJ245" s="97"/>
      <c r="AK245" s="97"/>
      <c r="AL245" s="97"/>
    </row>
    <row r="246" ht="15.75" customHeight="1">
      <c r="A246" s="94"/>
      <c r="B246" s="95"/>
      <c r="C246" s="95"/>
      <c r="D246" s="96"/>
      <c r="E246" s="260"/>
      <c r="F246" s="97"/>
      <c r="G246" s="97"/>
      <c r="H246" s="97"/>
      <c r="I246" s="97"/>
      <c r="J246" s="97"/>
      <c r="K246" s="97"/>
      <c r="L246" s="97"/>
      <c r="M246" s="97"/>
      <c r="N246" s="97"/>
      <c r="O246" s="97"/>
      <c r="P246" s="97"/>
      <c r="Q246" s="97"/>
      <c r="R246" s="95"/>
      <c r="S246" s="97"/>
      <c r="T246" s="97"/>
      <c r="U246" s="97"/>
      <c r="V246" s="97"/>
      <c r="W246" s="97"/>
      <c r="X246" s="97"/>
      <c r="Y246" s="97"/>
      <c r="Z246" s="97"/>
      <c r="AA246" s="97"/>
      <c r="AB246" s="97"/>
      <c r="AC246" s="97"/>
      <c r="AD246" s="97"/>
      <c r="AE246" s="97"/>
      <c r="AF246" s="97"/>
      <c r="AG246" s="97"/>
      <c r="AH246" s="97"/>
      <c r="AI246" s="97"/>
      <c r="AJ246" s="97"/>
      <c r="AK246" s="97"/>
      <c r="AL246" s="97"/>
    </row>
    <row r="247" ht="15.75" customHeight="1">
      <c r="A247" s="94"/>
      <c r="B247" s="95"/>
      <c r="C247" s="95"/>
      <c r="D247" s="96"/>
      <c r="E247" s="260"/>
      <c r="F247" s="97"/>
      <c r="G247" s="97"/>
      <c r="H247" s="97"/>
      <c r="I247" s="97"/>
      <c r="J247" s="97"/>
      <c r="K247" s="97"/>
      <c r="L247" s="97"/>
      <c r="M247" s="97"/>
      <c r="N247" s="97"/>
      <c r="O247" s="97"/>
      <c r="P247" s="97"/>
      <c r="Q247" s="97"/>
      <c r="R247" s="95"/>
      <c r="S247" s="97"/>
      <c r="T247" s="97"/>
      <c r="U247" s="97"/>
      <c r="V247" s="97"/>
      <c r="W247" s="97"/>
      <c r="X247" s="97"/>
      <c r="Y247" s="97"/>
      <c r="Z247" s="97"/>
      <c r="AA247" s="97"/>
      <c r="AB247" s="97"/>
      <c r="AC247" s="97"/>
      <c r="AD247" s="97"/>
      <c r="AE247" s="97"/>
      <c r="AF247" s="97"/>
      <c r="AG247" s="97"/>
      <c r="AH247" s="97"/>
      <c r="AI247" s="97"/>
      <c r="AJ247" s="97"/>
      <c r="AK247" s="97"/>
      <c r="AL247" s="97"/>
    </row>
    <row r="248" ht="15.75" customHeight="1">
      <c r="A248" s="94"/>
      <c r="B248" s="95"/>
      <c r="C248" s="95"/>
      <c r="D248" s="96"/>
      <c r="E248" s="260"/>
      <c r="F248" s="97"/>
      <c r="G248" s="97"/>
      <c r="H248" s="97"/>
      <c r="I248" s="97"/>
      <c r="J248" s="97"/>
      <c r="K248" s="97"/>
      <c r="L248" s="97"/>
      <c r="M248" s="97"/>
      <c r="N248" s="97"/>
      <c r="O248" s="97"/>
      <c r="P248" s="97"/>
      <c r="Q248" s="97"/>
      <c r="R248" s="95"/>
      <c r="S248" s="97"/>
      <c r="T248" s="97"/>
      <c r="U248" s="97"/>
      <c r="V248" s="97"/>
      <c r="W248" s="97"/>
      <c r="X248" s="97"/>
      <c r="Y248" s="97"/>
      <c r="Z248" s="97"/>
      <c r="AA248" s="97"/>
      <c r="AB248" s="97"/>
      <c r="AC248" s="97"/>
      <c r="AD248" s="97"/>
      <c r="AE248" s="97"/>
      <c r="AF248" s="97"/>
      <c r="AG248" s="97"/>
      <c r="AH248" s="97"/>
      <c r="AI248" s="97"/>
      <c r="AJ248" s="97"/>
      <c r="AK248" s="97"/>
      <c r="AL248" s="97"/>
    </row>
    <row r="249" ht="15.75" customHeight="1">
      <c r="A249" s="94"/>
      <c r="B249" s="95"/>
      <c r="C249" s="95"/>
      <c r="D249" s="96"/>
      <c r="E249" s="260"/>
      <c r="F249" s="97"/>
      <c r="G249" s="97"/>
      <c r="H249" s="97"/>
      <c r="I249" s="97"/>
      <c r="J249" s="97"/>
      <c r="K249" s="97"/>
      <c r="L249" s="97"/>
      <c r="M249" s="97"/>
      <c r="N249" s="97"/>
      <c r="O249" s="97"/>
      <c r="P249" s="97"/>
      <c r="Q249" s="97"/>
      <c r="R249" s="95"/>
      <c r="S249" s="97"/>
      <c r="T249" s="97"/>
      <c r="U249" s="97"/>
      <c r="V249" s="97"/>
      <c r="W249" s="97"/>
      <c r="X249" s="97"/>
      <c r="Y249" s="97"/>
      <c r="Z249" s="97"/>
      <c r="AA249" s="97"/>
      <c r="AB249" s="97"/>
      <c r="AC249" s="97"/>
      <c r="AD249" s="97"/>
      <c r="AE249" s="97"/>
      <c r="AF249" s="97"/>
      <c r="AG249" s="97"/>
      <c r="AH249" s="97"/>
      <c r="AI249" s="97"/>
      <c r="AJ249" s="97"/>
      <c r="AK249" s="97"/>
      <c r="AL249" s="97"/>
    </row>
    <row r="250" ht="15.75" customHeight="1">
      <c r="A250" s="94"/>
      <c r="B250" s="95"/>
      <c r="C250" s="95"/>
      <c r="D250" s="96"/>
      <c r="E250" s="260"/>
      <c r="F250" s="97"/>
      <c r="G250" s="97"/>
      <c r="H250" s="97"/>
      <c r="I250" s="97"/>
      <c r="J250" s="97"/>
      <c r="K250" s="97"/>
      <c r="L250" s="97"/>
      <c r="M250" s="97"/>
      <c r="N250" s="97"/>
      <c r="O250" s="97"/>
      <c r="P250" s="97"/>
      <c r="Q250" s="97"/>
      <c r="R250" s="95"/>
      <c r="S250" s="97"/>
      <c r="T250" s="97"/>
      <c r="U250" s="97"/>
      <c r="V250" s="97"/>
      <c r="W250" s="97"/>
      <c r="X250" s="97"/>
      <c r="Y250" s="97"/>
      <c r="Z250" s="97"/>
      <c r="AA250" s="97"/>
      <c r="AB250" s="97"/>
      <c r="AC250" s="97"/>
      <c r="AD250" s="97"/>
      <c r="AE250" s="97"/>
      <c r="AF250" s="97"/>
      <c r="AG250" s="97"/>
      <c r="AH250" s="97"/>
      <c r="AI250" s="97"/>
      <c r="AJ250" s="97"/>
      <c r="AK250" s="97"/>
      <c r="AL250" s="97"/>
    </row>
    <row r="251" ht="15.75" customHeight="1">
      <c r="A251" s="94"/>
      <c r="B251" s="95"/>
      <c r="C251" s="95"/>
      <c r="D251" s="96"/>
      <c r="E251" s="260"/>
      <c r="F251" s="97"/>
      <c r="G251" s="97"/>
      <c r="H251" s="97"/>
      <c r="I251" s="97"/>
      <c r="J251" s="97"/>
      <c r="K251" s="97"/>
      <c r="L251" s="97"/>
      <c r="M251" s="97"/>
      <c r="N251" s="97"/>
      <c r="O251" s="97"/>
      <c r="P251" s="97"/>
      <c r="Q251" s="97"/>
      <c r="R251" s="95"/>
      <c r="S251" s="97"/>
      <c r="T251" s="97"/>
      <c r="U251" s="97"/>
      <c r="V251" s="97"/>
      <c r="W251" s="97"/>
      <c r="X251" s="97"/>
      <c r="Y251" s="97"/>
      <c r="Z251" s="97"/>
      <c r="AA251" s="97"/>
      <c r="AB251" s="97"/>
      <c r="AC251" s="97"/>
      <c r="AD251" s="97"/>
      <c r="AE251" s="97"/>
      <c r="AF251" s="97"/>
      <c r="AG251" s="97"/>
      <c r="AH251" s="97"/>
      <c r="AI251" s="97"/>
      <c r="AJ251" s="97"/>
      <c r="AK251" s="97"/>
      <c r="AL251" s="97"/>
    </row>
    <row r="252" ht="15.75" customHeight="1">
      <c r="A252" s="94"/>
      <c r="B252" s="95"/>
      <c r="C252" s="95"/>
      <c r="D252" s="96"/>
      <c r="E252" s="260"/>
      <c r="F252" s="97"/>
      <c r="G252" s="97"/>
      <c r="H252" s="97"/>
      <c r="I252" s="97"/>
      <c r="J252" s="97"/>
      <c r="K252" s="97"/>
      <c r="L252" s="97"/>
      <c r="M252" s="97"/>
      <c r="N252" s="97"/>
      <c r="O252" s="97"/>
      <c r="P252" s="97"/>
      <c r="Q252" s="97"/>
      <c r="R252" s="95"/>
      <c r="S252" s="97"/>
      <c r="T252" s="97"/>
      <c r="U252" s="97"/>
      <c r="V252" s="97"/>
      <c r="W252" s="97"/>
      <c r="X252" s="97"/>
      <c r="Y252" s="97"/>
      <c r="Z252" s="97"/>
      <c r="AA252" s="97"/>
      <c r="AB252" s="97"/>
      <c r="AC252" s="97"/>
      <c r="AD252" s="97"/>
      <c r="AE252" s="97"/>
      <c r="AF252" s="97"/>
      <c r="AG252" s="97"/>
      <c r="AH252" s="97"/>
      <c r="AI252" s="97"/>
      <c r="AJ252" s="97"/>
      <c r="AK252" s="97"/>
      <c r="AL252" s="97"/>
    </row>
    <row r="253" ht="15.75" customHeight="1">
      <c r="A253" s="94"/>
      <c r="B253" s="95"/>
      <c r="C253" s="95"/>
      <c r="D253" s="96"/>
      <c r="E253" s="260"/>
      <c r="F253" s="97"/>
      <c r="G253" s="97"/>
      <c r="H253" s="97"/>
      <c r="I253" s="97"/>
      <c r="J253" s="97"/>
      <c r="K253" s="97"/>
      <c r="L253" s="97"/>
      <c r="M253" s="97"/>
      <c r="N253" s="97"/>
      <c r="O253" s="97"/>
      <c r="P253" s="97"/>
      <c r="Q253" s="97"/>
      <c r="R253" s="95"/>
      <c r="S253" s="97"/>
      <c r="T253" s="97"/>
      <c r="U253" s="97"/>
      <c r="V253" s="97"/>
      <c r="W253" s="97"/>
      <c r="X253" s="97"/>
      <c r="Y253" s="97"/>
      <c r="Z253" s="97"/>
      <c r="AA253" s="97"/>
      <c r="AB253" s="97"/>
      <c r="AC253" s="97"/>
      <c r="AD253" s="97"/>
      <c r="AE253" s="97"/>
      <c r="AF253" s="97"/>
      <c r="AG253" s="97"/>
      <c r="AH253" s="97"/>
      <c r="AI253" s="97"/>
      <c r="AJ253" s="97"/>
      <c r="AK253" s="97"/>
      <c r="AL253" s="97"/>
    </row>
    <row r="254" ht="15.75" customHeight="1">
      <c r="A254" s="94"/>
      <c r="B254" s="95"/>
      <c r="C254" s="95"/>
      <c r="D254" s="96"/>
      <c r="E254" s="260"/>
      <c r="F254" s="97"/>
      <c r="G254" s="97"/>
      <c r="H254" s="97"/>
      <c r="I254" s="97"/>
      <c r="J254" s="97"/>
      <c r="K254" s="97"/>
      <c r="L254" s="97"/>
      <c r="M254" s="97"/>
      <c r="N254" s="97"/>
      <c r="O254" s="97"/>
      <c r="P254" s="97"/>
      <c r="Q254" s="97"/>
      <c r="R254" s="95"/>
      <c r="S254" s="97"/>
      <c r="T254" s="97"/>
      <c r="U254" s="97"/>
      <c r="V254" s="97"/>
      <c r="W254" s="97"/>
      <c r="X254" s="97"/>
      <c r="Y254" s="97"/>
      <c r="Z254" s="97"/>
      <c r="AA254" s="97"/>
      <c r="AB254" s="97"/>
      <c r="AC254" s="97"/>
      <c r="AD254" s="97"/>
      <c r="AE254" s="97"/>
      <c r="AF254" s="97"/>
      <c r="AG254" s="97"/>
      <c r="AH254" s="97"/>
      <c r="AI254" s="97"/>
      <c r="AJ254" s="97"/>
      <c r="AK254" s="97"/>
      <c r="AL254" s="97"/>
    </row>
    <row r="255" ht="15.75" customHeight="1">
      <c r="A255" s="94"/>
      <c r="B255" s="95"/>
      <c r="C255" s="95"/>
      <c r="D255" s="96"/>
      <c r="E255" s="260"/>
      <c r="F255" s="97"/>
      <c r="G255" s="97"/>
      <c r="H255" s="97"/>
      <c r="I255" s="97"/>
      <c r="J255" s="97"/>
      <c r="K255" s="97"/>
      <c r="L255" s="97"/>
      <c r="M255" s="97"/>
      <c r="N255" s="97"/>
      <c r="O255" s="97"/>
      <c r="P255" s="97"/>
      <c r="Q255" s="97"/>
      <c r="R255" s="95"/>
      <c r="S255" s="97"/>
      <c r="T255" s="97"/>
      <c r="U255" s="97"/>
      <c r="V255" s="97"/>
      <c r="W255" s="97"/>
      <c r="X255" s="97"/>
      <c r="Y255" s="97"/>
      <c r="Z255" s="97"/>
      <c r="AA255" s="97"/>
      <c r="AB255" s="97"/>
      <c r="AC255" s="97"/>
      <c r="AD255" s="97"/>
      <c r="AE255" s="97"/>
      <c r="AF255" s="97"/>
      <c r="AG255" s="97"/>
      <c r="AH255" s="97"/>
      <c r="AI255" s="97"/>
      <c r="AJ255" s="97"/>
      <c r="AK255" s="97"/>
      <c r="AL255" s="97"/>
    </row>
    <row r="256" ht="15.75" customHeight="1">
      <c r="A256" s="94"/>
      <c r="B256" s="95"/>
      <c r="C256" s="95"/>
      <c r="D256" s="96"/>
      <c r="E256" s="260"/>
      <c r="F256" s="97"/>
      <c r="G256" s="97"/>
      <c r="H256" s="97"/>
      <c r="I256" s="97"/>
      <c r="J256" s="97"/>
      <c r="K256" s="97"/>
      <c r="L256" s="97"/>
      <c r="M256" s="97"/>
      <c r="N256" s="97"/>
      <c r="O256" s="97"/>
      <c r="P256" s="97"/>
      <c r="Q256" s="97"/>
      <c r="R256" s="95"/>
      <c r="S256" s="97"/>
      <c r="T256" s="97"/>
      <c r="U256" s="97"/>
      <c r="V256" s="97"/>
      <c r="W256" s="97"/>
      <c r="X256" s="97"/>
      <c r="Y256" s="97"/>
      <c r="Z256" s="97"/>
      <c r="AA256" s="97"/>
      <c r="AB256" s="97"/>
      <c r="AC256" s="97"/>
      <c r="AD256" s="97"/>
      <c r="AE256" s="97"/>
      <c r="AF256" s="97"/>
      <c r="AG256" s="97"/>
      <c r="AH256" s="97"/>
      <c r="AI256" s="97"/>
      <c r="AJ256" s="97"/>
      <c r="AK256" s="97"/>
      <c r="AL256" s="97"/>
    </row>
    <row r="257" ht="15.75" customHeight="1">
      <c r="A257" s="94"/>
      <c r="B257" s="95"/>
      <c r="C257" s="95"/>
      <c r="D257" s="96"/>
      <c r="E257" s="260"/>
      <c r="F257" s="97"/>
      <c r="G257" s="97"/>
      <c r="H257" s="97"/>
      <c r="I257" s="97"/>
      <c r="J257" s="97"/>
      <c r="K257" s="97"/>
      <c r="L257" s="97"/>
      <c r="M257" s="97"/>
      <c r="N257" s="97"/>
      <c r="O257" s="97"/>
      <c r="P257" s="97"/>
      <c r="Q257" s="97"/>
      <c r="R257" s="95"/>
      <c r="S257" s="97"/>
      <c r="T257" s="97"/>
      <c r="U257" s="97"/>
      <c r="V257" s="97"/>
      <c r="W257" s="97"/>
      <c r="X257" s="97"/>
      <c r="Y257" s="97"/>
      <c r="Z257" s="97"/>
      <c r="AA257" s="97"/>
      <c r="AB257" s="97"/>
      <c r="AC257" s="97"/>
      <c r="AD257" s="97"/>
      <c r="AE257" s="97"/>
      <c r="AF257" s="97"/>
      <c r="AG257" s="97"/>
      <c r="AH257" s="97"/>
      <c r="AI257" s="97"/>
      <c r="AJ257" s="97"/>
      <c r="AK257" s="97"/>
      <c r="AL257" s="97"/>
    </row>
    <row r="258" ht="15.75" customHeight="1">
      <c r="A258" s="94"/>
      <c r="B258" s="95"/>
      <c r="C258" s="95"/>
      <c r="D258" s="96"/>
      <c r="E258" s="260"/>
      <c r="F258" s="97"/>
      <c r="G258" s="97"/>
      <c r="H258" s="97"/>
      <c r="I258" s="97"/>
      <c r="J258" s="97"/>
      <c r="K258" s="97"/>
      <c r="L258" s="97"/>
      <c r="M258" s="97"/>
      <c r="N258" s="97"/>
      <c r="O258" s="97"/>
      <c r="P258" s="97"/>
      <c r="Q258" s="97"/>
      <c r="R258" s="95"/>
      <c r="S258" s="97"/>
      <c r="T258" s="97"/>
      <c r="U258" s="97"/>
      <c r="V258" s="97"/>
      <c r="W258" s="97"/>
      <c r="X258" s="97"/>
      <c r="Y258" s="97"/>
      <c r="Z258" s="97"/>
      <c r="AA258" s="97"/>
      <c r="AB258" s="97"/>
      <c r="AC258" s="97"/>
      <c r="AD258" s="97"/>
      <c r="AE258" s="97"/>
      <c r="AF258" s="97"/>
      <c r="AG258" s="97"/>
      <c r="AH258" s="97"/>
      <c r="AI258" s="97"/>
      <c r="AJ258" s="97"/>
      <c r="AK258" s="97"/>
      <c r="AL258" s="97"/>
    </row>
    <row r="259" ht="15.75" customHeight="1">
      <c r="A259" s="94"/>
      <c r="B259" s="95"/>
      <c r="C259" s="95"/>
      <c r="D259" s="96"/>
      <c r="E259" s="260"/>
      <c r="F259" s="97"/>
      <c r="G259" s="97"/>
      <c r="H259" s="97"/>
      <c r="I259" s="97"/>
      <c r="J259" s="97"/>
      <c r="K259" s="97"/>
      <c r="L259" s="97"/>
      <c r="M259" s="97"/>
      <c r="N259" s="97"/>
      <c r="O259" s="97"/>
      <c r="P259" s="97"/>
      <c r="Q259" s="97"/>
      <c r="R259" s="95"/>
      <c r="S259" s="97"/>
      <c r="T259" s="97"/>
      <c r="U259" s="97"/>
      <c r="V259" s="97"/>
      <c r="W259" s="97"/>
      <c r="X259" s="97"/>
      <c r="Y259" s="97"/>
      <c r="Z259" s="97"/>
      <c r="AA259" s="97"/>
      <c r="AB259" s="97"/>
      <c r="AC259" s="97"/>
      <c r="AD259" s="97"/>
      <c r="AE259" s="97"/>
      <c r="AF259" s="97"/>
      <c r="AG259" s="97"/>
      <c r="AH259" s="97"/>
      <c r="AI259" s="97"/>
      <c r="AJ259" s="97"/>
      <c r="AK259" s="97"/>
      <c r="AL259" s="97"/>
    </row>
    <row r="260" ht="15.75" customHeight="1">
      <c r="A260" s="94"/>
      <c r="B260" s="95"/>
      <c r="C260" s="95"/>
      <c r="D260" s="96"/>
      <c r="E260" s="260"/>
      <c r="F260" s="97"/>
      <c r="G260" s="97"/>
      <c r="H260" s="97"/>
      <c r="I260" s="97"/>
      <c r="J260" s="97"/>
      <c r="K260" s="97"/>
      <c r="L260" s="97"/>
      <c r="M260" s="97"/>
      <c r="N260" s="97"/>
      <c r="O260" s="97"/>
      <c r="P260" s="97"/>
      <c r="Q260" s="97"/>
      <c r="R260" s="95"/>
      <c r="S260" s="97"/>
      <c r="T260" s="97"/>
      <c r="U260" s="97"/>
      <c r="V260" s="97"/>
      <c r="W260" s="97"/>
      <c r="X260" s="97"/>
      <c r="Y260" s="97"/>
      <c r="Z260" s="97"/>
      <c r="AA260" s="97"/>
      <c r="AB260" s="97"/>
      <c r="AC260" s="97"/>
      <c r="AD260" s="97"/>
      <c r="AE260" s="97"/>
      <c r="AF260" s="97"/>
      <c r="AG260" s="97"/>
      <c r="AH260" s="97"/>
      <c r="AI260" s="97"/>
      <c r="AJ260" s="97"/>
      <c r="AK260" s="97"/>
      <c r="AL260" s="97"/>
    </row>
    <row r="261" ht="15.75" customHeight="1">
      <c r="A261" s="94"/>
      <c r="B261" s="95"/>
      <c r="C261" s="95"/>
      <c r="D261" s="96"/>
      <c r="E261" s="260"/>
      <c r="F261" s="97"/>
      <c r="G261" s="97"/>
      <c r="H261" s="97"/>
      <c r="I261" s="97"/>
      <c r="J261" s="97"/>
      <c r="K261" s="97"/>
      <c r="L261" s="97"/>
      <c r="M261" s="97"/>
      <c r="N261" s="97"/>
      <c r="O261" s="97"/>
      <c r="P261" s="97"/>
      <c r="Q261" s="97"/>
      <c r="R261" s="95"/>
      <c r="S261" s="97"/>
      <c r="T261" s="97"/>
      <c r="U261" s="97"/>
      <c r="V261" s="97"/>
      <c r="W261" s="97"/>
      <c r="X261" s="97"/>
      <c r="Y261" s="97"/>
      <c r="Z261" s="97"/>
      <c r="AA261" s="97"/>
      <c r="AB261" s="97"/>
      <c r="AC261" s="97"/>
      <c r="AD261" s="97"/>
      <c r="AE261" s="97"/>
      <c r="AF261" s="97"/>
      <c r="AG261" s="97"/>
      <c r="AH261" s="97"/>
      <c r="AI261" s="97"/>
      <c r="AJ261" s="97"/>
      <c r="AK261" s="97"/>
      <c r="AL261" s="97"/>
    </row>
    <row r="262" ht="15.75" customHeight="1">
      <c r="A262" s="94"/>
      <c r="B262" s="95"/>
      <c r="C262" s="95"/>
      <c r="D262" s="96"/>
      <c r="E262" s="260"/>
      <c r="F262" s="97"/>
      <c r="G262" s="97"/>
      <c r="H262" s="97"/>
      <c r="I262" s="97"/>
      <c r="J262" s="97"/>
      <c r="K262" s="97"/>
      <c r="L262" s="97"/>
      <c r="M262" s="97"/>
      <c r="N262" s="97"/>
      <c r="O262" s="97"/>
      <c r="P262" s="97"/>
      <c r="Q262" s="97"/>
      <c r="R262" s="95"/>
      <c r="S262" s="97"/>
      <c r="T262" s="97"/>
      <c r="U262" s="97"/>
      <c r="V262" s="97"/>
      <c r="W262" s="97"/>
      <c r="X262" s="97"/>
      <c r="Y262" s="97"/>
      <c r="Z262" s="97"/>
      <c r="AA262" s="97"/>
      <c r="AB262" s="97"/>
      <c r="AC262" s="97"/>
      <c r="AD262" s="97"/>
      <c r="AE262" s="97"/>
      <c r="AF262" s="97"/>
      <c r="AG262" s="97"/>
      <c r="AH262" s="97"/>
      <c r="AI262" s="97"/>
      <c r="AJ262" s="97"/>
      <c r="AK262" s="97"/>
      <c r="AL262" s="97"/>
    </row>
    <row r="263" ht="15.75" customHeight="1">
      <c r="A263" s="94"/>
      <c r="B263" s="95"/>
      <c r="C263" s="95"/>
      <c r="D263" s="96"/>
      <c r="E263" s="260"/>
      <c r="F263" s="97"/>
      <c r="G263" s="97"/>
      <c r="H263" s="97"/>
      <c r="I263" s="97"/>
      <c r="J263" s="97"/>
      <c r="K263" s="97"/>
      <c r="L263" s="97"/>
      <c r="M263" s="97"/>
      <c r="N263" s="97"/>
      <c r="O263" s="97"/>
      <c r="P263" s="97"/>
      <c r="Q263" s="97"/>
      <c r="R263" s="95"/>
      <c r="S263" s="97"/>
      <c r="T263" s="97"/>
      <c r="U263" s="97"/>
      <c r="V263" s="97"/>
      <c r="W263" s="97"/>
      <c r="X263" s="97"/>
      <c r="Y263" s="97"/>
      <c r="Z263" s="97"/>
      <c r="AA263" s="97"/>
      <c r="AB263" s="97"/>
      <c r="AC263" s="97"/>
      <c r="AD263" s="97"/>
      <c r="AE263" s="97"/>
      <c r="AF263" s="97"/>
      <c r="AG263" s="97"/>
      <c r="AH263" s="97"/>
      <c r="AI263" s="97"/>
      <c r="AJ263" s="97"/>
      <c r="AK263" s="97"/>
      <c r="AL263" s="97"/>
    </row>
    <row r="264" ht="15.75" customHeight="1">
      <c r="A264" s="94"/>
      <c r="B264" s="95"/>
      <c r="C264" s="95"/>
      <c r="D264" s="96"/>
      <c r="E264" s="260"/>
      <c r="F264" s="97"/>
      <c r="G264" s="97"/>
      <c r="H264" s="97"/>
      <c r="I264" s="97"/>
      <c r="J264" s="97"/>
      <c r="K264" s="97"/>
      <c r="L264" s="97"/>
      <c r="M264" s="97"/>
      <c r="N264" s="97"/>
      <c r="O264" s="97"/>
      <c r="P264" s="97"/>
      <c r="Q264" s="97"/>
      <c r="R264" s="95"/>
      <c r="S264" s="97"/>
      <c r="T264" s="97"/>
      <c r="U264" s="97"/>
      <c r="V264" s="97"/>
      <c r="W264" s="97"/>
      <c r="X264" s="97"/>
      <c r="Y264" s="97"/>
      <c r="Z264" s="97"/>
      <c r="AA264" s="97"/>
      <c r="AB264" s="97"/>
      <c r="AC264" s="97"/>
      <c r="AD264" s="97"/>
      <c r="AE264" s="97"/>
      <c r="AF264" s="97"/>
      <c r="AG264" s="97"/>
      <c r="AH264" s="97"/>
      <c r="AI264" s="97"/>
      <c r="AJ264" s="97"/>
      <c r="AK264" s="97"/>
      <c r="AL264" s="97"/>
    </row>
    <row r="265" ht="15.75" customHeight="1">
      <c r="A265" s="94"/>
      <c r="B265" s="95"/>
      <c r="C265" s="95"/>
      <c r="D265" s="96"/>
      <c r="E265" s="260"/>
      <c r="F265" s="97"/>
      <c r="G265" s="97"/>
      <c r="H265" s="97"/>
      <c r="I265" s="97"/>
      <c r="J265" s="97"/>
      <c r="K265" s="97"/>
      <c r="L265" s="97"/>
      <c r="M265" s="97"/>
      <c r="N265" s="97"/>
      <c r="O265" s="97"/>
      <c r="P265" s="97"/>
      <c r="Q265" s="97"/>
      <c r="R265" s="95"/>
      <c r="S265" s="97"/>
      <c r="T265" s="97"/>
      <c r="U265" s="97"/>
      <c r="V265" s="97"/>
      <c r="W265" s="97"/>
      <c r="X265" s="97"/>
      <c r="Y265" s="97"/>
      <c r="Z265" s="97"/>
      <c r="AA265" s="97"/>
      <c r="AB265" s="97"/>
      <c r="AC265" s="97"/>
      <c r="AD265" s="97"/>
      <c r="AE265" s="97"/>
      <c r="AF265" s="97"/>
      <c r="AG265" s="97"/>
      <c r="AH265" s="97"/>
      <c r="AI265" s="97"/>
      <c r="AJ265" s="97"/>
      <c r="AK265" s="97"/>
      <c r="AL265" s="97"/>
    </row>
    <row r="266" ht="15.75" customHeight="1">
      <c r="A266" s="94"/>
      <c r="B266" s="95"/>
      <c r="C266" s="95"/>
      <c r="D266" s="96"/>
      <c r="E266" s="260"/>
      <c r="F266" s="97"/>
      <c r="G266" s="97"/>
      <c r="H266" s="97"/>
      <c r="I266" s="97"/>
      <c r="J266" s="97"/>
      <c r="K266" s="97"/>
      <c r="L266" s="97"/>
      <c r="M266" s="97"/>
      <c r="N266" s="97"/>
      <c r="O266" s="97"/>
      <c r="P266" s="97"/>
      <c r="Q266" s="97"/>
      <c r="R266" s="95"/>
      <c r="S266" s="97"/>
      <c r="T266" s="97"/>
      <c r="U266" s="97"/>
      <c r="V266" s="97"/>
      <c r="W266" s="97"/>
      <c r="X266" s="97"/>
      <c r="Y266" s="97"/>
      <c r="Z266" s="97"/>
      <c r="AA266" s="97"/>
      <c r="AB266" s="97"/>
      <c r="AC266" s="97"/>
      <c r="AD266" s="97"/>
      <c r="AE266" s="97"/>
      <c r="AF266" s="97"/>
      <c r="AG266" s="97"/>
      <c r="AH266" s="97"/>
      <c r="AI266" s="97"/>
      <c r="AJ266" s="97"/>
      <c r="AK266" s="97"/>
      <c r="AL266" s="97"/>
    </row>
    <row r="267" ht="15.75" customHeight="1">
      <c r="A267" s="94"/>
      <c r="B267" s="95"/>
      <c r="C267" s="95"/>
      <c r="D267" s="96"/>
      <c r="E267" s="260"/>
      <c r="F267" s="97"/>
      <c r="G267" s="97"/>
      <c r="H267" s="97"/>
      <c r="I267" s="97"/>
      <c r="J267" s="97"/>
      <c r="K267" s="97"/>
      <c r="L267" s="97"/>
      <c r="M267" s="97"/>
      <c r="N267" s="97"/>
      <c r="O267" s="97"/>
      <c r="P267" s="97"/>
      <c r="Q267" s="97"/>
      <c r="R267" s="95"/>
      <c r="S267" s="97"/>
      <c r="T267" s="97"/>
      <c r="U267" s="97"/>
      <c r="V267" s="97"/>
      <c r="W267" s="97"/>
      <c r="X267" s="97"/>
      <c r="Y267" s="97"/>
      <c r="Z267" s="97"/>
      <c r="AA267" s="97"/>
      <c r="AB267" s="97"/>
      <c r="AC267" s="97"/>
      <c r="AD267" s="97"/>
      <c r="AE267" s="97"/>
      <c r="AF267" s="97"/>
      <c r="AG267" s="97"/>
      <c r="AH267" s="97"/>
      <c r="AI267" s="97"/>
      <c r="AJ267" s="97"/>
      <c r="AK267" s="97"/>
      <c r="AL267" s="97"/>
    </row>
    <row r="268" ht="15.75" customHeight="1">
      <c r="A268" s="94"/>
      <c r="B268" s="95"/>
      <c r="C268" s="95"/>
      <c r="D268" s="96"/>
      <c r="E268" s="260"/>
      <c r="F268" s="97"/>
      <c r="G268" s="97"/>
      <c r="H268" s="97"/>
      <c r="I268" s="97"/>
      <c r="J268" s="97"/>
      <c r="K268" s="97"/>
      <c r="L268" s="97"/>
      <c r="M268" s="97"/>
      <c r="N268" s="97"/>
      <c r="O268" s="97"/>
      <c r="P268" s="97"/>
      <c r="Q268" s="97"/>
      <c r="R268" s="95"/>
      <c r="S268" s="97"/>
      <c r="T268" s="97"/>
      <c r="U268" s="97"/>
      <c r="V268" s="97"/>
      <c r="W268" s="97"/>
      <c r="X268" s="97"/>
      <c r="Y268" s="97"/>
      <c r="Z268" s="97"/>
      <c r="AA268" s="97"/>
      <c r="AB268" s="97"/>
      <c r="AC268" s="97"/>
      <c r="AD268" s="97"/>
      <c r="AE268" s="97"/>
      <c r="AF268" s="97"/>
      <c r="AG268" s="97"/>
      <c r="AH268" s="97"/>
      <c r="AI268" s="97"/>
      <c r="AJ268" s="97"/>
      <c r="AK268" s="97"/>
      <c r="AL268" s="97"/>
    </row>
    <row r="269" ht="15.75" customHeight="1">
      <c r="A269" s="94"/>
      <c r="B269" s="95"/>
      <c r="C269" s="95"/>
      <c r="D269" s="96"/>
      <c r="E269" s="260"/>
      <c r="F269" s="97"/>
      <c r="G269" s="97"/>
      <c r="H269" s="97"/>
      <c r="I269" s="97"/>
      <c r="J269" s="97"/>
      <c r="K269" s="97"/>
      <c r="L269" s="97"/>
      <c r="M269" s="97"/>
      <c r="N269" s="97"/>
      <c r="O269" s="97"/>
      <c r="P269" s="97"/>
      <c r="Q269" s="97"/>
      <c r="R269" s="95"/>
      <c r="S269" s="97"/>
      <c r="T269" s="97"/>
      <c r="U269" s="97"/>
      <c r="V269" s="97"/>
      <c r="W269" s="97"/>
      <c r="X269" s="97"/>
      <c r="Y269" s="97"/>
      <c r="Z269" s="97"/>
      <c r="AA269" s="97"/>
      <c r="AB269" s="97"/>
      <c r="AC269" s="97"/>
      <c r="AD269" s="97"/>
      <c r="AE269" s="97"/>
      <c r="AF269" s="97"/>
      <c r="AG269" s="97"/>
      <c r="AH269" s="97"/>
      <c r="AI269" s="97"/>
      <c r="AJ269" s="97"/>
      <c r="AK269" s="97"/>
      <c r="AL269" s="97"/>
    </row>
    <row r="270" ht="15.75" customHeight="1">
      <c r="A270" s="94"/>
      <c r="B270" s="95"/>
      <c r="C270" s="95"/>
      <c r="D270" s="96"/>
      <c r="E270" s="260"/>
      <c r="F270" s="97"/>
      <c r="G270" s="97"/>
      <c r="H270" s="97"/>
      <c r="I270" s="97"/>
      <c r="J270" s="97"/>
      <c r="K270" s="97"/>
      <c r="L270" s="97"/>
      <c r="M270" s="97"/>
      <c r="N270" s="97"/>
      <c r="O270" s="97"/>
      <c r="P270" s="97"/>
      <c r="Q270" s="97"/>
      <c r="R270" s="95"/>
      <c r="S270" s="97"/>
      <c r="T270" s="97"/>
      <c r="U270" s="97"/>
      <c r="V270" s="97"/>
      <c r="W270" s="97"/>
      <c r="X270" s="97"/>
      <c r="Y270" s="97"/>
      <c r="Z270" s="97"/>
      <c r="AA270" s="97"/>
      <c r="AB270" s="97"/>
      <c r="AC270" s="97"/>
      <c r="AD270" s="97"/>
      <c r="AE270" s="97"/>
      <c r="AF270" s="97"/>
      <c r="AG270" s="97"/>
      <c r="AH270" s="97"/>
      <c r="AI270" s="97"/>
      <c r="AJ270" s="97"/>
      <c r="AK270" s="97"/>
      <c r="AL270" s="97"/>
    </row>
    <row r="271" ht="15.75" customHeight="1">
      <c r="A271" s="94"/>
      <c r="B271" s="95"/>
      <c r="C271" s="95"/>
      <c r="D271" s="96"/>
      <c r="E271" s="260"/>
      <c r="F271" s="97"/>
      <c r="G271" s="97"/>
      <c r="H271" s="97"/>
      <c r="I271" s="97"/>
      <c r="J271" s="97"/>
      <c r="K271" s="97"/>
      <c r="L271" s="97"/>
      <c r="M271" s="97"/>
      <c r="N271" s="97"/>
      <c r="O271" s="97"/>
      <c r="P271" s="97"/>
      <c r="Q271" s="97"/>
      <c r="R271" s="95"/>
      <c r="S271" s="97"/>
      <c r="T271" s="97"/>
      <c r="U271" s="97"/>
      <c r="V271" s="97"/>
      <c r="W271" s="97"/>
      <c r="X271" s="97"/>
      <c r="Y271" s="97"/>
      <c r="Z271" s="97"/>
      <c r="AA271" s="97"/>
      <c r="AB271" s="97"/>
      <c r="AC271" s="97"/>
      <c r="AD271" s="97"/>
      <c r="AE271" s="97"/>
      <c r="AF271" s="97"/>
      <c r="AG271" s="97"/>
      <c r="AH271" s="97"/>
      <c r="AI271" s="97"/>
      <c r="AJ271" s="97"/>
      <c r="AK271" s="97"/>
      <c r="AL271" s="97"/>
    </row>
    <row r="272" ht="15.75" customHeight="1">
      <c r="A272" s="94"/>
      <c r="B272" s="95"/>
      <c r="C272" s="95"/>
      <c r="D272" s="96"/>
      <c r="E272" s="260"/>
      <c r="F272" s="97"/>
      <c r="G272" s="97"/>
      <c r="H272" s="97"/>
      <c r="I272" s="97"/>
      <c r="J272" s="97"/>
      <c r="K272" s="97"/>
      <c r="L272" s="97"/>
      <c r="M272" s="97"/>
      <c r="N272" s="97"/>
      <c r="O272" s="97"/>
      <c r="P272" s="97"/>
      <c r="Q272" s="97"/>
      <c r="R272" s="95"/>
      <c r="S272" s="97"/>
      <c r="T272" s="97"/>
      <c r="U272" s="97"/>
      <c r="V272" s="97"/>
      <c r="W272" s="97"/>
      <c r="X272" s="97"/>
      <c r="Y272" s="97"/>
      <c r="Z272" s="97"/>
      <c r="AA272" s="97"/>
      <c r="AB272" s="97"/>
      <c r="AC272" s="97"/>
      <c r="AD272" s="97"/>
      <c r="AE272" s="97"/>
      <c r="AF272" s="97"/>
      <c r="AG272" s="97"/>
      <c r="AH272" s="97"/>
      <c r="AI272" s="97"/>
      <c r="AJ272" s="97"/>
      <c r="AK272" s="97"/>
      <c r="AL272" s="97"/>
    </row>
    <row r="273" ht="15.75" customHeight="1">
      <c r="A273" s="94"/>
      <c r="B273" s="95"/>
      <c r="C273" s="95"/>
      <c r="D273" s="96"/>
      <c r="E273" s="260"/>
      <c r="F273" s="97"/>
      <c r="G273" s="97"/>
      <c r="H273" s="97"/>
      <c r="I273" s="97"/>
      <c r="J273" s="97"/>
      <c r="K273" s="97"/>
      <c r="L273" s="97"/>
      <c r="M273" s="97"/>
      <c r="N273" s="97"/>
      <c r="O273" s="97"/>
      <c r="P273" s="97"/>
      <c r="Q273" s="97"/>
      <c r="R273" s="95"/>
      <c r="S273" s="97"/>
      <c r="T273" s="97"/>
      <c r="U273" s="97"/>
      <c r="V273" s="97"/>
      <c r="W273" s="97"/>
      <c r="X273" s="97"/>
      <c r="Y273" s="97"/>
      <c r="Z273" s="97"/>
      <c r="AA273" s="97"/>
      <c r="AB273" s="97"/>
      <c r="AC273" s="97"/>
      <c r="AD273" s="97"/>
      <c r="AE273" s="97"/>
      <c r="AF273" s="97"/>
      <c r="AG273" s="97"/>
      <c r="AH273" s="97"/>
      <c r="AI273" s="97"/>
      <c r="AJ273" s="97"/>
      <c r="AK273" s="97"/>
      <c r="AL273" s="97"/>
    </row>
    <row r="274" ht="15.75" customHeight="1">
      <c r="A274" s="94"/>
      <c r="B274" s="95"/>
      <c r="C274" s="95"/>
      <c r="D274" s="96"/>
      <c r="E274" s="260"/>
      <c r="F274" s="97"/>
      <c r="G274" s="97"/>
      <c r="H274" s="97"/>
      <c r="I274" s="97"/>
      <c r="J274" s="97"/>
      <c r="K274" s="97"/>
      <c r="L274" s="97"/>
      <c r="M274" s="97"/>
      <c r="N274" s="97"/>
      <c r="O274" s="97"/>
      <c r="P274" s="97"/>
      <c r="Q274" s="97"/>
      <c r="R274" s="95"/>
      <c r="S274" s="97"/>
      <c r="T274" s="97"/>
      <c r="U274" s="97"/>
      <c r="V274" s="97"/>
      <c r="W274" s="97"/>
      <c r="X274" s="97"/>
      <c r="Y274" s="97"/>
      <c r="Z274" s="97"/>
      <c r="AA274" s="97"/>
      <c r="AB274" s="97"/>
      <c r="AC274" s="97"/>
      <c r="AD274" s="97"/>
      <c r="AE274" s="97"/>
      <c r="AF274" s="97"/>
      <c r="AG274" s="97"/>
      <c r="AH274" s="97"/>
      <c r="AI274" s="97"/>
      <c r="AJ274" s="97"/>
      <c r="AK274" s="97"/>
      <c r="AL274" s="97"/>
    </row>
    <row r="275" ht="15.75" customHeight="1">
      <c r="A275" s="94"/>
      <c r="B275" s="95"/>
      <c r="C275" s="95"/>
      <c r="D275" s="96"/>
      <c r="E275" s="260"/>
      <c r="F275" s="97"/>
      <c r="G275" s="97"/>
      <c r="H275" s="97"/>
      <c r="I275" s="97"/>
      <c r="J275" s="97"/>
      <c r="K275" s="97"/>
      <c r="L275" s="97"/>
      <c r="M275" s="97"/>
      <c r="N275" s="97"/>
      <c r="O275" s="97"/>
      <c r="P275" s="97"/>
      <c r="Q275" s="97"/>
      <c r="R275" s="95"/>
      <c r="S275" s="97"/>
      <c r="T275" s="97"/>
      <c r="U275" s="97"/>
      <c r="V275" s="97"/>
      <c r="W275" s="97"/>
      <c r="X275" s="97"/>
      <c r="Y275" s="97"/>
      <c r="Z275" s="97"/>
      <c r="AA275" s="97"/>
      <c r="AB275" s="97"/>
      <c r="AC275" s="97"/>
      <c r="AD275" s="97"/>
      <c r="AE275" s="97"/>
      <c r="AF275" s="97"/>
      <c r="AG275" s="97"/>
      <c r="AH275" s="97"/>
      <c r="AI275" s="97"/>
      <c r="AJ275" s="97"/>
      <c r="AK275" s="97"/>
      <c r="AL275" s="97"/>
    </row>
    <row r="276" ht="15.75" customHeight="1">
      <c r="A276" s="94"/>
      <c r="B276" s="95"/>
      <c r="C276" s="95"/>
      <c r="D276" s="96"/>
      <c r="E276" s="260"/>
      <c r="F276" s="97"/>
      <c r="G276" s="97"/>
      <c r="H276" s="97"/>
      <c r="I276" s="97"/>
      <c r="J276" s="97"/>
      <c r="K276" s="97"/>
      <c r="L276" s="97"/>
      <c r="M276" s="97"/>
      <c r="N276" s="97"/>
      <c r="O276" s="97"/>
      <c r="P276" s="97"/>
      <c r="Q276" s="97"/>
      <c r="R276" s="95"/>
      <c r="S276" s="97"/>
      <c r="T276" s="97"/>
      <c r="U276" s="97"/>
      <c r="V276" s="97"/>
      <c r="W276" s="97"/>
      <c r="X276" s="97"/>
      <c r="Y276" s="97"/>
      <c r="Z276" s="97"/>
      <c r="AA276" s="97"/>
      <c r="AB276" s="97"/>
      <c r="AC276" s="97"/>
      <c r="AD276" s="97"/>
      <c r="AE276" s="97"/>
      <c r="AF276" s="97"/>
      <c r="AG276" s="97"/>
      <c r="AH276" s="97"/>
      <c r="AI276" s="97"/>
      <c r="AJ276" s="97"/>
      <c r="AK276" s="97"/>
      <c r="AL276" s="97"/>
    </row>
    <row r="277" ht="15.75" customHeight="1">
      <c r="A277" s="94"/>
      <c r="B277" s="95"/>
      <c r="C277" s="95"/>
      <c r="D277" s="96"/>
      <c r="E277" s="260"/>
      <c r="F277" s="97"/>
      <c r="G277" s="97"/>
      <c r="H277" s="97"/>
      <c r="I277" s="97"/>
      <c r="J277" s="97"/>
      <c r="K277" s="97"/>
      <c r="L277" s="97"/>
      <c r="M277" s="97"/>
      <c r="N277" s="97"/>
      <c r="O277" s="97"/>
      <c r="P277" s="97"/>
      <c r="Q277" s="97"/>
      <c r="R277" s="95"/>
      <c r="S277" s="97"/>
      <c r="T277" s="97"/>
      <c r="U277" s="97"/>
      <c r="V277" s="97"/>
      <c r="W277" s="97"/>
      <c r="X277" s="97"/>
      <c r="Y277" s="97"/>
      <c r="Z277" s="97"/>
      <c r="AA277" s="97"/>
      <c r="AB277" s="97"/>
      <c r="AC277" s="97"/>
      <c r="AD277" s="97"/>
      <c r="AE277" s="97"/>
      <c r="AF277" s="97"/>
      <c r="AG277" s="97"/>
      <c r="AH277" s="97"/>
      <c r="AI277" s="97"/>
      <c r="AJ277" s="97"/>
      <c r="AK277" s="97"/>
      <c r="AL277" s="97"/>
    </row>
    <row r="278" ht="15.75" customHeight="1">
      <c r="A278" s="94"/>
      <c r="B278" s="95"/>
      <c r="C278" s="95"/>
      <c r="D278" s="96"/>
      <c r="E278" s="260"/>
      <c r="F278" s="97"/>
      <c r="G278" s="97"/>
      <c r="H278" s="97"/>
      <c r="I278" s="97"/>
      <c r="J278" s="97"/>
      <c r="K278" s="97"/>
      <c r="L278" s="97"/>
      <c r="M278" s="97"/>
      <c r="N278" s="97"/>
      <c r="O278" s="97"/>
      <c r="P278" s="97"/>
      <c r="Q278" s="97"/>
      <c r="R278" s="95"/>
      <c r="S278" s="97"/>
      <c r="T278" s="97"/>
      <c r="U278" s="97"/>
      <c r="V278" s="97"/>
      <c r="W278" s="97"/>
      <c r="X278" s="97"/>
      <c r="Y278" s="97"/>
      <c r="Z278" s="97"/>
      <c r="AA278" s="97"/>
      <c r="AB278" s="97"/>
      <c r="AC278" s="97"/>
      <c r="AD278" s="97"/>
      <c r="AE278" s="97"/>
      <c r="AF278" s="97"/>
      <c r="AG278" s="97"/>
      <c r="AH278" s="97"/>
      <c r="AI278" s="97"/>
      <c r="AJ278" s="97"/>
      <c r="AK278" s="97"/>
      <c r="AL278" s="97"/>
    </row>
    <row r="279" ht="15.75" customHeight="1">
      <c r="A279" s="94"/>
      <c r="B279" s="95"/>
      <c r="C279" s="95"/>
      <c r="D279" s="96"/>
      <c r="E279" s="260"/>
      <c r="F279" s="97"/>
      <c r="G279" s="97"/>
      <c r="H279" s="97"/>
      <c r="I279" s="97"/>
      <c r="J279" s="97"/>
      <c r="K279" s="97"/>
      <c r="L279" s="97"/>
      <c r="M279" s="97"/>
      <c r="N279" s="97"/>
      <c r="O279" s="97"/>
      <c r="P279" s="97"/>
      <c r="Q279" s="97"/>
      <c r="R279" s="95"/>
      <c r="S279" s="97"/>
      <c r="T279" s="97"/>
      <c r="U279" s="97"/>
      <c r="V279" s="97"/>
      <c r="W279" s="97"/>
      <c r="X279" s="97"/>
      <c r="Y279" s="97"/>
      <c r="Z279" s="97"/>
      <c r="AA279" s="97"/>
      <c r="AB279" s="97"/>
      <c r="AC279" s="97"/>
      <c r="AD279" s="97"/>
      <c r="AE279" s="97"/>
      <c r="AF279" s="97"/>
      <c r="AG279" s="97"/>
      <c r="AH279" s="97"/>
      <c r="AI279" s="97"/>
      <c r="AJ279" s="97"/>
      <c r="AK279" s="97"/>
      <c r="AL279" s="97"/>
    </row>
    <row r="280" ht="15.75" customHeight="1">
      <c r="A280" s="94"/>
      <c r="B280" s="95"/>
      <c r="C280" s="95"/>
      <c r="D280" s="96"/>
      <c r="E280" s="260"/>
      <c r="F280" s="97"/>
      <c r="G280" s="97"/>
      <c r="H280" s="97"/>
      <c r="I280" s="97"/>
      <c r="J280" s="97"/>
      <c r="K280" s="97"/>
      <c r="L280" s="97"/>
      <c r="M280" s="97"/>
      <c r="N280" s="97"/>
      <c r="O280" s="97"/>
      <c r="P280" s="97"/>
      <c r="Q280" s="97"/>
      <c r="R280" s="95"/>
      <c r="S280" s="97"/>
      <c r="T280" s="97"/>
      <c r="U280" s="97"/>
      <c r="V280" s="97"/>
      <c r="W280" s="97"/>
      <c r="X280" s="97"/>
      <c r="Y280" s="97"/>
      <c r="Z280" s="97"/>
      <c r="AA280" s="97"/>
      <c r="AB280" s="97"/>
      <c r="AC280" s="97"/>
      <c r="AD280" s="97"/>
      <c r="AE280" s="97"/>
      <c r="AF280" s="97"/>
      <c r="AG280" s="97"/>
      <c r="AH280" s="97"/>
      <c r="AI280" s="97"/>
      <c r="AJ280" s="97"/>
      <c r="AK280" s="97"/>
      <c r="AL280" s="97"/>
    </row>
    <row r="281" ht="15.75" customHeight="1">
      <c r="A281" s="94"/>
      <c r="B281" s="95"/>
      <c r="C281" s="95"/>
      <c r="D281" s="96"/>
      <c r="E281" s="260"/>
      <c r="F281" s="97"/>
      <c r="G281" s="97"/>
      <c r="H281" s="97"/>
      <c r="I281" s="97"/>
      <c r="J281" s="97"/>
      <c r="K281" s="97"/>
      <c r="L281" s="97"/>
      <c r="M281" s="97"/>
      <c r="N281" s="97"/>
      <c r="O281" s="97"/>
      <c r="P281" s="97"/>
      <c r="Q281" s="97"/>
      <c r="R281" s="95"/>
      <c r="S281" s="97"/>
      <c r="T281" s="97"/>
      <c r="U281" s="97"/>
      <c r="V281" s="97"/>
      <c r="W281" s="97"/>
      <c r="X281" s="97"/>
      <c r="Y281" s="97"/>
      <c r="Z281" s="97"/>
      <c r="AA281" s="97"/>
      <c r="AB281" s="97"/>
      <c r="AC281" s="97"/>
      <c r="AD281" s="97"/>
      <c r="AE281" s="97"/>
      <c r="AF281" s="97"/>
      <c r="AG281" s="97"/>
      <c r="AH281" s="97"/>
      <c r="AI281" s="97"/>
      <c r="AJ281" s="97"/>
      <c r="AK281" s="97"/>
      <c r="AL281" s="97"/>
    </row>
    <row r="282" ht="15.75" customHeight="1">
      <c r="A282" s="94"/>
      <c r="B282" s="95"/>
      <c r="C282" s="95"/>
      <c r="D282" s="96"/>
      <c r="E282" s="260"/>
      <c r="F282" s="97"/>
      <c r="G282" s="97"/>
      <c r="H282" s="97"/>
      <c r="I282" s="97"/>
      <c r="J282" s="97"/>
      <c r="K282" s="97"/>
      <c r="L282" s="97"/>
      <c r="M282" s="97"/>
      <c r="N282" s="97"/>
      <c r="O282" s="97"/>
      <c r="P282" s="97"/>
      <c r="Q282" s="97"/>
      <c r="R282" s="95"/>
      <c r="S282" s="97"/>
      <c r="T282" s="97"/>
      <c r="U282" s="97"/>
      <c r="V282" s="97"/>
      <c r="W282" s="97"/>
      <c r="X282" s="97"/>
      <c r="Y282" s="97"/>
      <c r="Z282" s="97"/>
      <c r="AA282" s="97"/>
      <c r="AB282" s="97"/>
      <c r="AC282" s="97"/>
      <c r="AD282" s="97"/>
      <c r="AE282" s="97"/>
      <c r="AF282" s="97"/>
      <c r="AG282" s="97"/>
      <c r="AH282" s="97"/>
      <c r="AI282" s="97"/>
      <c r="AJ282" s="97"/>
      <c r="AK282" s="97"/>
      <c r="AL282" s="97"/>
    </row>
    <row r="283" ht="15.75" customHeight="1">
      <c r="A283" s="94"/>
      <c r="B283" s="95"/>
      <c r="C283" s="95"/>
      <c r="D283" s="96"/>
      <c r="E283" s="260"/>
      <c r="F283" s="97"/>
      <c r="G283" s="97"/>
      <c r="H283" s="97"/>
      <c r="I283" s="97"/>
      <c r="J283" s="97"/>
      <c r="K283" s="97"/>
      <c r="L283" s="97"/>
      <c r="M283" s="97"/>
      <c r="N283" s="97"/>
      <c r="O283" s="97"/>
      <c r="P283" s="97"/>
      <c r="Q283" s="97"/>
      <c r="R283" s="95"/>
      <c r="S283" s="97"/>
      <c r="T283" s="97"/>
      <c r="U283" s="97"/>
      <c r="V283" s="97"/>
      <c r="W283" s="97"/>
      <c r="X283" s="97"/>
      <c r="Y283" s="97"/>
      <c r="Z283" s="97"/>
      <c r="AA283" s="97"/>
      <c r="AB283" s="97"/>
      <c r="AC283" s="97"/>
      <c r="AD283" s="97"/>
      <c r="AE283" s="97"/>
      <c r="AF283" s="97"/>
      <c r="AG283" s="97"/>
      <c r="AH283" s="97"/>
      <c r="AI283" s="97"/>
      <c r="AJ283" s="97"/>
      <c r="AK283" s="97"/>
      <c r="AL283" s="97"/>
    </row>
    <row r="284" ht="15.75" customHeight="1">
      <c r="A284" s="94"/>
      <c r="B284" s="95"/>
      <c r="C284" s="95"/>
      <c r="D284" s="96"/>
      <c r="E284" s="260"/>
      <c r="F284" s="97"/>
      <c r="G284" s="97"/>
      <c r="H284" s="97"/>
      <c r="I284" s="97"/>
      <c r="J284" s="97"/>
      <c r="K284" s="97"/>
      <c r="L284" s="97"/>
      <c r="M284" s="97"/>
      <c r="N284" s="97"/>
      <c r="O284" s="97"/>
      <c r="P284" s="97"/>
      <c r="Q284" s="97"/>
      <c r="R284" s="95"/>
      <c r="S284" s="97"/>
      <c r="T284" s="97"/>
      <c r="U284" s="97"/>
      <c r="V284" s="97"/>
      <c r="W284" s="97"/>
      <c r="X284" s="97"/>
      <c r="Y284" s="97"/>
      <c r="Z284" s="97"/>
      <c r="AA284" s="97"/>
      <c r="AB284" s="97"/>
      <c r="AC284" s="97"/>
      <c r="AD284" s="97"/>
      <c r="AE284" s="97"/>
      <c r="AF284" s="97"/>
      <c r="AG284" s="97"/>
      <c r="AH284" s="97"/>
      <c r="AI284" s="97"/>
      <c r="AJ284" s="97"/>
      <c r="AK284" s="97"/>
      <c r="AL284" s="97"/>
    </row>
    <row r="285" ht="15.75" customHeight="1">
      <c r="A285" s="94"/>
      <c r="B285" s="95"/>
      <c r="C285" s="95"/>
      <c r="D285" s="96"/>
      <c r="E285" s="260"/>
      <c r="F285" s="97"/>
      <c r="G285" s="97"/>
      <c r="H285" s="97"/>
      <c r="I285" s="97"/>
      <c r="J285" s="97"/>
      <c r="K285" s="97"/>
      <c r="L285" s="97"/>
      <c r="M285" s="97"/>
      <c r="N285" s="97"/>
      <c r="O285" s="97"/>
      <c r="P285" s="97"/>
      <c r="Q285" s="97"/>
      <c r="R285" s="95"/>
      <c r="S285" s="97"/>
      <c r="T285" s="97"/>
      <c r="U285" s="97"/>
      <c r="V285" s="97"/>
      <c r="W285" s="97"/>
      <c r="X285" s="97"/>
      <c r="Y285" s="97"/>
      <c r="Z285" s="97"/>
      <c r="AA285" s="97"/>
      <c r="AB285" s="97"/>
      <c r="AC285" s="97"/>
      <c r="AD285" s="97"/>
      <c r="AE285" s="97"/>
      <c r="AF285" s="97"/>
      <c r="AG285" s="97"/>
      <c r="AH285" s="97"/>
      <c r="AI285" s="97"/>
      <c r="AJ285" s="97"/>
      <c r="AK285" s="97"/>
      <c r="AL285" s="97"/>
    </row>
    <row r="286" ht="15.75" customHeight="1">
      <c r="A286" s="94"/>
      <c r="B286" s="95"/>
      <c r="C286" s="95"/>
      <c r="D286" s="96"/>
      <c r="E286" s="260"/>
      <c r="F286" s="97"/>
      <c r="G286" s="97"/>
      <c r="H286" s="97"/>
      <c r="I286" s="97"/>
      <c r="J286" s="97"/>
      <c r="K286" s="97"/>
      <c r="L286" s="97"/>
      <c r="M286" s="97"/>
      <c r="N286" s="97"/>
      <c r="O286" s="97"/>
      <c r="P286" s="97"/>
      <c r="Q286" s="97"/>
      <c r="R286" s="95"/>
      <c r="S286" s="97"/>
      <c r="T286" s="97"/>
      <c r="U286" s="97"/>
      <c r="V286" s="97"/>
      <c r="W286" s="97"/>
      <c r="X286" s="97"/>
      <c r="Y286" s="97"/>
      <c r="Z286" s="97"/>
      <c r="AA286" s="97"/>
      <c r="AB286" s="97"/>
      <c r="AC286" s="97"/>
      <c r="AD286" s="97"/>
      <c r="AE286" s="97"/>
      <c r="AF286" s="97"/>
      <c r="AG286" s="97"/>
      <c r="AH286" s="97"/>
      <c r="AI286" s="97"/>
      <c r="AJ286" s="97"/>
      <c r="AK286" s="97"/>
      <c r="AL286" s="97"/>
    </row>
    <row r="287" ht="15.75" customHeight="1">
      <c r="A287" s="94"/>
      <c r="B287" s="95"/>
      <c r="C287" s="95"/>
      <c r="D287" s="96"/>
      <c r="E287" s="260"/>
      <c r="F287" s="97"/>
      <c r="G287" s="97"/>
      <c r="H287" s="97"/>
      <c r="I287" s="97"/>
      <c r="J287" s="97"/>
      <c r="K287" s="97"/>
      <c r="L287" s="97"/>
      <c r="M287" s="97"/>
      <c r="N287" s="97"/>
      <c r="O287" s="97"/>
      <c r="P287" s="97"/>
      <c r="Q287" s="97"/>
      <c r="R287" s="95"/>
      <c r="S287" s="97"/>
      <c r="T287" s="97"/>
      <c r="U287" s="97"/>
      <c r="V287" s="97"/>
      <c r="W287" s="97"/>
      <c r="X287" s="97"/>
      <c r="Y287" s="97"/>
      <c r="Z287" s="97"/>
      <c r="AA287" s="97"/>
      <c r="AB287" s="97"/>
      <c r="AC287" s="97"/>
      <c r="AD287" s="97"/>
      <c r="AE287" s="97"/>
      <c r="AF287" s="97"/>
      <c r="AG287" s="97"/>
      <c r="AH287" s="97"/>
      <c r="AI287" s="97"/>
      <c r="AJ287" s="97"/>
      <c r="AK287" s="97"/>
      <c r="AL287" s="97"/>
    </row>
    <row r="288" ht="15.75" customHeight="1">
      <c r="A288" s="94"/>
      <c r="B288" s="95"/>
      <c r="C288" s="95"/>
      <c r="D288" s="96"/>
      <c r="E288" s="260"/>
      <c r="F288" s="97"/>
      <c r="G288" s="97"/>
      <c r="H288" s="97"/>
      <c r="I288" s="97"/>
      <c r="J288" s="97"/>
      <c r="K288" s="97"/>
      <c r="L288" s="97"/>
      <c r="M288" s="97"/>
      <c r="N288" s="97"/>
      <c r="O288" s="97"/>
      <c r="P288" s="97"/>
      <c r="Q288" s="97"/>
      <c r="R288" s="95"/>
      <c r="S288" s="97"/>
      <c r="T288" s="97"/>
      <c r="U288" s="97"/>
      <c r="V288" s="97"/>
      <c r="W288" s="97"/>
      <c r="X288" s="97"/>
      <c r="Y288" s="97"/>
      <c r="Z288" s="97"/>
      <c r="AA288" s="97"/>
      <c r="AB288" s="97"/>
      <c r="AC288" s="97"/>
      <c r="AD288" s="97"/>
      <c r="AE288" s="97"/>
      <c r="AF288" s="97"/>
      <c r="AG288" s="97"/>
      <c r="AH288" s="97"/>
      <c r="AI288" s="97"/>
      <c r="AJ288" s="97"/>
      <c r="AK288" s="97"/>
      <c r="AL288" s="97"/>
    </row>
    <row r="289" ht="15.75" customHeight="1">
      <c r="A289" s="94"/>
      <c r="B289" s="95"/>
      <c r="C289" s="95"/>
      <c r="D289" s="96"/>
      <c r="E289" s="260"/>
      <c r="F289" s="97"/>
      <c r="G289" s="97"/>
      <c r="H289" s="97"/>
      <c r="I289" s="97"/>
      <c r="J289" s="97"/>
      <c r="K289" s="97"/>
      <c r="L289" s="97"/>
      <c r="M289" s="97"/>
      <c r="N289" s="97"/>
      <c r="O289" s="97"/>
      <c r="P289" s="97"/>
      <c r="Q289" s="97"/>
      <c r="R289" s="95"/>
      <c r="S289" s="97"/>
      <c r="T289" s="97"/>
      <c r="U289" s="97"/>
      <c r="V289" s="97"/>
      <c r="W289" s="97"/>
      <c r="X289" s="97"/>
      <c r="Y289" s="97"/>
      <c r="Z289" s="97"/>
      <c r="AA289" s="97"/>
      <c r="AB289" s="97"/>
      <c r="AC289" s="97"/>
      <c r="AD289" s="97"/>
      <c r="AE289" s="97"/>
      <c r="AF289" s="97"/>
      <c r="AG289" s="97"/>
      <c r="AH289" s="97"/>
      <c r="AI289" s="97"/>
      <c r="AJ289" s="97"/>
      <c r="AK289" s="97"/>
      <c r="AL289" s="97"/>
    </row>
    <row r="290" ht="15.75" customHeight="1">
      <c r="A290" s="94"/>
      <c r="B290" s="95"/>
      <c r="C290" s="95"/>
      <c r="D290" s="96"/>
      <c r="E290" s="260"/>
      <c r="F290" s="97"/>
      <c r="G290" s="97"/>
      <c r="H290" s="97"/>
      <c r="I290" s="97"/>
      <c r="J290" s="97"/>
      <c r="K290" s="97"/>
      <c r="L290" s="97"/>
      <c r="M290" s="97"/>
      <c r="N290" s="97"/>
      <c r="O290" s="97"/>
      <c r="P290" s="97"/>
      <c r="Q290" s="97"/>
      <c r="R290" s="95"/>
      <c r="S290" s="97"/>
      <c r="T290" s="97"/>
      <c r="U290" s="97"/>
      <c r="V290" s="97"/>
      <c r="W290" s="97"/>
      <c r="X290" s="97"/>
      <c r="Y290" s="97"/>
      <c r="Z290" s="97"/>
      <c r="AA290" s="97"/>
      <c r="AB290" s="97"/>
      <c r="AC290" s="97"/>
      <c r="AD290" s="97"/>
      <c r="AE290" s="97"/>
      <c r="AF290" s="97"/>
      <c r="AG290" s="97"/>
      <c r="AH290" s="97"/>
      <c r="AI290" s="97"/>
      <c r="AJ290" s="97"/>
      <c r="AK290" s="97"/>
      <c r="AL290" s="97"/>
    </row>
    <row r="291" ht="15.75" customHeight="1">
      <c r="A291" s="94"/>
      <c r="B291" s="95"/>
      <c r="C291" s="95"/>
      <c r="D291" s="96"/>
      <c r="E291" s="260"/>
      <c r="F291" s="97"/>
      <c r="G291" s="97"/>
      <c r="H291" s="97"/>
      <c r="I291" s="97"/>
      <c r="J291" s="97"/>
      <c r="K291" s="97"/>
      <c r="L291" s="97"/>
      <c r="M291" s="97"/>
      <c r="N291" s="97"/>
      <c r="O291" s="97"/>
      <c r="P291" s="97"/>
      <c r="Q291" s="97"/>
      <c r="R291" s="95"/>
      <c r="S291" s="97"/>
      <c r="T291" s="97"/>
      <c r="U291" s="97"/>
      <c r="V291" s="97"/>
      <c r="W291" s="97"/>
      <c r="X291" s="97"/>
      <c r="Y291" s="97"/>
      <c r="Z291" s="97"/>
      <c r="AA291" s="97"/>
      <c r="AB291" s="97"/>
      <c r="AC291" s="97"/>
      <c r="AD291" s="97"/>
      <c r="AE291" s="97"/>
      <c r="AF291" s="97"/>
      <c r="AG291" s="97"/>
      <c r="AH291" s="97"/>
      <c r="AI291" s="97"/>
      <c r="AJ291" s="97"/>
      <c r="AK291" s="97"/>
      <c r="AL291" s="97"/>
    </row>
    <row r="292" ht="15.75" customHeight="1">
      <c r="A292" s="94"/>
      <c r="B292" s="95"/>
      <c r="C292" s="95"/>
      <c r="D292" s="96"/>
      <c r="E292" s="260"/>
      <c r="F292" s="97"/>
      <c r="G292" s="97"/>
      <c r="H292" s="97"/>
      <c r="I292" s="97"/>
      <c r="J292" s="97"/>
      <c r="K292" s="97"/>
      <c r="L292" s="97"/>
      <c r="M292" s="97"/>
      <c r="N292" s="97"/>
      <c r="O292" s="97"/>
      <c r="P292" s="97"/>
      <c r="Q292" s="97"/>
      <c r="R292" s="95"/>
      <c r="S292" s="97"/>
      <c r="T292" s="97"/>
      <c r="U292" s="97"/>
      <c r="V292" s="97"/>
      <c r="W292" s="97"/>
      <c r="X292" s="97"/>
      <c r="Y292" s="97"/>
      <c r="Z292" s="97"/>
      <c r="AA292" s="97"/>
      <c r="AB292" s="97"/>
      <c r="AC292" s="97"/>
      <c r="AD292" s="97"/>
      <c r="AE292" s="97"/>
      <c r="AF292" s="97"/>
      <c r="AG292" s="97"/>
      <c r="AH292" s="97"/>
      <c r="AI292" s="97"/>
      <c r="AJ292" s="97"/>
      <c r="AK292" s="97"/>
      <c r="AL292" s="97"/>
    </row>
    <row r="293" ht="15.75" customHeight="1">
      <c r="A293" s="94"/>
      <c r="B293" s="95"/>
      <c r="C293" s="95"/>
      <c r="D293" s="96"/>
      <c r="E293" s="260"/>
      <c r="F293" s="97"/>
      <c r="G293" s="97"/>
      <c r="H293" s="97"/>
      <c r="I293" s="97"/>
      <c r="J293" s="97"/>
      <c r="K293" s="97"/>
      <c r="L293" s="97"/>
      <c r="M293" s="97"/>
      <c r="N293" s="97"/>
      <c r="O293" s="97"/>
      <c r="P293" s="97"/>
      <c r="Q293" s="97"/>
      <c r="R293" s="95"/>
      <c r="S293" s="97"/>
      <c r="T293" s="97"/>
      <c r="U293" s="97"/>
      <c r="V293" s="97"/>
      <c r="W293" s="97"/>
      <c r="X293" s="97"/>
      <c r="Y293" s="97"/>
      <c r="Z293" s="97"/>
      <c r="AA293" s="97"/>
      <c r="AB293" s="97"/>
      <c r="AC293" s="97"/>
      <c r="AD293" s="97"/>
      <c r="AE293" s="97"/>
      <c r="AF293" s="97"/>
      <c r="AG293" s="97"/>
      <c r="AH293" s="97"/>
      <c r="AI293" s="97"/>
      <c r="AJ293" s="97"/>
      <c r="AK293" s="97"/>
      <c r="AL293" s="97"/>
    </row>
    <row r="294" ht="15.75" customHeight="1">
      <c r="A294" s="94"/>
      <c r="B294" s="95"/>
      <c r="C294" s="95"/>
      <c r="D294" s="96"/>
      <c r="E294" s="260"/>
      <c r="F294" s="97"/>
      <c r="G294" s="97"/>
      <c r="H294" s="97"/>
      <c r="I294" s="97"/>
      <c r="J294" s="97"/>
      <c r="K294" s="97"/>
      <c r="L294" s="97"/>
      <c r="M294" s="97"/>
      <c r="N294" s="97"/>
      <c r="O294" s="97"/>
      <c r="P294" s="97"/>
      <c r="Q294" s="97"/>
      <c r="R294" s="95"/>
      <c r="S294" s="97"/>
      <c r="T294" s="97"/>
      <c r="U294" s="97"/>
      <c r="V294" s="97"/>
      <c r="W294" s="97"/>
      <c r="X294" s="97"/>
      <c r="Y294" s="97"/>
      <c r="Z294" s="97"/>
      <c r="AA294" s="97"/>
      <c r="AB294" s="97"/>
      <c r="AC294" s="97"/>
      <c r="AD294" s="97"/>
      <c r="AE294" s="97"/>
      <c r="AF294" s="97"/>
      <c r="AG294" s="97"/>
      <c r="AH294" s="97"/>
      <c r="AI294" s="97"/>
      <c r="AJ294" s="97"/>
      <c r="AK294" s="97"/>
      <c r="AL294" s="97"/>
    </row>
    <row r="295" ht="15.75" customHeight="1">
      <c r="A295" s="94"/>
      <c r="B295" s="95"/>
      <c r="C295" s="95"/>
      <c r="D295" s="96"/>
      <c r="E295" s="260"/>
      <c r="F295" s="97"/>
      <c r="G295" s="97"/>
      <c r="H295" s="97"/>
      <c r="I295" s="97"/>
      <c r="J295" s="97"/>
      <c r="K295" s="97"/>
      <c r="L295" s="97"/>
      <c r="M295" s="97"/>
      <c r="N295" s="97"/>
      <c r="O295" s="97"/>
      <c r="P295" s="97"/>
      <c r="Q295" s="97"/>
      <c r="R295" s="95"/>
      <c r="S295" s="97"/>
      <c r="T295" s="97"/>
      <c r="U295" s="97"/>
      <c r="V295" s="97"/>
      <c r="W295" s="97"/>
      <c r="X295" s="97"/>
      <c r="Y295" s="97"/>
      <c r="Z295" s="97"/>
      <c r="AA295" s="97"/>
      <c r="AB295" s="97"/>
      <c r="AC295" s="97"/>
      <c r="AD295" s="97"/>
      <c r="AE295" s="97"/>
      <c r="AF295" s="97"/>
      <c r="AG295" s="97"/>
      <c r="AH295" s="97"/>
      <c r="AI295" s="97"/>
      <c r="AJ295" s="97"/>
      <c r="AK295" s="97"/>
      <c r="AL295" s="97"/>
    </row>
    <row r="296" ht="15.75" customHeight="1">
      <c r="A296" s="94"/>
      <c r="B296" s="95"/>
      <c r="C296" s="95"/>
      <c r="D296" s="96"/>
      <c r="E296" s="260"/>
      <c r="F296" s="97"/>
      <c r="G296" s="97"/>
      <c r="H296" s="97"/>
      <c r="I296" s="97"/>
      <c r="J296" s="97"/>
      <c r="K296" s="97"/>
      <c r="L296" s="97"/>
      <c r="M296" s="97"/>
      <c r="N296" s="97"/>
      <c r="O296" s="97"/>
      <c r="P296" s="97"/>
      <c r="Q296" s="97"/>
      <c r="R296" s="95"/>
      <c r="S296" s="97"/>
      <c r="T296" s="97"/>
      <c r="U296" s="97"/>
      <c r="V296" s="97"/>
      <c r="W296" s="97"/>
      <c r="X296" s="97"/>
      <c r="Y296" s="97"/>
      <c r="Z296" s="97"/>
      <c r="AA296" s="97"/>
      <c r="AB296" s="97"/>
      <c r="AC296" s="97"/>
      <c r="AD296" s="97"/>
      <c r="AE296" s="97"/>
      <c r="AF296" s="97"/>
      <c r="AG296" s="97"/>
      <c r="AH296" s="97"/>
      <c r="AI296" s="97"/>
      <c r="AJ296" s="97"/>
      <c r="AK296" s="97"/>
      <c r="AL296" s="97"/>
    </row>
    <row r="297" ht="15.75" customHeight="1">
      <c r="A297" s="94"/>
      <c r="B297" s="95"/>
      <c r="C297" s="95"/>
      <c r="D297" s="96"/>
      <c r="E297" s="260"/>
      <c r="F297" s="97"/>
      <c r="G297" s="97"/>
      <c r="H297" s="97"/>
      <c r="I297" s="97"/>
      <c r="J297" s="97"/>
      <c r="K297" s="97"/>
      <c r="L297" s="97"/>
      <c r="M297" s="97"/>
      <c r="N297" s="97"/>
      <c r="O297" s="97"/>
      <c r="P297" s="97"/>
      <c r="Q297" s="97"/>
      <c r="R297" s="95"/>
      <c r="S297" s="97"/>
      <c r="T297" s="97"/>
      <c r="U297" s="97"/>
      <c r="V297" s="97"/>
      <c r="W297" s="97"/>
      <c r="X297" s="97"/>
      <c r="Y297" s="97"/>
      <c r="Z297" s="97"/>
      <c r="AA297" s="97"/>
      <c r="AB297" s="97"/>
      <c r="AC297" s="97"/>
      <c r="AD297" s="97"/>
      <c r="AE297" s="97"/>
      <c r="AF297" s="97"/>
      <c r="AG297" s="97"/>
      <c r="AH297" s="97"/>
      <c r="AI297" s="97"/>
      <c r="AJ297" s="97"/>
      <c r="AK297" s="97"/>
      <c r="AL297" s="97"/>
    </row>
    <row r="298" ht="15.75" customHeight="1">
      <c r="A298" s="94"/>
      <c r="B298" s="95"/>
      <c r="C298" s="95"/>
      <c r="D298" s="96"/>
      <c r="E298" s="260"/>
      <c r="F298" s="97"/>
      <c r="G298" s="97"/>
      <c r="H298" s="97"/>
      <c r="I298" s="97"/>
      <c r="J298" s="97"/>
      <c r="K298" s="97"/>
      <c r="L298" s="97"/>
      <c r="M298" s="97"/>
      <c r="N298" s="97"/>
      <c r="O298" s="97"/>
      <c r="P298" s="97"/>
      <c r="Q298" s="97"/>
      <c r="R298" s="95"/>
      <c r="S298" s="97"/>
      <c r="T298" s="97"/>
      <c r="U298" s="97"/>
      <c r="V298" s="97"/>
      <c r="W298" s="97"/>
      <c r="X298" s="97"/>
      <c r="Y298" s="97"/>
      <c r="Z298" s="97"/>
      <c r="AA298" s="97"/>
      <c r="AB298" s="97"/>
      <c r="AC298" s="97"/>
      <c r="AD298" s="97"/>
      <c r="AE298" s="97"/>
      <c r="AF298" s="97"/>
      <c r="AG298" s="97"/>
      <c r="AH298" s="97"/>
      <c r="AI298" s="97"/>
      <c r="AJ298" s="97"/>
      <c r="AK298" s="97"/>
      <c r="AL298" s="97"/>
    </row>
    <row r="299" ht="15.75" customHeight="1">
      <c r="A299" s="94"/>
      <c r="B299" s="95"/>
      <c r="C299" s="95"/>
      <c r="D299" s="96"/>
      <c r="E299" s="260"/>
      <c r="F299" s="97"/>
      <c r="G299" s="97"/>
      <c r="H299" s="97"/>
      <c r="I299" s="97"/>
      <c r="J299" s="97"/>
      <c r="K299" s="97"/>
      <c r="L299" s="97"/>
      <c r="M299" s="97"/>
      <c r="N299" s="97"/>
      <c r="O299" s="97"/>
      <c r="P299" s="97"/>
      <c r="Q299" s="97"/>
      <c r="R299" s="95"/>
      <c r="S299" s="97"/>
      <c r="T299" s="97"/>
      <c r="U299" s="97"/>
      <c r="V299" s="97"/>
      <c r="W299" s="97"/>
      <c r="X299" s="97"/>
      <c r="Y299" s="97"/>
      <c r="Z299" s="97"/>
      <c r="AA299" s="97"/>
      <c r="AB299" s="97"/>
      <c r="AC299" s="97"/>
      <c r="AD299" s="97"/>
      <c r="AE299" s="97"/>
      <c r="AF299" s="97"/>
      <c r="AG299" s="97"/>
      <c r="AH299" s="97"/>
      <c r="AI299" s="97"/>
      <c r="AJ299" s="97"/>
      <c r="AK299" s="97"/>
      <c r="AL299" s="97"/>
    </row>
    <row r="300" ht="15.75" customHeight="1">
      <c r="A300" s="94"/>
      <c r="B300" s="95"/>
      <c r="C300" s="95"/>
      <c r="D300" s="96"/>
      <c r="E300" s="260"/>
      <c r="F300" s="97"/>
      <c r="G300" s="97"/>
      <c r="H300" s="97"/>
      <c r="I300" s="97"/>
      <c r="J300" s="97"/>
      <c r="K300" s="97"/>
      <c r="L300" s="97"/>
      <c r="M300" s="97"/>
      <c r="N300" s="97"/>
      <c r="O300" s="97"/>
      <c r="P300" s="97"/>
      <c r="Q300" s="97"/>
      <c r="R300" s="95"/>
      <c r="S300" s="97"/>
      <c r="T300" s="97"/>
      <c r="U300" s="97"/>
      <c r="V300" s="97"/>
      <c r="W300" s="97"/>
      <c r="X300" s="97"/>
      <c r="Y300" s="97"/>
      <c r="Z300" s="97"/>
      <c r="AA300" s="97"/>
      <c r="AB300" s="97"/>
      <c r="AC300" s="97"/>
      <c r="AD300" s="97"/>
      <c r="AE300" s="97"/>
      <c r="AF300" s="97"/>
      <c r="AG300" s="97"/>
      <c r="AH300" s="97"/>
      <c r="AI300" s="97"/>
      <c r="AJ300" s="97"/>
      <c r="AK300" s="97"/>
      <c r="AL300" s="97"/>
    </row>
    <row r="301" ht="15.75" customHeight="1">
      <c r="A301" s="94"/>
      <c r="B301" s="95"/>
      <c r="C301" s="95"/>
      <c r="D301" s="96"/>
      <c r="E301" s="260"/>
      <c r="F301" s="97"/>
      <c r="G301" s="97"/>
      <c r="H301" s="97"/>
      <c r="I301" s="97"/>
      <c r="J301" s="97"/>
      <c r="K301" s="97"/>
      <c r="L301" s="97"/>
      <c r="M301" s="97"/>
      <c r="N301" s="97"/>
      <c r="O301" s="97"/>
      <c r="P301" s="97"/>
      <c r="Q301" s="97"/>
      <c r="R301" s="95"/>
      <c r="S301" s="97"/>
      <c r="T301" s="97"/>
      <c r="U301" s="97"/>
      <c r="V301" s="97"/>
      <c r="W301" s="97"/>
      <c r="X301" s="97"/>
      <c r="Y301" s="97"/>
      <c r="Z301" s="97"/>
      <c r="AA301" s="97"/>
      <c r="AB301" s="97"/>
      <c r="AC301" s="97"/>
      <c r="AD301" s="97"/>
      <c r="AE301" s="97"/>
      <c r="AF301" s="97"/>
      <c r="AG301" s="97"/>
      <c r="AH301" s="97"/>
      <c r="AI301" s="97"/>
      <c r="AJ301" s="97"/>
      <c r="AK301" s="97"/>
      <c r="AL301" s="97"/>
    </row>
    <row r="302" ht="15.75" customHeight="1">
      <c r="A302" s="94"/>
      <c r="B302" s="95"/>
      <c r="C302" s="95"/>
      <c r="D302" s="96"/>
      <c r="E302" s="260"/>
      <c r="F302" s="97"/>
      <c r="G302" s="97"/>
      <c r="H302" s="97"/>
      <c r="I302" s="97"/>
      <c r="J302" s="97"/>
      <c r="K302" s="97"/>
      <c r="L302" s="97"/>
      <c r="M302" s="97"/>
      <c r="N302" s="97"/>
      <c r="O302" s="97"/>
      <c r="P302" s="97"/>
      <c r="Q302" s="97"/>
      <c r="R302" s="95"/>
      <c r="S302" s="97"/>
      <c r="T302" s="97"/>
      <c r="U302" s="97"/>
      <c r="V302" s="97"/>
      <c r="W302" s="97"/>
      <c r="X302" s="97"/>
      <c r="Y302" s="97"/>
      <c r="Z302" s="97"/>
      <c r="AA302" s="97"/>
      <c r="AB302" s="97"/>
      <c r="AC302" s="97"/>
      <c r="AD302" s="97"/>
      <c r="AE302" s="97"/>
      <c r="AF302" s="97"/>
      <c r="AG302" s="97"/>
      <c r="AH302" s="97"/>
      <c r="AI302" s="97"/>
      <c r="AJ302" s="97"/>
      <c r="AK302" s="97"/>
      <c r="AL302" s="97"/>
    </row>
    <row r="303" ht="15.75" customHeight="1">
      <c r="A303" s="94"/>
      <c r="B303" s="95"/>
      <c r="C303" s="95"/>
      <c r="D303" s="96"/>
      <c r="E303" s="260"/>
      <c r="F303" s="97"/>
      <c r="G303" s="97"/>
      <c r="H303" s="97"/>
      <c r="I303" s="97"/>
      <c r="J303" s="97"/>
      <c r="K303" s="97"/>
      <c r="L303" s="97"/>
      <c r="M303" s="97"/>
      <c r="N303" s="97"/>
      <c r="O303" s="97"/>
      <c r="P303" s="97"/>
      <c r="Q303" s="97"/>
      <c r="R303" s="95"/>
      <c r="S303" s="97"/>
      <c r="T303" s="97"/>
      <c r="U303" s="97"/>
      <c r="V303" s="97"/>
      <c r="W303" s="97"/>
      <c r="X303" s="97"/>
      <c r="Y303" s="97"/>
      <c r="Z303" s="97"/>
      <c r="AA303" s="97"/>
      <c r="AB303" s="97"/>
      <c r="AC303" s="97"/>
      <c r="AD303" s="97"/>
      <c r="AE303" s="97"/>
      <c r="AF303" s="97"/>
      <c r="AG303" s="97"/>
      <c r="AH303" s="97"/>
      <c r="AI303" s="97"/>
      <c r="AJ303" s="97"/>
      <c r="AK303" s="97"/>
      <c r="AL303" s="97"/>
    </row>
    <row r="304" ht="15.75" customHeight="1">
      <c r="A304" s="94"/>
      <c r="B304" s="95"/>
      <c r="C304" s="95"/>
      <c r="D304" s="96"/>
      <c r="E304" s="260"/>
      <c r="F304" s="97"/>
      <c r="G304" s="97"/>
      <c r="H304" s="97"/>
      <c r="I304" s="97"/>
      <c r="J304" s="97"/>
      <c r="K304" s="97"/>
      <c r="L304" s="97"/>
      <c r="M304" s="97"/>
      <c r="N304" s="97"/>
      <c r="O304" s="97"/>
      <c r="P304" s="97"/>
      <c r="Q304" s="97"/>
      <c r="R304" s="95"/>
      <c r="S304" s="97"/>
      <c r="T304" s="97"/>
      <c r="U304" s="97"/>
      <c r="V304" s="97"/>
      <c r="W304" s="97"/>
      <c r="X304" s="97"/>
      <c r="Y304" s="97"/>
      <c r="Z304" s="97"/>
      <c r="AA304" s="97"/>
      <c r="AB304" s="97"/>
      <c r="AC304" s="97"/>
      <c r="AD304" s="97"/>
      <c r="AE304" s="97"/>
      <c r="AF304" s="97"/>
      <c r="AG304" s="97"/>
      <c r="AH304" s="97"/>
      <c r="AI304" s="97"/>
      <c r="AJ304" s="97"/>
      <c r="AK304" s="97"/>
      <c r="AL304" s="97"/>
    </row>
    <row r="305" ht="15.75" customHeight="1">
      <c r="A305" s="94"/>
      <c r="B305" s="95"/>
      <c r="C305" s="95"/>
      <c r="D305" s="96"/>
      <c r="E305" s="260"/>
      <c r="F305" s="97"/>
      <c r="G305" s="97"/>
      <c r="H305" s="97"/>
      <c r="I305" s="97"/>
      <c r="J305" s="97"/>
      <c r="K305" s="97"/>
      <c r="L305" s="97"/>
      <c r="M305" s="97"/>
      <c r="N305" s="97"/>
      <c r="O305" s="97"/>
      <c r="P305" s="97"/>
      <c r="Q305" s="97"/>
      <c r="R305" s="95"/>
      <c r="S305" s="97"/>
      <c r="T305" s="97"/>
      <c r="U305" s="97"/>
      <c r="V305" s="97"/>
      <c r="W305" s="97"/>
      <c r="X305" s="97"/>
      <c r="Y305" s="97"/>
      <c r="Z305" s="97"/>
      <c r="AA305" s="97"/>
      <c r="AB305" s="97"/>
      <c r="AC305" s="97"/>
      <c r="AD305" s="97"/>
      <c r="AE305" s="97"/>
      <c r="AF305" s="97"/>
      <c r="AG305" s="97"/>
      <c r="AH305" s="97"/>
      <c r="AI305" s="97"/>
      <c r="AJ305" s="97"/>
      <c r="AK305" s="97"/>
      <c r="AL305" s="97"/>
    </row>
    <row r="306" ht="15.75" customHeight="1">
      <c r="A306" s="94"/>
      <c r="B306" s="95"/>
      <c r="C306" s="95"/>
      <c r="D306" s="96"/>
      <c r="E306" s="260"/>
      <c r="F306" s="97"/>
      <c r="G306" s="97"/>
      <c r="H306" s="97"/>
      <c r="I306" s="97"/>
      <c r="J306" s="97"/>
      <c r="K306" s="97"/>
      <c r="L306" s="97"/>
      <c r="M306" s="97"/>
      <c r="N306" s="97"/>
      <c r="O306" s="97"/>
      <c r="P306" s="97"/>
      <c r="Q306" s="97"/>
      <c r="R306" s="95"/>
      <c r="S306" s="97"/>
      <c r="T306" s="97"/>
      <c r="U306" s="97"/>
      <c r="V306" s="97"/>
      <c r="W306" s="97"/>
      <c r="X306" s="97"/>
      <c r="Y306" s="97"/>
      <c r="Z306" s="97"/>
      <c r="AA306" s="97"/>
      <c r="AB306" s="97"/>
      <c r="AC306" s="97"/>
      <c r="AD306" s="97"/>
      <c r="AE306" s="97"/>
      <c r="AF306" s="97"/>
      <c r="AG306" s="97"/>
      <c r="AH306" s="97"/>
      <c r="AI306" s="97"/>
      <c r="AJ306" s="97"/>
      <c r="AK306" s="97"/>
      <c r="AL306" s="97"/>
    </row>
    <row r="307" ht="15.75" customHeight="1">
      <c r="A307" s="94"/>
      <c r="B307" s="95"/>
      <c r="C307" s="95"/>
      <c r="D307" s="96"/>
      <c r="E307" s="260"/>
      <c r="F307" s="97"/>
      <c r="G307" s="97"/>
      <c r="H307" s="97"/>
      <c r="I307" s="97"/>
      <c r="J307" s="97"/>
      <c r="K307" s="97"/>
      <c r="L307" s="97"/>
      <c r="M307" s="97"/>
      <c r="N307" s="97"/>
      <c r="O307" s="97"/>
      <c r="P307" s="97"/>
      <c r="Q307" s="97"/>
      <c r="R307" s="95"/>
      <c r="S307" s="97"/>
      <c r="T307" s="97"/>
      <c r="U307" s="97"/>
      <c r="V307" s="97"/>
      <c r="W307" s="97"/>
      <c r="X307" s="97"/>
      <c r="Y307" s="97"/>
      <c r="Z307" s="97"/>
      <c r="AA307" s="97"/>
      <c r="AB307" s="97"/>
      <c r="AC307" s="97"/>
      <c r="AD307" s="97"/>
      <c r="AE307" s="97"/>
      <c r="AF307" s="97"/>
      <c r="AG307" s="97"/>
      <c r="AH307" s="97"/>
      <c r="AI307" s="97"/>
      <c r="AJ307" s="97"/>
      <c r="AK307" s="97"/>
      <c r="AL307" s="97"/>
    </row>
    <row r="308" ht="15.75" customHeight="1">
      <c r="A308" s="94"/>
      <c r="B308" s="95"/>
      <c r="C308" s="95"/>
      <c r="D308" s="96"/>
      <c r="E308" s="260"/>
      <c r="F308" s="97"/>
      <c r="G308" s="97"/>
      <c r="H308" s="97"/>
      <c r="I308" s="97"/>
      <c r="J308" s="97"/>
      <c r="K308" s="97"/>
      <c r="L308" s="97"/>
      <c r="M308" s="97"/>
      <c r="N308" s="97"/>
      <c r="O308" s="97"/>
      <c r="P308" s="97"/>
      <c r="Q308" s="97"/>
      <c r="R308" s="95"/>
      <c r="S308" s="97"/>
      <c r="T308" s="97"/>
      <c r="U308" s="97"/>
      <c r="V308" s="97"/>
      <c r="W308" s="97"/>
      <c r="X308" s="97"/>
      <c r="Y308" s="97"/>
      <c r="Z308" s="97"/>
      <c r="AA308" s="97"/>
      <c r="AB308" s="97"/>
      <c r="AC308" s="97"/>
      <c r="AD308" s="97"/>
      <c r="AE308" s="97"/>
      <c r="AF308" s="97"/>
      <c r="AG308" s="97"/>
      <c r="AH308" s="97"/>
      <c r="AI308" s="97"/>
      <c r="AJ308" s="97"/>
      <c r="AK308" s="97"/>
      <c r="AL308" s="97"/>
    </row>
    <row r="309" ht="15.75" customHeight="1">
      <c r="A309" s="94"/>
      <c r="B309" s="95"/>
      <c r="C309" s="95"/>
      <c r="D309" s="96"/>
      <c r="E309" s="260"/>
      <c r="F309" s="97"/>
      <c r="G309" s="97"/>
      <c r="H309" s="97"/>
      <c r="I309" s="97"/>
      <c r="J309" s="97"/>
      <c r="K309" s="97"/>
      <c r="L309" s="97"/>
      <c r="M309" s="97"/>
      <c r="N309" s="97"/>
      <c r="O309" s="97"/>
      <c r="P309" s="97"/>
      <c r="Q309" s="97"/>
      <c r="R309" s="95"/>
      <c r="S309" s="97"/>
      <c r="T309" s="97"/>
      <c r="U309" s="97"/>
      <c r="V309" s="97"/>
      <c r="W309" s="97"/>
      <c r="X309" s="97"/>
      <c r="Y309" s="97"/>
      <c r="Z309" s="97"/>
      <c r="AA309" s="97"/>
      <c r="AB309" s="97"/>
      <c r="AC309" s="97"/>
      <c r="AD309" s="97"/>
      <c r="AE309" s="97"/>
      <c r="AF309" s="97"/>
      <c r="AG309" s="97"/>
      <c r="AH309" s="97"/>
      <c r="AI309" s="97"/>
      <c r="AJ309" s="97"/>
      <c r="AK309" s="97"/>
      <c r="AL309" s="97"/>
    </row>
    <row r="310" ht="15.75" customHeight="1">
      <c r="A310" s="94"/>
      <c r="B310" s="95"/>
      <c r="C310" s="95"/>
      <c r="D310" s="96"/>
      <c r="E310" s="260"/>
      <c r="F310" s="97"/>
      <c r="G310" s="97"/>
      <c r="H310" s="97"/>
      <c r="I310" s="97"/>
      <c r="J310" s="97"/>
      <c r="K310" s="97"/>
      <c r="L310" s="97"/>
      <c r="M310" s="97"/>
      <c r="N310" s="97"/>
      <c r="O310" s="97"/>
      <c r="P310" s="97"/>
      <c r="Q310" s="97"/>
      <c r="R310" s="95"/>
      <c r="S310" s="97"/>
      <c r="T310" s="97"/>
      <c r="U310" s="97"/>
      <c r="V310" s="97"/>
      <c r="W310" s="97"/>
      <c r="X310" s="97"/>
      <c r="Y310" s="97"/>
      <c r="Z310" s="97"/>
      <c r="AA310" s="97"/>
      <c r="AB310" s="97"/>
      <c r="AC310" s="97"/>
      <c r="AD310" s="97"/>
      <c r="AE310" s="97"/>
      <c r="AF310" s="97"/>
      <c r="AG310" s="97"/>
      <c r="AH310" s="97"/>
      <c r="AI310" s="97"/>
      <c r="AJ310" s="97"/>
      <c r="AK310" s="97"/>
      <c r="AL310" s="97"/>
    </row>
    <row r="311" ht="15.75" customHeight="1">
      <c r="A311" s="94"/>
      <c r="B311" s="95"/>
      <c r="C311" s="95"/>
      <c r="D311" s="96"/>
      <c r="E311" s="260"/>
      <c r="F311" s="97"/>
      <c r="G311" s="97"/>
      <c r="H311" s="97"/>
      <c r="I311" s="97"/>
      <c r="J311" s="97"/>
      <c r="K311" s="97"/>
      <c r="L311" s="97"/>
      <c r="M311" s="97"/>
      <c r="N311" s="97"/>
      <c r="O311" s="97"/>
      <c r="P311" s="97"/>
      <c r="Q311" s="97"/>
      <c r="R311" s="95"/>
      <c r="S311" s="97"/>
      <c r="T311" s="97"/>
      <c r="U311" s="97"/>
      <c r="V311" s="97"/>
      <c r="W311" s="97"/>
      <c r="X311" s="97"/>
      <c r="Y311" s="97"/>
      <c r="Z311" s="97"/>
      <c r="AA311" s="97"/>
      <c r="AB311" s="97"/>
      <c r="AC311" s="97"/>
      <c r="AD311" s="97"/>
      <c r="AE311" s="97"/>
      <c r="AF311" s="97"/>
      <c r="AG311" s="97"/>
      <c r="AH311" s="97"/>
      <c r="AI311" s="97"/>
      <c r="AJ311" s="97"/>
      <c r="AK311" s="97"/>
      <c r="AL311" s="97"/>
    </row>
    <row r="312" ht="15.75" customHeight="1">
      <c r="A312" s="94"/>
      <c r="B312" s="95"/>
      <c r="C312" s="95"/>
      <c r="D312" s="96"/>
      <c r="E312" s="260"/>
      <c r="F312" s="97"/>
      <c r="G312" s="97"/>
      <c r="H312" s="97"/>
      <c r="I312" s="97"/>
      <c r="J312" s="97"/>
      <c r="K312" s="97"/>
      <c r="L312" s="97"/>
      <c r="M312" s="97"/>
      <c r="N312" s="97"/>
      <c r="O312" s="97"/>
      <c r="P312" s="97"/>
      <c r="Q312" s="97"/>
      <c r="R312" s="95"/>
      <c r="S312" s="97"/>
      <c r="T312" s="97"/>
      <c r="U312" s="97"/>
      <c r="V312" s="97"/>
      <c r="W312" s="97"/>
      <c r="X312" s="97"/>
      <c r="Y312" s="97"/>
      <c r="Z312" s="97"/>
      <c r="AA312" s="97"/>
      <c r="AB312" s="97"/>
      <c r="AC312" s="97"/>
      <c r="AD312" s="97"/>
      <c r="AE312" s="97"/>
      <c r="AF312" s="97"/>
      <c r="AG312" s="97"/>
      <c r="AH312" s="97"/>
      <c r="AI312" s="97"/>
      <c r="AJ312" s="97"/>
      <c r="AK312" s="97"/>
      <c r="AL312" s="97"/>
    </row>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U79">
    <cfRule type="cellIs" dxfId="3" priority="1" operator="lessThan">
      <formula>1</formula>
    </cfRule>
  </conditionalFormatting>
  <conditionalFormatting sqref="U79">
    <cfRule type="cellIs" dxfId="4" priority="2" operator="greaterThan">
      <formula>1</formula>
    </cfRule>
  </conditionalFormatting>
  <conditionalFormatting sqref="F26:Q26">
    <cfRule type="expression" dxfId="5" priority="3">
      <formula>NOT(isformula(F26))</formula>
    </cfRule>
  </conditionalFormatting>
  <conditionalFormatting sqref="F27:Q27">
    <cfRule type="expression" dxfId="5" priority="4">
      <formula>NOT(isformula(F27))</formula>
    </cfRule>
  </conditionalFormatting>
  <conditionalFormatting sqref="F31:Q31">
    <cfRule type="expression" dxfId="5" priority="5">
      <formula>NOT(isformula(F31))</formula>
    </cfRule>
  </conditionalFormatting>
  <conditionalFormatting sqref="F32:Q32">
    <cfRule type="expression" dxfId="5" priority="6">
      <formula>NOT(isformula(F32))</formula>
    </cfRule>
  </conditionalFormatting>
  <conditionalFormatting sqref="F33:Q33">
    <cfRule type="expression" dxfId="5" priority="7">
      <formula>NOT(isformula(F33))</formula>
    </cfRule>
  </conditionalFormatting>
  <conditionalFormatting sqref="F34:Q34">
    <cfRule type="expression" dxfId="5" priority="8">
      <formula>NOT(isformula(F34))</formula>
    </cfRule>
  </conditionalFormatting>
  <conditionalFormatting sqref="F43:Q43">
    <cfRule type="expression" dxfId="5" priority="9">
      <formula>NOT(isformula(F43))</formula>
    </cfRule>
  </conditionalFormatting>
  <conditionalFormatting sqref="F44:Q44">
    <cfRule type="expression" dxfId="5" priority="10">
      <formula>NOT(isformula(F44))</formula>
    </cfRule>
  </conditionalFormatting>
  <conditionalFormatting sqref="F45:Q45">
    <cfRule type="expression" dxfId="5" priority="11">
      <formula>NOT(isformula(F45))</formula>
    </cfRule>
  </conditionalFormatting>
  <conditionalFormatting sqref="F47:Q47">
    <cfRule type="expression" dxfId="5" priority="12">
      <formula>NOT(isformula(F47))</formula>
    </cfRule>
  </conditionalFormatting>
  <conditionalFormatting sqref="F50:Q50">
    <cfRule type="expression" dxfId="5" priority="13">
      <formula>NOT(isformula(F50))</formula>
    </cfRule>
  </conditionalFormatting>
  <conditionalFormatting sqref="F51:Q51">
    <cfRule type="expression" dxfId="5" priority="14">
      <formula>NOT(isformula(F51))</formula>
    </cfRule>
  </conditionalFormatting>
  <conditionalFormatting sqref="F52:Q52">
    <cfRule type="expression" dxfId="5" priority="15">
      <formula>NOT(isformula(F52))</formula>
    </cfRule>
  </conditionalFormatting>
  <conditionalFormatting sqref="F53:Q53">
    <cfRule type="expression" dxfId="5" priority="16">
      <formula>NOT(isformula(F53))</formula>
    </cfRule>
  </conditionalFormatting>
  <conditionalFormatting sqref="F54:Q54">
    <cfRule type="expression" dxfId="5" priority="17">
      <formula>NOT(isformula(F54))</formula>
    </cfRule>
  </conditionalFormatting>
  <conditionalFormatting sqref="F57:Q57">
    <cfRule type="expression" dxfId="5" priority="18">
      <formula>NOT(isformula(F57))</formula>
    </cfRule>
  </conditionalFormatting>
  <conditionalFormatting sqref="F61:Q61">
    <cfRule type="expression" dxfId="5" priority="19">
      <formula>NOT(isformula(F61))</formula>
    </cfRule>
  </conditionalFormatting>
  <conditionalFormatting sqref="F64:Q64">
    <cfRule type="expression" dxfId="5" priority="20">
      <formula>NOT(isformula(F64))</formula>
    </cfRule>
  </conditionalFormatting>
  <conditionalFormatting sqref="F71:Q71">
    <cfRule type="expression" dxfId="5" priority="21">
      <formula>NOT(isformula(F71))</formula>
    </cfRule>
  </conditionalFormatting>
  <conditionalFormatting sqref="F72:Q72">
    <cfRule type="expression" dxfId="5" priority="22">
      <formula>NOT(isformula(F72))</formula>
    </cfRule>
  </conditionalFormatting>
  <conditionalFormatting sqref="F73:Q73">
    <cfRule type="expression" dxfId="5" priority="23">
      <formula>NOT(isformula(F73))</formula>
    </cfRule>
  </conditionalFormatting>
  <conditionalFormatting sqref="F74:Q74">
    <cfRule type="expression" dxfId="5" priority="24">
      <formula>NOT(isformula(F74))</formula>
    </cfRule>
  </conditionalFormatting>
  <conditionalFormatting sqref="F75:Q75">
    <cfRule type="expression" dxfId="5" priority="25">
      <formula>NOT(isformula(F75))</formula>
    </cfRule>
  </conditionalFormatting>
  <conditionalFormatting sqref="F76:Q76">
    <cfRule type="expression" dxfId="5" priority="26">
      <formula>NOT(isformula(F76))</formula>
    </cfRule>
  </conditionalFormatting>
  <conditionalFormatting sqref="F77:Q77">
    <cfRule type="expression" dxfId="5" priority="27">
      <formula>NOT(isformula(F77))</formula>
    </cfRule>
  </conditionalFormatting>
  <conditionalFormatting sqref="F78:Q78">
    <cfRule type="expression" dxfId="5" priority="28">
      <formula>NOT(isformula(F78))</formula>
    </cfRule>
  </conditionalFormatting>
  <conditionalFormatting sqref="F79:Q79">
    <cfRule type="expression" dxfId="5" priority="29">
      <formula>NOT(isformula(F79))</formula>
    </cfRule>
  </conditionalFormatting>
  <conditionalFormatting sqref="F80:Q80">
    <cfRule type="expression" dxfId="5" priority="30">
      <formula>NOT(isformula(F80))</formula>
    </cfRule>
  </conditionalFormatting>
  <conditionalFormatting sqref="F81:Q81">
    <cfRule type="expression" dxfId="5" priority="31">
      <formula>NOT(isformula(F81))</formula>
    </cfRule>
  </conditionalFormatting>
  <conditionalFormatting sqref="F82:Q82">
    <cfRule type="expression" dxfId="5" priority="32">
      <formula>NOT(isformula(F82))</formula>
    </cfRule>
  </conditionalFormatting>
  <conditionalFormatting sqref="F83:Q83">
    <cfRule type="expression" dxfId="5" priority="33">
      <formula>NOT(isformula(F83))</formula>
    </cfRule>
  </conditionalFormatting>
  <conditionalFormatting sqref="F84:Q84">
    <cfRule type="expression" dxfId="5" priority="34">
      <formula>NOT(isformula(F84))</formula>
    </cfRule>
  </conditionalFormatting>
  <conditionalFormatting sqref="F85:Q85">
    <cfRule type="expression" dxfId="5" priority="35">
      <formula>NOT(isformula(F85))</formula>
    </cfRule>
  </conditionalFormatting>
  <conditionalFormatting sqref="F104:Q104">
    <cfRule type="expression" dxfId="5" priority="36">
      <formula>NOT(isformula(F104))</formula>
    </cfRule>
  </conditionalFormatting>
  <conditionalFormatting sqref="F112:Q112">
    <cfRule type="cellIs" dxfId="2" priority="37" operator="lessThan">
      <formula>0</formula>
    </cfRule>
  </conditionalFormatting>
  <dataValidations>
    <dataValidation type="custom" allowBlank="1" showInputMessage="1" prompt="Sonstiges - Sonstige Personalkosten, z. B. Berufsgenossenschaft, Fortbildung." sqref="D47">
      <formula1>1</formula1>
    </dataValidation>
    <dataValidation type="custom" allowBlank="1" showInputMessage="1" prompt="Reparaturen / Instandhaltung - Reparaturen und Instandhaltung pro Monat, brutto." sqref="D54">
      <formula1>1</formula1>
    </dataValidation>
    <dataValidation type="custom" allowBlank="1" showInputMessage="1" prompt="Versand (B2C) - Versandkosten je verkauftem Stück (B2C), netto." sqref="D66">
      <formula1>1</formula1>
    </dataValidation>
    <dataValidation type="custom" allowBlank="1" showInputMessage="1" prompt="Zuschüsse (Fördermittel) - Zuschüsse, z. B. Einstiegsgeld oder Fördermittel. Einmalzahlungen direkt im jeweiligen Monat eintragen." sqref="D31">
      <formula1>1</formula1>
    </dataValidation>
    <dataValidation type="custom" allowBlank="1" showInputMessage="1" prompt="Personalnebenkosten - Arbeitgeberanteil zur Sozialversicherung in % der Löhne aus Zeile 44 und 45. Vorbelegt: 25 %." sqref="D46">
      <formula1>1</formula1>
    </dataValidation>
    <dataValidation type="custom" allowBlank="1" showInputMessage="1" prompt="Bankgebühren, Zahlungsverkehr - Kontoführung und Zahlungsgebühren pro Monat (USt. 0 %)." sqref="D76">
      <formula1>1</formula1>
    </dataValidation>
    <dataValidation type="custom" allowBlank="1" showInputMessage="1" prompt="Onlinewerbung (B2B) - Onlinewerbung für Geschäftskunden in % vom B2B-Umsatz, z. B. 3 %." sqref="D59">
      <formula1>1</formula1>
    </dataValidation>
    <dataValidation type="custom" allowBlank="1" showInputMessage="1" prompt="weitere Kosten 2 - Freie Zeile: Bezeichnung in Spalte B selbst eintragen (nur in LIQ Jahr1), Monatsbetrag brutto in Spalte D." sqref="D81">
      <formula1>1</formula1>
    </dataValidation>
    <dataValidation type="list" allowBlank="1" showInputMessage="1" showErrorMessage="1" prompt="Bitte 0 %, 7 % oder 19 % wählen." sqref="C12:C16 C19:C23 C26:C27 C31:C34 C43:C47 C50:C54 C57:C61 C64:C68 C71:C85">
      <formula1>fk_L_USt</formula1>
    </dataValidation>
    <dataValidation type="custom" allowBlank="1" showInputMessage="1" prompt="weitere Kosten 4 - Freie Zeile: Bezeichnung in Spalte B selbst eintragen (nur in LIQ Jahr1), Monatsbetrag brutto in Spalte D." sqref="D83">
      <formula1>1</formula1>
    </dataValidation>
    <dataValidation type="custom" allowBlank="1" showInputMessage="1" prompt="Handling (B2B) - Verpackung/Handling je verkauftem Stück (B2B), netto." sqref="D67">
      <formula1>1</formula1>
    </dataValidation>
    <dataValidation type="custom" allowBlank="1" showInputMessage="1" prompt="Mietkaution (neg. Betrag) - Mietkaution als NEGATIVEN Betrag direkt im Zahlungsmonat eintragen (z. B. -3000). Nicht in Spalte D." sqref="D32">
      <formula1>1</formula1>
    </dataValidation>
    <dataValidation type="custom" allowBlank="1" showInputMessage="1" prompt="Personalkosten - Bruttolöhne Ihrer Angestellten pro Monat." sqref="D44">
      <formula1>1</formula1>
    </dataValidation>
    <dataValidation type="custom" allowBlank="1" showInputMessage="1" prompt="Reinigung - Reinigung pro Monat, brutto." sqref="D53">
      <formula1>1</formula1>
    </dataValidation>
    <dataValidation type="custom" allowBlank="1" showInputMessage="1" prompt="weitere Kosten 6 - Freie Zeile: Bezeichnung in Spalte B selbst eintragen (nur in LIQ Jahr1), Monatsbetrag brutto in Spalte D." sqref="D85">
      <formula1>1</formula1>
    </dataValidation>
    <dataValidation type="custom" allowBlank="1" showInputMessage="1" prompt="Printwerbung - Flyer, Anzeigen, Visitenkarten pro Monat, brutto." sqref="D57">
      <formula1>1</formula1>
    </dataValidation>
    <dataValidation type="custom" allowBlank="1" showInputMessage="1" prompt="weitere Kosten 1 - Freie Zeile: Bezeichnung in Spalte B selbst eintragen (nur in LIQ Jahr1), Monatsbetrag brutto in Spalte D." sqref="D80">
      <formula1>1</formula1>
    </dataValidation>
    <dataValidation type="custom" allowBlank="1" showInputMessage="1" prompt="Sonstige Einnahmen 1 (GuV) - Weitere betriebliche Einnahmen, z. B. Provisionen oder Erstattungen. Monatsbetrag brutto in Spalte D." sqref="D26">
      <formula1>1</formula1>
    </dataValidation>
    <dataValidation type="custom" allowBlank="1" showInputMessage="1" prompt="Privateinlagen / - entnahmen - Eigenkapital, das Sie einbringen (Startkapital), als Einmalbetrag direkt im Gründungsmonat eintragen." sqref="D33">
      <formula1>1</formula1>
    </dataValidation>
    <dataValidation type="custom" allowBlank="1" showInputMessage="1" prompt="Provisionen - Provisionen in % vom Gesamtumsatz (B2C + B2B), z. B. an Vermittler oder Plattformen." sqref="D60">
      <formula1>1</formula1>
    </dataValidation>
    <dataValidation type="custom" allowBlank="1" showInputMessage="1" prompt="Software und Apps (Miete/Kauf) - Software-Abos und Apps pro Monat, brutto." sqref="D73">
      <formula1>1</formula1>
    </dataValidation>
    <dataValidation type="custom" allowBlank="1" showInputMessage="1" prompt="Rechts- und Steuerberatung - Steuerberater, Buchhaltung, Rechtsberatung pro Monat, brutto." sqref="D71">
      <formula1>1</formula1>
    </dataValidation>
    <dataValidation type="custom" allowBlank="1" showInputMessage="1" prompt="Telekommunikation - Telefon, Handy, Internet pro Monat, brutto." sqref="D72">
      <formula1>1</formula1>
    </dataValidation>
    <dataValidation type="custom" allowBlank="1" showInputMessage="1" prompt="Ladenmiete - Miete für Büro, Laden oder Werkstatt pro Monat, brutto. USt. 19 % nur, wenn der Vermieter Umsatzsteuer ausweist, sonst 0 %." sqref="D50">
      <formula1>1</formula1>
    </dataValidation>
    <dataValidation type="custom" allowBlank="1" showInputMessage="1" prompt="Gründungszuschuss - Gründungszuschuss: 6 Monate ALG I + 300 €, danach ggf. 9 Monate 300 €. Beträge direkt in die Monate eintragen." sqref="D34">
      <formula1>1</formula1>
    </dataValidation>
    <dataValidation type="custom" allowBlank="1" showInputMessage="1" prompt="Sonstige Einnahmen 2 (GuV) - Weitere betriebliche Einnahmen. Monatsbetrag brutto in Spalte D." sqref="D27">
      <formula1>1</formula1>
    </dataValidation>
    <dataValidation type="custom" allowBlank="1" showInputMessage="1" prompt="Onlinewerbung (B2C) - Onlinewerbung für Privatkunden in % vom B2C-Umsatz, z. B. 5 %. Google/Meta: USt. 0 % (Reverse Charge)." sqref="D58">
      <formula1>1</formula1>
    </dataValidation>
    <dataValidation type="custom" allowBlank="1" showInputMessage="1" prompt="Büromaterial, Verbrauchsmaterial - Büromaterial pro Monat, brutto." sqref="D74">
      <formula1>1</formula1>
    </dataValidation>
    <dataValidation type="custom" allowBlank="1" showInputMessage="1" prompt="Betriebliche Versicherungen - Betriebshaftpflicht und andere betriebliche Versicherungen pro Monat (USt. 0 %)." sqref="D77">
      <formula1>1</formula1>
    </dataValidation>
    <dataValidation type="custom" allowBlank="1" showInputMessage="1" prompt="weitere Kosten 3 - Freie Zeile: Bezeichnung in Spalte B selbst eintragen (nur in LIQ Jahr1), Monatsbetrag brutto in Spalte D." sqref="D82">
      <formula1>1</formula1>
    </dataValidation>
    <dataValidation type="custom" allowBlank="1" showInputMessage="1" prompt="weitere Kosten 5 - Freie Zeile: Bezeichnung in Spalte B selbst eintragen (nur in LIQ Jahr1), Monatsbetrag brutto in Spalte D." sqref="D84">
      <formula1>1</formula1>
    </dataValidation>
    <dataValidation type="custom" allowBlank="1" showInputMessage="1" prompt="Handling (B2C) - Verpackung/Handling je verkauftem Stück (B2C), netto. Wird automatisch mit den Mengen multipliziert." sqref="D65">
      <formula1>1</formula1>
    </dataValidation>
    <dataValidation type="custom" allowBlank="1" showInputMessage="1" prompt="Portokosten - Porto pro Monat (Briefmarken: USt. 0 %)." sqref="D75">
      <formula1>1</formula1>
    </dataValidation>
    <dataValidation type="custom" allowBlank="1" showInputMessage="1" prompt="Privatentnahme (nicht erfolgswir - Ihr monatlicher Bedarf für den Lebensunterhalt (inkl. privater Kranken- und Rentenversicherung). Richtwert: Blatt „Haushalt“." sqref="D43">
      <formula1>1</formula1>
    </dataValidation>
    <dataValidation type="custom" allowBlank="1" showInputMessage="1" prompt="Versand (B2B) - Versandkosten je verkauftem Stück (B2B), netto." sqref="D68">
      <formula1>1</formula1>
    </dataValidation>
    <dataValidation type="custom" allowBlank="1" showInputMessage="1" prompt="Aushilfskräfte - Minijobs und Aushilfen pro Monat (Minijob-Grenze 2026: 603 €)." sqref="D45">
      <formula1>1</formula1>
    </dataValidation>
    <dataValidation type="custom" allowBlank="1" showInputMessage="1" prompt="Nebenkosten - Nebenkostenvorauszahlung pro Monat, brutto." sqref="D51">
      <formula1>1</formula1>
    </dataValidation>
    <dataValidation type="custom" allowBlank="1" showInputMessage="1" prompt="sonstiges - Sonstige Marketingkosten pro Monat, brutto." sqref="D61">
      <formula1>1</formula1>
    </dataValidation>
    <dataValidation type="custom" allowBlank="1" showInputMessage="1" prompt="sonstige Kosten - Sonstige laufende Kosten pro Monat, brutto." sqref="D79">
      <formula1>1</formula1>
    </dataValidation>
    <dataValidation type="custom" allowBlank="1" showInputMessage="1" prompt="Strom - Stromabschlag pro Monat, brutto." sqref="D52">
      <formula1>1</formula1>
    </dataValidation>
    <dataValidation type="custom" allowBlank="1" showInputMessage="1" prompt="Fahrt- und Reisekosten - Fahrt- und Reisekosten pro Monat, brutto." sqref="D78">
      <formula1>1</formula1>
    </dataValidation>
    <dataValidation type="custom" allowBlank="1" showInputMessage="1" prompt="Lagerhaltung - Lagermiete oder Lagerkosten pro Monat, brutto." sqref="D64">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2"/>
  <legacy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5.0"/>
    <col customWidth="1" min="2" max="2" width="34.0"/>
    <col customWidth="1" min="3" max="3" width="7.0"/>
    <col customWidth="1" min="4" max="4" width="11.0"/>
    <col customWidth="1" min="5" max="5" width="9.0"/>
    <col customWidth="1" min="6" max="17" width="10.44"/>
    <col customWidth="1" min="18" max="18" width="12.56"/>
    <col customWidth="1" min="19" max="19" width="8.22"/>
  </cols>
  <sheetData>
    <row r="1" ht="35.25" customHeight="1">
      <c r="A1" s="162"/>
      <c r="B1" s="10"/>
      <c r="C1" s="5"/>
      <c r="D1" s="8"/>
      <c r="E1" s="163"/>
      <c r="F1" s="164"/>
      <c r="G1" s="164"/>
      <c r="H1" s="164"/>
      <c r="I1" s="164"/>
      <c r="J1" s="164"/>
      <c r="K1" s="164"/>
      <c r="L1" s="164"/>
      <c r="M1" s="164"/>
      <c r="N1" s="164"/>
      <c r="O1" s="164"/>
      <c r="P1" s="164"/>
      <c r="Q1" s="164"/>
      <c r="R1" s="10"/>
      <c r="S1" s="165"/>
      <c r="T1" s="165"/>
      <c r="U1" s="166"/>
      <c r="V1" s="166"/>
      <c r="W1" s="166"/>
      <c r="X1" s="166"/>
      <c r="Y1" s="166"/>
      <c r="Z1" s="166"/>
      <c r="AA1" s="166"/>
      <c r="AB1" s="166"/>
      <c r="AC1" s="166"/>
      <c r="AD1" s="166"/>
      <c r="AE1" s="166"/>
      <c r="AF1" s="166"/>
      <c r="AG1" s="166"/>
      <c r="AH1" s="166"/>
      <c r="AI1" s="166"/>
      <c r="AJ1" s="166"/>
      <c r="AK1" s="166"/>
      <c r="AL1" s="166"/>
    </row>
    <row r="2" ht="22.5" customHeight="1">
      <c r="A2" s="167" t="s">
        <v>259</v>
      </c>
      <c r="B2" s="10"/>
      <c r="C2" s="5"/>
      <c r="D2" s="8"/>
      <c r="E2" s="163"/>
      <c r="F2" s="164"/>
      <c r="G2" s="164"/>
      <c r="H2" s="164"/>
      <c r="I2" s="164"/>
      <c r="J2" s="164"/>
      <c r="K2" s="164"/>
      <c r="L2" s="164"/>
      <c r="M2" s="164"/>
      <c r="N2" s="164"/>
      <c r="O2" s="164"/>
      <c r="P2" s="164"/>
      <c r="Q2" s="164"/>
      <c r="R2" s="10"/>
      <c r="S2" s="165"/>
      <c r="T2" s="165"/>
      <c r="U2" s="166"/>
      <c r="V2" s="166"/>
      <c r="W2" s="166"/>
      <c r="X2" s="166"/>
      <c r="Y2" s="166"/>
      <c r="Z2" s="166"/>
      <c r="AA2" s="166"/>
      <c r="AB2" s="166"/>
      <c r="AC2" s="166"/>
      <c r="AD2" s="166"/>
      <c r="AE2" s="166"/>
      <c r="AF2" s="166"/>
      <c r="AG2" s="166"/>
      <c r="AH2" s="166"/>
      <c r="AI2" s="166"/>
      <c r="AJ2" s="166"/>
      <c r="AK2" s="166"/>
      <c r="AL2" s="166"/>
    </row>
    <row r="3" ht="13.5" customHeight="1">
      <c r="A3" s="168" t="s">
        <v>260</v>
      </c>
      <c r="B3" s="10"/>
      <c r="C3" s="5"/>
      <c r="D3" s="8"/>
      <c r="E3" s="163"/>
      <c r="F3" s="164"/>
      <c r="G3" s="164"/>
      <c r="H3" s="164"/>
      <c r="I3" s="164"/>
      <c r="J3" s="164"/>
      <c r="K3" s="164"/>
      <c r="L3" s="164"/>
      <c r="M3" s="164"/>
      <c r="N3" s="164"/>
      <c r="O3" s="164"/>
      <c r="P3" s="164"/>
      <c r="Q3" s="164"/>
      <c r="R3" s="10"/>
      <c r="S3" s="165"/>
      <c r="T3" s="165"/>
      <c r="U3" s="166"/>
      <c r="V3" s="166"/>
      <c r="W3" s="166"/>
      <c r="X3" s="166"/>
      <c r="Y3" s="166"/>
      <c r="Z3" s="166"/>
      <c r="AA3" s="166"/>
      <c r="AB3" s="166"/>
      <c r="AC3" s="166"/>
      <c r="AD3" s="166"/>
      <c r="AE3" s="166"/>
      <c r="AF3" s="166"/>
      <c r="AG3" s="166"/>
      <c r="AH3" s="166"/>
      <c r="AI3" s="166"/>
      <c r="AJ3" s="166"/>
      <c r="AK3" s="166"/>
      <c r="AL3" s="166"/>
    </row>
    <row r="4" ht="15.75" customHeight="1">
      <c r="A4" s="169" t="s">
        <v>261</v>
      </c>
      <c r="B4" s="30"/>
      <c r="C4" s="27"/>
      <c r="D4" s="28"/>
      <c r="E4" s="170"/>
      <c r="F4" s="171"/>
      <c r="G4" s="171"/>
      <c r="H4" s="171"/>
      <c r="I4" s="171"/>
      <c r="J4" s="171"/>
      <c r="K4" s="171"/>
      <c r="L4" s="171"/>
      <c r="M4" s="171"/>
      <c r="N4" s="171"/>
      <c r="O4" s="171"/>
      <c r="P4" s="171"/>
      <c r="Q4" s="171"/>
      <c r="R4" s="30"/>
      <c r="S4" s="165"/>
      <c r="T4" s="165"/>
      <c r="U4" s="166"/>
      <c r="V4" s="166"/>
      <c r="W4" s="166"/>
      <c r="X4" s="166"/>
      <c r="Y4" s="166"/>
      <c r="Z4" s="166"/>
      <c r="AA4" s="166"/>
      <c r="AB4" s="166"/>
      <c r="AC4" s="166"/>
      <c r="AD4" s="166"/>
      <c r="AE4" s="166"/>
      <c r="AF4" s="166"/>
      <c r="AG4" s="166"/>
      <c r="AH4" s="166"/>
      <c r="AI4" s="166"/>
      <c r="AJ4" s="166"/>
      <c r="AK4" s="166"/>
      <c r="AL4" s="166"/>
    </row>
    <row r="5" ht="24.0" customHeight="1">
      <c r="A5" s="172">
        <f>+EDATE(iDat,12)</f>
        <v>46753</v>
      </c>
      <c r="B5" s="173" t="str">
        <f>"Liquiditätsplan "&amp;YEAR(A5)</f>
        <v>Liquiditätsplan 2028</v>
      </c>
      <c r="C5" s="35"/>
      <c r="D5" s="36"/>
      <c r="E5" s="174" t="s">
        <v>252</v>
      </c>
      <c r="F5" s="175">
        <f t="shared" ref="F5:Q5" si="1">+EDATE($A$5,F6-1)</f>
        <v>46753</v>
      </c>
      <c r="G5" s="175">
        <f t="shared" si="1"/>
        <v>46784</v>
      </c>
      <c r="H5" s="175">
        <f t="shared" si="1"/>
        <v>46813</v>
      </c>
      <c r="I5" s="175">
        <f t="shared" si="1"/>
        <v>46844</v>
      </c>
      <c r="J5" s="175">
        <f t="shared" si="1"/>
        <v>46874</v>
      </c>
      <c r="K5" s="175">
        <f t="shared" si="1"/>
        <v>46905</v>
      </c>
      <c r="L5" s="175">
        <f t="shared" si="1"/>
        <v>46935</v>
      </c>
      <c r="M5" s="175">
        <f t="shared" si="1"/>
        <v>46966</v>
      </c>
      <c r="N5" s="175">
        <f t="shared" si="1"/>
        <v>46997</v>
      </c>
      <c r="O5" s="175">
        <f t="shared" si="1"/>
        <v>47027</v>
      </c>
      <c r="P5" s="175">
        <f t="shared" si="1"/>
        <v>47058</v>
      </c>
      <c r="Q5" s="175">
        <f t="shared" si="1"/>
        <v>47088</v>
      </c>
      <c r="R5" s="176" t="s">
        <v>219</v>
      </c>
      <c r="S5" s="165"/>
      <c r="T5" s="165"/>
      <c r="U5" s="166"/>
      <c r="V5" s="166"/>
      <c r="W5" s="166"/>
      <c r="X5" s="166"/>
      <c r="Y5" s="166"/>
      <c r="Z5" s="166"/>
      <c r="AA5" s="166"/>
      <c r="AB5" s="166"/>
      <c r="AC5" s="166"/>
      <c r="AD5" s="166"/>
      <c r="AE5" s="166"/>
      <c r="AF5" s="166"/>
      <c r="AG5" s="166"/>
      <c r="AH5" s="166"/>
      <c r="AI5" s="166"/>
      <c r="AJ5" s="166"/>
      <c r="AK5" s="166"/>
      <c r="AL5" s="166"/>
    </row>
    <row r="6" ht="2.25" customHeight="1">
      <c r="A6" s="1"/>
      <c r="B6" s="1"/>
      <c r="C6" s="1"/>
      <c r="D6" s="177"/>
      <c r="E6" s="178" t="s">
        <v>253</v>
      </c>
      <c r="F6" s="178">
        <v>1.0</v>
      </c>
      <c r="G6" s="178">
        <f t="shared" ref="G6:Q6" si="2">+F6+1</f>
        <v>2</v>
      </c>
      <c r="H6" s="178">
        <f t="shared" si="2"/>
        <v>3</v>
      </c>
      <c r="I6" s="178">
        <f t="shared" si="2"/>
        <v>4</v>
      </c>
      <c r="J6" s="178">
        <f t="shared" si="2"/>
        <v>5</v>
      </c>
      <c r="K6" s="178">
        <f t="shared" si="2"/>
        <v>6</v>
      </c>
      <c r="L6" s="178">
        <f t="shared" si="2"/>
        <v>7</v>
      </c>
      <c r="M6" s="178">
        <f t="shared" si="2"/>
        <v>8</v>
      </c>
      <c r="N6" s="178">
        <f t="shared" si="2"/>
        <v>9</v>
      </c>
      <c r="O6" s="178">
        <f t="shared" si="2"/>
        <v>10</v>
      </c>
      <c r="P6" s="178">
        <f t="shared" si="2"/>
        <v>11</v>
      </c>
      <c r="Q6" s="178">
        <f t="shared" si="2"/>
        <v>12</v>
      </c>
      <c r="R6" s="179" t="str">
        <f>"1-12"</f>
        <v>1-12</v>
      </c>
      <c r="S6" s="56"/>
      <c r="T6" s="56"/>
      <c r="U6" s="63"/>
      <c r="V6" s="63"/>
      <c r="W6" s="63"/>
      <c r="X6" s="63"/>
      <c r="Y6" s="63"/>
      <c r="Z6" s="63"/>
      <c r="AA6" s="63"/>
      <c r="AB6" s="63"/>
      <c r="AC6" s="63"/>
      <c r="AD6" s="63"/>
      <c r="AE6" s="63"/>
      <c r="AF6" s="63"/>
      <c r="AG6" s="63"/>
      <c r="AH6" s="63"/>
      <c r="AI6" s="63"/>
      <c r="AJ6" s="63"/>
      <c r="AK6" s="63"/>
      <c r="AL6" s="63"/>
    </row>
    <row r="7" ht="2.25" customHeight="1">
      <c r="A7" s="180"/>
      <c r="B7" s="180"/>
      <c r="C7" s="180"/>
      <c r="D7" s="177"/>
      <c r="E7" s="181"/>
      <c r="F7" s="182">
        <f t="shared" ref="F7:Q7" si="3">+F5</f>
        <v>46753</v>
      </c>
      <c r="G7" s="182">
        <f t="shared" si="3"/>
        <v>46784</v>
      </c>
      <c r="H7" s="182">
        <f t="shared" si="3"/>
        <v>46813</v>
      </c>
      <c r="I7" s="182">
        <f t="shared" si="3"/>
        <v>46844</v>
      </c>
      <c r="J7" s="182">
        <f t="shared" si="3"/>
        <v>46874</v>
      </c>
      <c r="K7" s="182">
        <f t="shared" si="3"/>
        <v>46905</v>
      </c>
      <c r="L7" s="182">
        <f t="shared" si="3"/>
        <v>46935</v>
      </c>
      <c r="M7" s="182">
        <f t="shared" si="3"/>
        <v>46966</v>
      </c>
      <c r="N7" s="182">
        <f t="shared" si="3"/>
        <v>46997</v>
      </c>
      <c r="O7" s="182">
        <f t="shared" si="3"/>
        <v>47027</v>
      </c>
      <c r="P7" s="182">
        <f t="shared" si="3"/>
        <v>47058</v>
      </c>
      <c r="Q7" s="182">
        <f t="shared" si="3"/>
        <v>47088</v>
      </c>
      <c r="R7" s="183"/>
      <c r="S7" s="56"/>
      <c r="T7" s="56"/>
      <c r="U7" s="63"/>
      <c r="V7" s="63"/>
      <c r="W7" s="63"/>
      <c r="X7" s="63"/>
      <c r="Y7" s="63"/>
      <c r="Z7" s="63"/>
      <c r="AA7" s="63"/>
      <c r="AB7" s="63"/>
      <c r="AC7" s="63"/>
      <c r="AD7" s="63"/>
      <c r="AE7" s="63"/>
      <c r="AF7" s="63"/>
      <c r="AG7" s="63"/>
      <c r="AH7" s="63"/>
      <c r="AI7" s="63"/>
      <c r="AJ7" s="63"/>
      <c r="AK7" s="63"/>
      <c r="AL7" s="63"/>
    </row>
    <row r="8" ht="10.5" customHeight="1">
      <c r="A8" s="15"/>
      <c r="B8" s="185"/>
      <c r="C8" s="185"/>
      <c r="D8" s="186"/>
      <c r="E8" s="207"/>
      <c r="F8" s="208"/>
      <c r="G8" s="209"/>
      <c r="H8" s="209"/>
      <c r="I8" s="209"/>
      <c r="J8" s="209"/>
      <c r="K8" s="209"/>
      <c r="L8" s="209"/>
      <c r="M8" s="209"/>
      <c r="N8" s="209"/>
      <c r="O8" s="209"/>
      <c r="P8" s="209"/>
      <c r="Q8" s="209"/>
      <c r="R8" s="185"/>
      <c r="S8" s="56"/>
      <c r="T8" s="56"/>
      <c r="U8" s="189"/>
      <c r="V8" s="189"/>
      <c r="W8" s="189"/>
      <c r="X8" s="189"/>
      <c r="Y8" s="189"/>
      <c r="Z8" s="189"/>
      <c r="AA8" s="189"/>
      <c r="AB8" s="189"/>
      <c r="AC8" s="189"/>
      <c r="AD8" s="189"/>
      <c r="AE8" s="189"/>
      <c r="AF8" s="189"/>
      <c r="AG8" s="189"/>
      <c r="AH8" s="189"/>
      <c r="AI8" s="189"/>
      <c r="AJ8" s="189"/>
      <c r="AK8" s="189"/>
      <c r="AL8" s="189"/>
    </row>
    <row r="9" ht="18.0" customHeight="1">
      <c r="A9" s="190" t="s">
        <v>256</v>
      </c>
      <c r="B9" s="191" t="s">
        <v>257</v>
      </c>
      <c r="C9" s="192" t="s">
        <v>216</v>
      </c>
      <c r="D9" s="193" t="s">
        <v>258</v>
      </c>
      <c r="E9" s="194">
        <f t="shared" ref="E9:Q9" si="4">E11+E18+E25+E29</f>
        <v>0</v>
      </c>
      <c r="F9" s="194">
        <f t="shared" si="4"/>
        <v>0</v>
      </c>
      <c r="G9" s="194">
        <f t="shared" si="4"/>
        <v>0</v>
      </c>
      <c r="H9" s="194">
        <f t="shared" si="4"/>
        <v>0</v>
      </c>
      <c r="I9" s="194">
        <f t="shared" si="4"/>
        <v>0</v>
      </c>
      <c r="J9" s="194">
        <f t="shared" si="4"/>
        <v>0</v>
      </c>
      <c r="K9" s="194">
        <f t="shared" si="4"/>
        <v>0</v>
      </c>
      <c r="L9" s="194">
        <f t="shared" si="4"/>
        <v>0</v>
      </c>
      <c r="M9" s="194">
        <f t="shared" si="4"/>
        <v>0</v>
      </c>
      <c r="N9" s="194">
        <f t="shared" si="4"/>
        <v>0</v>
      </c>
      <c r="O9" s="194">
        <f t="shared" si="4"/>
        <v>0</v>
      </c>
      <c r="P9" s="194">
        <f t="shared" si="4"/>
        <v>0</v>
      </c>
      <c r="Q9" s="194">
        <f t="shared" si="4"/>
        <v>0</v>
      </c>
      <c r="R9" s="194">
        <f>F9+G9+H9+I9+J9+K9+L9+M9+N9+O9+P9+Q9</f>
        <v>0</v>
      </c>
      <c r="S9" s="56"/>
      <c r="T9" s="56"/>
      <c r="U9" s="195"/>
      <c r="V9" s="195"/>
      <c r="W9" s="195"/>
      <c r="X9" s="195"/>
      <c r="Y9" s="195"/>
      <c r="Z9" s="195"/>
      <c r="AA9" s="195"/>
      <c r="AB9" s="195"/>
      <c r="AC9" s="195"/>
      <c r="AD9" s="195"/>
      <c r="AE9" s="195"/>
      <c r="AF9" s="195"/>
      <c r="AG9" s="195"/>
      <c r="AH9" s="195"/>
      <c r="AI9" s="195"/>
      <c r="AJ9" s="195"/>
      <c r="AK9" s="195"/>
      <c r="AL9" s="195"/>
    </row>
    <row r="10" ht="3.75" customHeight="1">
      <c r="A10" s="15"/>
      <c r="B10" s="196"/>
      <c r="C10" s="197"/>
      <c r="D10" s="198"/>
      <c r="E10" s="199"/>
      <c r="F10" s="199"/>
      <c r="G10" s="199"/>
      <c r="H10" s="199"/>
      <c r="I10" s="199"/>
      <c r="J10" s="199"/>
      <c r="K10" s="199"/>
      <c r="L10" s="199"/>
      <c r="M10" s="199"/>
      <c r="N10" s="199"/>
      <c r="O10" s="199"/>
      <c r="P10" s="199"/>
      <c r="Q10" s="199"/>
      <c r="R10" s="199"/>
      <c r="S10" s="56"/>
      <c r="T10" s="56"/>
      <c r="U10" s="195"/>
      <c r="V10" s="195"/>
      <c r="W10" s="195"/>
      <c r="X10" s="195"/>
      <c r="Y10" s="195"/>
      <c r="Z10" s="195"/>
      <c r="AA10" s="195"/>
      <c r="AB10" s="195"/>
      <c r="AC10" s="195"/>
      <c r="AD10" s="195"/>
      <c r="AE10" s="195"/>
      <c r="AF10" s="195"/>
      <c r="AG10" s="195"/>
      <c r="AH10" s="195"/>
      <c r="AI10" s="195"/>
      <c r="AJ10" s="195"/>
      <c r="AK10" s="195"/>
      <c r="AL10" s="195"/>
    </row>
    <row r="11" ht="15.0" customHeight="1">
      <c r="A11" s="200" t="s">
        <v>262</v>
      </c>
      <c r="B11" s="210" t="str">
        <f>'LIQ Jahr1'!B11</f>
        <v>Umsätze B2C (Privatkunden)</v>
      </c>
      <c r="C11" s="202"/>
      <c r="D11" s="203"/>
      <c r="E11" s="204">
        <f t="shared" ref="E11:Q11" si="5">SUM(E12:E16)</f>
        <v>0</v>
      </c>
      <c r="F11" s="204">
        <f t="shared" si="5"/>
        <v>0</v>
      </c>
      <c r="G11" s="204">
        <f t="shared" si="5"/>
        <v>0</v>
      </c>
      <c r="H11" s="204">
        <f t="shared" si="5"/>
        <v>0</v>
      </c>
      <c r="I11" s="204">
        <f t="shared" si="5"/>
        <v>0</v>
      </c>
      <c r="J11" s="204">
        <f t="shared" si="5"/>
        <v>0</v>
      </c>
      <c r="K11" s="204">
        <f t="shared" si="5"/>
        <v>0</v>
      </c>
      <c r="L11" s="204">
        <f t="shared" si="5"/>
        <v>0</v>
      </c>
      <c r="M11" s="204">
        <f t="shared" si="5"/>
        <v>0</v>
      </c>
      <c r="N11" s="204">
        <f t="shared" si="5"/>
        <v>0</v>
      </c>
      <c r="O11" s="204">
        <f t="shared" si="5"/>
        <v>0</v>
      </c>
      <c r="P11" s="204">
        <f t="shared" si="5"/>
        <v>0</v>
      </c>
      <c r="Q11" s="204">
        <f t="shared" si="5"/>
        <v>0</v>
      </c>
      <c r="R11" s="204">
        <f t="shared" ref="R11:R16" si="6">F11+G11+H11+I11+J11+K11+L11+M11+N11+O11+P11+Q11</f>
        <v>0</v>
      </c>
      <c r="S11" s="56"/>
      <c r="T11" s="56"/>
      <c r="U11" s="195"/>
      <c r="V11" s="195"/>
      <c r="W11" s="195"/>
      <c r="X11" s="195"/>
      <c r="Y11" s="195"/>
      <c r="Z11" s="195"/>
      <c r="AA11" s="195"/>
      <c r="AB11" s="195"/>
      <c r="AC11" s="195"/>
      <c r="AD11" s="195"/>
      <c r="AE11" s="195"/>
      <c r="AF11" s="195"/>
      <c r="AG11" s="195"/>
      <c r="AH11" s="195"/>
      <c r="AI11" s="195"/>
      <c r="AJ11" s="195"/>
      <c r="AK11" s="195"/>
      <c r="AL11" s="195"/>
    </row>
    <row r="12" ht="15.0" customHeight="1">
      <c r="A12" s="205"/>
      <c r="B12" s="196" t="str">
        <f>'Jahr1 B2C'!A8</f>
        <v>Produktgruppe 1</v>
      </c>
      <c r="C12" s="206">
        <f>'LIQ Jahr1'!C12</f>
        <v>0.19</v>
      </c>
      <c r="D12" s="198"/>
      <c r="E12" s="134">
        <f>'LIQ Jahr1'!Q12</f>
        <v>0</v>
      </c>
      <c r="F12" s="134">
        <f>'Jahr2 B2C'!E9*'Jahr2 B2C'!$D9+'Jahr2 B2C'!E10*'Jahr2 B2C'!$D10+'Jahr2 B2C'!E11*'Jahr2 B2C'!$D11+'Jahr2 B2C'!E12*'Jahr2 B2C'!$D12+'Jahr2 B2C'!E13*'Jahr2 B2C'!$D13+'Jahr2 B2C'!E14*'Jahr2 B2C'!$D14+'Jahr2 B2C'!E15*'Jahr2 B2C'!$D15+'Jahr2 B2C'!E16*'Jahr2 B2C'!$D16+'Jahr2 B2C'!E17*'Jahr2 B2C'!$D17+'Jahr2 B2C'!E18*'Jahr2 B2C'!$D18</f>
        <v>0</v>
      </c>
      <c r="G12" s="134">
        <f>'Jahr2 B2C'!F9*'Jahr2 B2C'!$D9+'Jahr2 B2C'!F10*'Jahr2 B2C'!$D10+'Jahr2 B2C'!F11*'Jahr2 B2C'!$D11+'Jahr2 B2C'!F12*'Jahr2 B2C'!$D12+'Jahr2 B2C'!F13*'Jahr2 B2C'!$D13+'Jahr2 B2C'!F14*'Jahr2 B2C'!$D14+'Jahr2 B2C'!F15*'Jahr2 B2C'!$D15+'Jahr2 B2C'!F16*'Jahr2 B2C'!$D16+'Jahr2 B2C'!F17*'Jahr2 B2C'!$D17+'Jahr2 B2C'!F18*'Jahr2 B2C'!$D18</f>
        <v>0</v>
      </c>
      <c r="H12" s="134">
        <f>'Jahr2 B2C'!G9*'Jahr2 B2C'!$D9+'Jahr2 B2C'!G10*'Jahr2 B2C'!$D10+'Jahr2 B2C'!G11*'Jahr2 B2C'!$D11+'Jahr2 B2C'!G12*'Jahr2 B2C'!$D12+'Jahr2 B2C'!G13*'Jahr2 B2C'!$D13+'Jahr2 B2C'!G14*'Jahr2 B2C'!$D14+'Jahr2 B2C'!G15*'Jahr2 B2C'!$D15+'Jahr2 B2C'!G16*'Jahr2 B2C'!$D16+'Jahr2 B2C'!G17*'Jahr2 B2C'!$D17+'Jahr2 B2C'!G18*'Jahr2 B2C'!$D18</f>
        <v>0</v>
      </c>
      <c r="I12" s="134">
        <f>'Jahr2 B2C'!H9*'Jahr2 B2C'!$D9+'Jahr2 B2C'!H10*'Jahr2 B2C'!$D10+'Jahr2 B2C'!H11*'Jahr2 B2C'!$D11+'Jahr2 B2C'!H12*'Jahr2 B2C'!$D12+'Jahr2 B2C'!H13*'Jahr2 B2C'!$D13+'Jahr2 B2C'!H14*'Jahr2 B2C'!$D14+'Jahr2 B2C'!H15*'Jahr2 B2C'!$D15+'Jahr2 B2C'!H16*'Jahr2 B2C'!$D16+'Jahr2 B2C'!H17*'Jahr2 B2C'!$D17+'Jahr2 B2C'!H18*'Jahr2 B2C'!$D18</f>
        <v>0</v>
      </c>
      <c r="J12" s="134">
        <f>'Jahr2 B2C'!I9*'Jahr2 B2C'!$D9+'Jahr2 B2C'!I10*'Jahr2 B2C'!$D10+'Jahr2 B2C'!I11*'Jahr2 B2C'!$D11+'Jahr2 B2C'!I12*'Jahr2 B2C'!$D12+'Jahr2 B2C'!I13*'Jahr2 B2C'!$D13+'Jahr2 B2C'!I14*'Jahr2 B2C'!$D14+'Jahr2 B2C'!I15*'Jahr2 B2C'!$D15+'Jahr2 B2C'!I16*'Jahr2 B2C'!$D16+'Jahr2 B2C'!I17*'Jahr2 B2C'!$D17+'Jahr2 B2C'!I18*'Jahr2 B2C'!$D18</f>
        <v>0</v>
      </c>
      <c r="K12" s="134">
        <f>'Jahr2 B2C'!J9*'Jahr2 B2C'!$D9+'Jahr2 B2C'!J10*'Jahr2 B2C'!$D10+'Jahr2 B2C'!J11*'Jahr2 B2C'!$D11+'Jahr2 B2C'!J12*'Jahr2 B2C'!$D12+'Jahr2 B2C'!J13*'Jahr2 B2C'!$D13+'Jahr2 B2C'!J14*'Jahr2 B2C'!$D14+'Jahr2 B2C'!J15*'Jahr2 B2C'!$D15+'Jahr2 B2C'!J16*'Jahr2 B2C'!$D16+'Jahr2 B2C'!J17*'Jahr2 B2C'!$D17+'Jahr2 B2C'!J18*'Jahr2 B2C'!$D18</f>
        <v>0</v>
      </c>
      <c r="L12" s="134">
        <f>'Jahr2 B2C'!K9*'Jahr2 B2C'!$D9+'Jahr2 B2C'!K10*'Jahr2 B2C'!$D10+'Jahr2 B2C'!K11*'Jahr2 B2C'!$D11+'Jahr2 B2C'!K12*'Jahr2 B2C'!$D12+'Jahr2 B2C'!K13*'Jahr2 B2C'!$D13+'Jahr2 B2C'!K14*'Jahr2 B2C'!$D14+'Jahr2 B2C'!K15*'Jahr2 B2C'!$D15+'Jahr2 B2C'!K16*'Jahr2 B2C'!$D16+'Jahr2 B2C'!K17*'Jahr2 B2C'!$D17+'Jahr2 B2C'!K18*'Jahr2 B2C'!$D18</f>
        <v>0</v>
      </c>
      <c r="M12" s="134">
        <f>'Jahr2 B2C'!L9*'Jahr2 B2C'!$D9+'Jahr2 B2C'!L10*'Jahr2 B2C'!$D10+'Jahr2 B2C'!L11*'Jahr2 B2C'!$D11+'Jahr2 B2C'!L12*'Jahr2 B2C'!$D12+'Jahr2 B2C'!L13*'Jahr2 B2C'!$D13+'Jahr2 B2C'!L14*'Jahr2 B2C'!$D14+'Jahr2 B2C'!L15*'Jahr2 B2C'!$D15+'Jahr2 B2C'!L16*'Jahr2 B2C'!$D16+'Jahr2 B2C'!L17*'Jahr2 B2C'!$D17+'Jahr2 B2C'!L18*'Jahr2 B2C'!$D18</f>
        <v>0</v>
      </c>
      <c r="N12" s="134">
        <f>'Jahr2 B2C'!M9*'Jahr2 B2C'!$D9+'Jahr2 B2C'!M10*'Jahr2 B2C'!$D10+'Jahr2 B2C'!M11*'Jahr2 B2C'!$D11+'Jahr2 B2C'!M12*'Jahr2 B2C'!$D12+'Jahr2 B2C'!M13*'Jahr2 B2C'!$D13+'Jahr2 B2C'!M14*'Jahr2 B2C'!$D14+'Jahr2 B2C'!M15*'Jahr2 B2C'!$D15+'Jahr2 B2C'!M16*'Jahr2 B2C'!$D16+'Jahr2 B2C'!M17*'Jahr2 B2C'!$D17+'Jahr2 B2C'!M18*'Jahr2 B2C'!$D18</f>
        <v>0</v>
      </c>
      <c r="O12" s="134">
        <f>'Jahr2 B2C'!N9*'Jahr2 B2C'!$D9+'Jahr2 B2C'!N10*'Jahr2 B2C'!$D10+'Jahr2 B2C'!N11*'Jahr2 B2C'!$D11+'Jahr2 B2C'!N12*'Jahr2 B2C'!$D12+'Jahr2 B2C'!N13*'Jahr2 B2C'!$D13+'Jahr2 B2C'!N14*'Jahr2 B2C'!$D14+'Jahr2 B2C'!N15*'Jahr2 B2C'!$D15+'Jahr2 B2C'!N16*'Jahr2 B2C'!$D16+'Jahr2 B2C'!N17*'Jahr2 B2C'!$D17+'Jahr2 B2C'!N18*'Jahr2 B2C'!$D18</f>
        <v>0</v>
      </c>
      <c r="P12" s="134">
        <f>'Jahr2 B2C'!O9*'Jahr2 B2C'!$D9+'Jahr2 B2C'!O10*'Jahr2 B2C'!$D10+'Jahr2 B2C'!O11*'Jahr2 B2C'!$D11+'Jahr2 B2C'!O12*'Jahr2 B2C'!$D12+'Jahr2 B2C'!O13*'Jahr2 B2C'!$D13+'Jahr2 B2C'!O14*'Jahr2 B2C'!$D14+'Jahr2 B2C'!O15*'Jahr2 B2C'!$D15+'Jahr2 B2C'!O16*'Jahr2 B2C'!$D16+'Jahr2 B2C'!O17*'Jahr2 B2C'!$D17+'Jahr2 B2C'!O18*'Jahr2 B2C'!$D18</f>
        <v>0</v>
      </c>
      <c r="Q12" s="134">
        <f>'Jahr2 B2C'!P9*'Jahr2 B2C'!$D9+'Jahr2 B2C'!P10*'Jahr2 B2C'!$D10+'Jahr2 B2C'!P11*'Jahr2 B2C'!$D11+'Jahr2 B2C'!P12*'Jahr2 B2C'!$D12+'Jahr2 B2C'!P13*'Jahr2 B2C'!$D13+'Jahr2 B2C'!P14*'Jahr2 B2C'!$D14+'Jahr2 B2C'!P15*'Jahr2 B2C'!$D15+'Jahr2 B2C'!P16*'Jahr2 B2C'!$D16+'Jahr2 B2C'!P17*'Jahr2 B2C'!$D17+'Jahr2 B2C'!P18*'Jahr2 B2C'!$D18</f>
        <v>0</v>
      </c>
      <c r="R12" s="134">
        <f t="shared" si="6"/>
        <v>0</v>
      </c>
      <c r="S12" s="211"/>
      <c r="T12" s="211"/>
      <c r="U12" s="212"/>
      <c r="V12" s="212"/>
      <c r="W12" s="212"/>
      <c r="X12" s="212"/>
      <c r="Y12" s="212"/>
      <c r="Z12" s="212"/>
      <c r="AA12" s="212"/>
      <c r="AB12" s="212"/>
      <c r="AC12" s="212"/>
      <c r="AD12" s="212"/>
      <c r="AE12" s="212"/>
      <c r="AF12" s="212"/>
      <c r="AG12" s="212"/>
      <c r="AH12" s="212"/>
      <c r="AI12" s="212"/>
      <c r="AJ12" s="212"/>
      <c r="AK12" s="212"/>
      <c r="AL12" s="212"/>
    </row>
    <row r="13" ht="15.0" customHeight="1">
      <c r="A13" s="15"/>
      <c r="B13" s="196" t="str">
        <f>'Jahr1 B2C'!A20</f>
        <v>Produktgruppe 2</v>
      </c>
      <c r="C13" s="206">
        <f>'LIQ Jahr1'!C13</f>
        <v>0.19</v>
      </c>
      <c r="D13" s="198"/>
      <c r="E13" s="134">
        <f>'LIQ Jahr1'!Q13</f>
        <v>0</v>
      </c>
      <c r="F13" s="134">
        <f>'Jahr2 B2C'!E21*'Jahr2 B2C'!$D21+'Jahr2 B2C'!E22*'Jahr2 B2C'!$D22+'Jahr2 B2C'!E23*'Jahr2 B2C'!$D23+'Jahr2 B2C'!E24*'Jahr2 B2C'!$D24+'Jahr2 B2C'!E25*'Jahr2 B2C'!$D25+'Jahr2 B2C'!E26*'Jahr2 B2C'!$D26+'Jahr2 B2C'!E27*'Jahr2 B2C'!$D27+'Jahr2 B2C'!E28*'Jahr2 B2C'!$D28+'Jahr2 B2C'!E29*'Jahr2 B2C'!$D29+'Jahr2 B2C'!E30*'Jahr2 B2C'!$D30</f>
        <v>0</v>
      </c>
      <c r="G13" s="134">
        <f>'Jahr2 B2C'!F21*'Jahr2 B2C'!$D21+'Jahr2 B2C'!F22*'Jahr2 B2C'!$D22+'Jahr2 B2C'!F23*'Jahr2 B2C'!$D23+'Jahr2 B2C'!F24*'Jahr2 B2C'!$D24+'Jahr2 B2C'!F25*'Jahr2 B2C'!$D25+'Jahr2 B2C'!F26*'Jahr2 B2C'!$D26+'Jahr2 B2C'!F27*'Jahr2 B2C'!$D27+'Jahr2 B2C'!F28*'Jahr2 B2C'!$D28+'Jahr2 B2C'!F29*'Jahr2 B2C'!$D29+'Jahr2 B2C'!F30*'Jahr2 B2C'!$D30</f>
        <v>0</v>
      </c>
      <c r="H13" s="134">
        <f>'Jahr2 B2C'!G21*'Jahr2 B2C'!$D21+'Jahr2 B2C'!G22*'Jahr2 B2C'!$D22+'Jahr2 B2C'!G23*'Jahr2 B2C'!$D23+'Jahr2 B2C'!G24*'Jahr2 B2C'!$D24+'Jahr2 B2C'!G25*'Jahr2 B2C'!$D25+'Jahr2 B2C'!G26*'Jahr2 B2C'!$D26+'Jahr2 B2C'!G27*'Jahr2 B2C'!$D27+'Jahr2 B2C'!G28*'Jahr2 B2C'!$D28+'Jahr2 B2C'!G29*'Jahr2 B2C'!$D29+'Jahr2 B2C'!G30*'Jahr2 B2C'!$D30</f>
        <v>0</v>
      </c>
      <c r="I13" s="134">
        <f>'Jahr2 B2C'!H21*'Jahr2 B2C'!$D21+'Jahr2 B2C'!H22*'Jahr2 B2C'!$D22+'Jahr2 B2C'!H23*'Jahr2 B2C'!$D23+'Jahr2 B2C'!H24*'Jahr2 B2C'!$D24+'Jahr2 B2C'!H25*'Jahr2 B2C'!$D25+'Jahr2 B2C'!H26*'Jahr2 B2C'!$D26+'Jahr2 B2C'!H27*'Jahr2 B2C'!$D27+'Jahr2 B2C'!H28*'Jahr2 B2C'!$D28+'Jahr2 B2C'!H29*'Jahr2 B2C'!$D29+'Jahr2 B2C'!H30*'Jahr2 B2C'!$D30</f>
        <v>0</v>
      </c>
      <c r="J13" s="134">
        <f>'Jahr2 B2C'!I21*'Jahr2 B2C'!$D21+'Jahr2 B2C'!I22*'Jahr2 B2C'!$D22+'Jahr2 B2C'!I23*'Jahr2 B2C'!$D23+'Jahr2 B2C'!I24*'Jahr2 B2C'!$D24+'Jahr2 B2C'!I25*'Jahr2 B2C'!$D25+'Jahr2 B2C'!I26*'Jahr2 B2C'!$D26+'Jahr2 B2C'!I27*'Jahr2 B2C'!$D27+'Jahr2 B2C'!I28*'Jahr2 B2C'!$D28+'Jahr2 B2C'!I29*'Jahr2 B2C'!$D29+'Jahr2 B2C'!I30*'Jahr2 B2C'!$D30</f>
        <v>0</v>
      </c>
      <c r="K13" s="134">
        <f>'Jahr2 B2C'!J21*'Jahr2 B2C'!$D21+'Jahr2 B2C'!J22*'Jahr2 B2C'!$D22+'Jahr2 B2C'!J23*'Jahr2 B2C'!$D23+'Jahr2 B2C'!J24*'Jahr2 B2C'!$D24+'Jahr2 B2C'!J25*'Jahr2 B2C'!$D25+'Jahr2 B2C'!J26*'Jahr2 B2C'!$D26+'Jahr2 B2C'!J27*'Jahr2 B2C'!$D27+'Jahr2 B2C'!J28*'Jahr2 B2C'!$D28+'Jahr2 B2C'!J29*'Jahr2 B2C'!$D29+'Jahr2 B2C'!J30*'Jahr2 B2C'!$D30</f>
        <v>0</v>
      </c>
      <c r="L13" s="134">
        <f>'Jahr2 B2C'!K21*'Jahr2 B2C'!$D21+'Jahr2 B2C'!K22*'Jahr2 B2C'!$D22+'Jahr2 B2C'!K23*'Jahr2 B2C'!$D23+'Jahr2 B2C'!K24*'Jahr2 B2C'!$D24+'Jahr2 B2C'!K25*'Jahr2 B2C'!$D25+'Jahr2 B2C'!K26*'Jahr2 B2C'!$D26+'Jahr2 B2C'!K27*'Jahr2 B2C'!$D27+'Jahr2 B2C'!K28*'Jahr2 B2C'!$D28+'Jahr2 B2C'!K29*'Jahr2 B2C'!$D29+'Jahr2 B2C'!K30*'Jahr2 B2C'!$D30</f>
        <v>0</v>
      </c>
      <c r="M13" s="134">
        <f>'Jahr2 B2C'!L21*'Jahr2 B2C'!$D21+'Jahr2 B2C'!L22*'Jahr2 B2C'!$D22+'Jahr2 B2C'!L23*'Jahr2 B2C'!$D23+'Jahr2 B2C'!L24*'Jahr2 B2C'!$D24+'Jahr2 B2C'!L25*'Jahr2 B2C'!$D25+'Jahr2 B2C'!L26*'Jahr2 B2C'!$D26+'Jahr2 B2C'!L27*'Jahr2 B2C'!$D27+'Jahr2 B2C'!L28*'Jahr2 B2C'!$D28+'Jahr2 B2C'!L29*'Jahr2 B2C'!$D29+'Jahr2 B2C'!L30*'Jahr2 B2C'!$D30</f>
        <v>0</v>
      </c>
      <c r="N13" s="134">
        <f>'Jahr2 B2C'!M21*'Jahr2 B2C'!$D21+'Jahr2 B2C'!M22*'Jahr2 B2C'!$D22+'Jahr2 B2C'!M23*'Jahr2 B2C'!$D23+'Jahr2 B2C'!M24*'Jahr2 B2C'!$D24+'Jahr2 B2C'!M25*'Jahr2 B2C'!$D25+'Jahr2 B2C'!M26*'Jahr2 B2C'!$D26+'Jahr2 B2C'!M27*'Jahr2 B2C'!$D27+'Jahr2 B2C'!M28*'Jahr2 B2C'!$D28+'Jahr2 B2C'!M29*'Jahr2 B2C'!$D29+'Jahr2 B2C'!M30*'Jahr2 B2C'!$D30</f>
        <v>0</v>
      </c>
      <c r="O13" s="134">
        <f>'Jahr2 B2C'!N21*'Jahr2 B2C'!$D21+'Jahr2 B2C'!N22*'Jahr2 B2C'!$D22+'Jahr2 B2C'!N23*'Jahr2 B2C'!$D23+'Jahr2 B2C'!N24*'Jahr2 B2C'!$D24+'Jahr2 B2C'!N25*'Jahr2 B2C'!$D25+'Jahr2 B2C'!N26*'Jahr2 B2C'!$D26+'Jahr2 B2C'!N27*'Jahr2 B2C'!$D27+'Jahr2 B2C'!N28*'Jahr2 B2C'!$D28+'Jahr2 B2C'!N29*'Jahr2 B2C'!$D29+'Jahr2 B2C'!N30*'Jahr2 B2C'!$D30</f>
        <v>0</v>
      </c>
      <c r="P13" s="134">
        <f>'Jahr2 B2C'!O21*'Jahr2 B2C'!$D21+'Jahr2 B2C'!O22*'Jahr2 B2C'!$D22+'Jahr2 B2C'!O23*'Jahr2 B2C'!$D23+'Jahr2 B2C'!O24*'Jahr2 B2C'!$D24+'Jahr2 B2C'!O25*'Jahr2 B2C'!$D25+'Jahr2 B2C'!O26*'Jahr2 B2C'!$D26+'Jahr2 B2C'!O27*'Jahr2 B2C'!$D27+'Jahr2 B2C'!O28*'Jahr2 B2C'!$D28+'Jahr2 B2C'!O29*'Jahr2 B2C'!$D29+'Jahr2 B2C'!O30*'Jahr2 B2C'!$D30</f>
        <v>0</v>
      </c>
      <c r="Q13" s="134">
        <f>'Jahr2 B2C'!P21*'Jahr2 B2C'!$D21+'Jahr2 B2C'!P22*'Jahr2 B2C'!$D22+'Jahr2 B2C'!P23*'Jahr2 B2C'!$D23+'Jahr2 B2C'!P24*'Jahr2 B2C'!$D24+'Jahr2 B2C'!P25*'Jahr2 B2C'!$D25+'Jahr2 B2C'!P26*'Jahr2 B2C'!$D26+'Jahr2 B2C'!P27*'Jahr2 B2C'!$D27+'Jahr2 B2C'!P28*'Jahr2 B2C'!$D28+'Jahr2 B2C'!P29*'Jahr2 B2C'!$D29+'Jahr2 B2C'!P30*'Jahr2 B2C'!$D30</f>
        <v>0</v>
      </c>
      <c r="R13" s="134">
        <f t="shared" si="6"/>
        <v>0</v>
      </c>
      <c r="S13" s="56"/>
      <c r="T13" s="56"/>
      <c r="U13" s="195"/>
      <c r="V13" s="195"/>
      <c r="W13" s="195"/>
      <c r="X13" s="195"/>
      <c r="Y13" s="195"/>
      <c r="Z13" s="195"/>
      <c r="AA13" s="195"/>
      <c r="AB13" s="195"/>
      <c r="AC13" s="195"/>
      <c r="AD13" s="195"/>
      <c r="AE13" s="195"/>
      <c r="AF13" s="195"/>
      <c r="AG13" s="195"/>
      <c r="AH13" s="195"/>
      <c r="AI13" s="195"/>
      <c r="AJ13" s="195"/>
      <c r="AK13" s="195"/>
      <c r="AL13" s="195"/>
    </row>
    <row r="14" ht="15.0" customHeight="1">
      <c r="A14" s="15"/>
      <c r="B14" s="196" t="str">
        <f>'Jahr1 B2C'!A32</f>
        <v>Produktgruppe 3</v>
      </c>
      <c r="C14" s="206">
        <f>'LIQ Jahr1'!C14</f>
        <v>0.19</v>
      </c>
      <c r="D14" s="198"/>
      <c r="E14" s="134">
        <f>'LIQ Jahr1'!Q14</f>
        <v>0</v>
      </c>
      <c r="F14" s="134">
        <f>'Jahr2 B2C'!E33*'Jahr2 B2C'!$D33+'Jahr2 B2C'!E34*'Jahr2 B2C'!$D34+'Jahr2 B2C'!E35*'Jahr2 B2C'!$D35+'Jahr2 B2C'!E36*'Jahr2 B2C'!$D36+'Jahr2 B2C'!E37*'Jahr2 B2C'!$D37+'Jahr2 B2C'!E38*'Jahr2 B2C'!$D38+'Jahr2 B2C'!E39*'Jahr2 B2C'!$D39+'Jahr2 B2C'!E40*'Jahr2 B2C'!$D40+'Jahr2 B2C'!E41*'Jahr2 B2C'!$D41+'Jahr2 B2C'!E42*'Jahr2 B2C'!$D42</f>
        <v>0</v>
      </c>
      <c r="G14" s="134">
        <f>'Jahr2 B2C'!F33*'Jahr2 B2C'!$D33+'Jahr2 B2C'!F34*'Jahr2 B2C'!$D34+'Jahr2 B2C'!F35*'Jahr2 B2C'!$D35+'Jahr2 B2C'!F36*'Jahr2 B2C'!$D36+'Jahr2 B2C'!F37*'Jahr2 B2C'!$D37+'Jahr2 B2C'!F38*'Jahr2 B2C'!$D38+'Jahr2 B2C'!F39*'Jahr2 B2C'!$D39+'Jahr2 B2C'!F40*'Jahr2 B2C'!$D40+'Jahr2 B2C'!F41*'Jahr2 B2C'!$D41+'Jahr2 B2C'!F42*'Jahr2 B2C'!$D42</f>
        <v>0</v>
      </c>
      <c r="H14" s="134">
        <f>'Jahr2 B2C'!G33*'Jahr2 B2C'!$D33+'Jahr2 B2C'!G34*'Jahr2 B2C'!$D34+'Jahr2 B2C'!G35*'Jahr2 B2C'!$D35+'Jahr2 B2C'!G36*'Jahr2 B2C'!$D36+'Jahr2 B2C'!G37*'Jahr2 B2C'!$D37+'Jahr2 B2C'!G38*'Jahr2 B2C'!$D38+'Jahr2 B2C'!G39*'Jahr2 B2C'!$D39+'Jahr2 B2C'!G40*'Jahr2 B2C'!$D40+'Jahr2 B2C'!G41*'Jahr2 B2C'!$D41+'Jahr2 B2C'!G42*'Jahr2 B2C'!$D42</f>
        <v>0</v>
      </c>
      <c r="I14" s="134">
        <f>'Jahr2 B2C'!H33*'Jahr2 B2C'!$D33+'Jahr2 B2C'!H34*'Jahr2 B2C'!$D34+'Jahr2 B2C'!H35*'Jahr2 B2C'!$D35+'Jahr2 B2C'!H36*'Jahr2 B2C'!$D36+'Jahr2 B2C'!H37*'Jahr2 B2C'!$D37+'Jahr2 B2C'!H38*'Jahr2 B2C'!$D38+'Jahr2 B2C'!H39*'Jahr2 B2C'!$D39+'Jahr2 B2C'!H40*'Jahr2 B2C'!$D40+'Jahr2 B2C'!H41*'Jahr2 B2C'!$D41+'Jahr2 B2C'!H42*'Jahr2 B2C'!$D42</f>
        <v>0</v>
      </c>
      <c r="J14" s="134">
        <f>'Jahr2 B2C'!I33*'Jahr2 B2C'!$D33+'Jahr2 B2C'!I34*'Jahr2 B2C'!$D34+'Jahr2 B2C'!I35*'Jahr2 B2C'!$D35+'Jahr2 B2C'!I36*'Jahr2 B2C'!$D36+'Jahr2 B2C'!I37*'Jahr2 B2C'!$D37+'Jahr2 B2C'!I38*'Jahr2 B2C'!$D38+'Jahr2 B2C'!I39*'Jahr2 B2C'!$D39+'Jahr2 B2C'!I40*'Jahr2 B2C'!$D40+'Jahr2 B2C'!I41*'Jahr2 B2C'!$D41+'Jahr2 B2C'!I42*'Jahr2 B2C'!$D42</f>
        <v>0</v>
      </c>
      <c r="K14" s="134">
        <f>'Jahr2 B2C'!J33*'Jahr2 B2C'!$D33+'Jahr2 B2C'!J34*'Jahr2 B2C'!$D34+'Jahr2 B2C'!J35*'Jahr2 B2C'!$D35+'Jahr2 B2C'!J36*'Jahr2 B2C'!$D36+'Jahr2 B2C'!J37*'Jahr2 B2C'!$D37+'Jahr2 B2C'!J38*'Jahr2 B2C'!$D38+'Jahr2 B2C'!J39*'Jahr2 B2C'!$D39+'Jahr2 B2C'!J40*'Jahr2 B2C'!$D40+'Jahr2 B2C'!J41*'Jahr2 B2C'!$D41+'Jahr2 B2C'!J42*'Jahr2 B2C'!$D42</f>
        <v>0</v>
      </c>
      <c r="L14" s="134">
        <f>'Jahr2 B2C'!K33*'Jahr2 B2C'!$D33+'Jahr2 B2C'!K34*'Jahr2 B2C'!$D34+'Jahr2 B2C'!K35*'Jahr2 B2C'!$D35+'Jahr2 B2C'!K36*'Jahr2 B2C'!$D36+'Jahr2 B2C'!K37*'Jahr2 B2C'!$D37+'Jahr2 B2C'!K38*'Jahr2 B2C'!$D38+'Jahr2 B2C'!K39*'Jahr2 B2C'!$D39+'Jahr2 B2C'!K40*'Jahr2 B2C'!$D40+'Jahr2 B2C'!K41*'Jahr2 B2C'!$D41+'Jahr2 B2C'!K42*'Jahr2 B2C'!$D42</f>
        <v>0</v>
      </c>
      <c r="M14" s="134">
        <f>'Jahr2 B2C'!L33*'Jahr2 B2C'!$D33+'Jahr2 B2C'!L34*'Jahr2 B2C'!$D34+'Jahr2 B2C'!L35*'Jahr2 B2C'!$D35+'Jahr2 B2C'!L36*'Jahr2 B2C'!$D36+'Jahr2 B2C'!L37*'Jahr2 B2C'!$D37+'Jahr2 B2C'!L38*'Jahr2 B2C'!$D38+'Jahr2 B2C'!L39*'Jahr2 B2C'!$D39+'Jahr2 B2C'!L40*'Jahr2 B2C'!$D40+'Jahr2 B2C'!L41*'Jahr2 B2C'!$D41+'Jahr2 B2C'!L42*'Jahr2 B2C'!$D42</f>
        <v>0</v>
      </c>
      <c r="N14" s="134">
        <f>'Jahr2 B2C'!M33*'Jahr2 B2C'!$D33+'Jahr2 B2C'!M34*'Jahr2 B2C'!$D34+'Jahr2 B2C'!M35*'Jahr2 B2C'!$D35+'Jahr2 B2C'!M36*'Jahr2 B2C'!$D36+'Jahr2 B2C'!M37*'Jahr2 B2C'!$D37+'Jahr2 B2C'!M38*'Jahr2 B2C'!$D38+'Jahr2 B2C'!M39*'Jahr2 B2C'!$D39+'Jahr2 B2C'!M40*'Jahr2 B2C'!$D40+'Jahr2 B2C'!M41*'Jahr2 B2C'!$D41+'Jahr2 B2C'!M42*'Jahr2 B2C'!$D42</f>
        <v>0</v>
      </c>
      <c r="O14" s="134">
        <f>'Jahr2 B2C'!N33*'Jahr2 B2C'!$D33+'Jahr2 B2C'!N34*'Jahr2 B2C'!$D34+'Jahr2 B2C'!N35*'Jahr2 B2C'!$D35+'Jahr2 B2C'!N36*'Jahr2 B2C'!$D36+'Jahr2 B2C'!N37*'Jahr2 B2C'!$D37+'Jahr2 B2C'!N38*'Jahr2 B2C'!$D38+'Jahr2 B2C'!N39*'Jahr2 B2C'!$D39+'Jahr2 B2C'!N40*'Jahr2 B2C'!$D40+'Jahr2 B2C'!N41*'Jahr2 B2C'!$D41+'Jahr2 B2C'!N42*'Jahr2 B2C'!$D42</f>
        <v>0</v>
      </c>
      <c r="P14" s="134">
        <f>'Jahr2 B2C'!O33*'Jahr2 B2C'!$D33+'Jahr2 B2C'!O34*'Jahr2 B2C'!$D34+'Jahr2 B2C'!O35*'Jahr2 B2C'!$D35+'Jahr2 B2C'!O36*'Jahr2 B2C'!$D36+'Jahr2 B2C'!O37*'Jahr2 B2C'!$D37+'Jahr2 B2C'!O38*'Jahr2 B2C'!$D38+'Jahr2 B2C'!O39*'Jahr2 B2C'!$D39+'Jahr2 B2C'!O40*'Jahr2 B2C'!$D40+'Jahr2 B2C'!O41*'Jahr2 B2C'!$D41+'Jahr2 B2C'!O42*'Jahr2 B2C'!$D42</f>
        <v>0</v>
      </c>
      <c r="Q14" s="134">
        <f>'Jahr2 B2C'!P33*'Jahr2 B2C'!$D33+'Jahr2 B2C'!P34*'Jahr2 B2C'!$D34+'Jahr2 B2C'!P35*'Jahr2 B2C'!$D35+'Jahr2 B2C'!P36*'Jahr2 B2C'!$D36+'Jahr2 B2C'!P37*'Jahr2 B2C'!$D37+'Jahr2 B2C'!P38*'Jahr2 B2C'!$D38+'Jahr2 B2C'!P39*'Jahr2 B2C'!$D39+'Jahr2 B2C'!P40*'Jahr2 B2C'!$D40+'Jahr2 B2C'!P41*'Jahr2 B2C'!$D41+'Jahr2 B2C'!P42*'Jahr2 B2C'!$D42</f>
        <v>0</v>
      </c>
      <c r="R14" s="134">
        <f t="shared" si="6"/>
        <v>0</v>
      </c>
      <c r="S14" s="213"/>
      <c r="T14" s="213"/>
      <c r="U14" s="214"/>
      <c r="V14" s="214"/>
      <c r="W14" s="214"/>
      <c r="X14" s="214"/>
      <c r="Y14" s="214"/>
      <c r="Z14" s="214"/>
      <c r="AA14" s="214"/>
      <c r="AB14" s="214"/>
      <c r="AC14" s="214"/>
      <c r="AD14" s="214"/>
      <c r="AE14" s="214"/>
      <c r="AF14" s="214"/>
      <c r="AG14" s="214"/>
      <c r="AH14" s="214"/>
      <c r="AI14" s="214"/>
      <c r="AJ14" s="214"/>
      <c r="AK14" s="214"/>
      <c r="AL14" s="214"/>
    </row>
    <row r="15" ht="15.0" customHeight="1">
      <c r="A15" s="15"/>
      <c r="B15" s="196" t="str">
        <f>'Jahr1 B2C'!A44</f>
        <v>Produktgruppe 4</v>
      </c>
      <c r="C15" s="206">
        <f>'LIQ Jahr1'!C15</f>
        <v>0.19</v>
      </c>
      <c r="D15" s="198"/>
      <c r="E15" s="134">
        <f>'LIQ Jahr1'!Q15</f>
        <v>0</v>
      </c>
      <c r="F15" s="134">
        <f>'Jahr2 B2C'!E45*'Jahr2 B2C'!$D45+'Jahr2 B2C'!E46*'Jahr2 B2C'!$D46+'Jahr2 B2C'!E47*'Jahr2 B2C'!$D47+'Jahr2 B2C'!E48*'Jahr2 B2C'!$D48+'Jahr2 B2C'!E49*'Jahr2 B2C'!$D49+'Jahr2 B2C'!E50*'Jahr2 B2C'!$D50+'Jahr2 B2C'!E51*'Jahr2 B2C'!$D51+'Jahr2 B2C'!E52*'Jahr2 B2C'!$D52+'Jahr2 B2C'!E53*'Jahr2 B2C'!$D53+'Jahr2 B2C'!E54*'Jahr2 B2C'!$D54</f>
        <v>0</v>
      </c>
      <c r="G15" s="134">
        <f>'Jahr2 B2C'!F45*'Jahr2 B2C'!$D45+'Jahr2 B2C'!F46*'Jahr2 B2C'!$D46+'Jahr2 B2C'!F47*'Jahr2 B2C'!$D47+'Jahr2 B2C'!F48*'Jahr2 B2C'!$D48+'Jahr2 B2C'!F49*'Jahr2 B2C'!$D49+'Jahr2 B2C'!F50*'Jahr2 B2C'!$D50+'Jahr2 B2C'!F51*'Jahr2 B2C'!$D51+'Jahr2 B2C'!F52*'Jahr2 B2C'!$D52+'Jahr2 B2C'!F53*'Jahr2 B2C'!$D53+'Jahr2 B2C'!F54*'Jahr2 B2C'!$D54</f>
        <v>0</v>
      </c>
      <c r="H15" s="134">
        <f>'Jahr2 B2C'!G45*'Jahr2 B2C'!$D45+'Jahr2 B2C'!G46*'Jahr2 B2C'!$D46+'Jahr2 B2C'!G47*'Jahr2 B2C'!$D47+'Jahr2 B2C'!G48*'Jahr2 B2C'!$D48+'Jahr2 B2C'!G49*'Jahr2 B2C'!$D49+'Jahr2 B2C'!G50*'Jahr2 B2C'!$D50+'Jahr2 B2C'!G51*'Jahr2 B2C'!$D51+'Jahr2 B2C'!G52*'Jahr2 B2C'!$D52+'Jahr2 B2C'!G53*'Jahr2 B2C'!$D53+'Jahr2 B2C'!G54*'Jahr2 B2C'!$D54</f>
        <v>0</v>
      </c>
      <c r="I15" s="134">
        <f>'Jahr2 B2C'!H45*'Jahr2 B2C'!$D45+'Jahr2 B2C'!H46*'Jahr2 B2C'!$D46+'Jahr2 B2C'!H47*'Jahr2 B2C'!$D47+'Jahr2 B2C'!H48*'Jahr2 B2C'!$D48+'Jahr2 B2C'!H49*'Jahr2 B2C'!$D49+'Jahr2 B2C'!H50*'Jahr2 B2C'!$D50+'Jahr2 B2C'!H51*'Jahr2 B2C'!$D51+'Jahr2 B2C'!H52*'Jahr2 B2C'!$D52+'Jahr2 B2C'!H53*'Jahr2 B2C'!$D53+'Jahr2 B2C'!H54*'Jahr2 B2C'!$D54</f>
        <v>0</v>
      </c>
      <c r="J15" s="134">
        <f>'Jahr2 B2C'!I45*'Jahr2 B2C'!$D45+'Jahr2 B2C'!I46*'Jahr2 B2C'!$D46+'Jahr2 B2C'!I47*'Jahr2 B2C'!$D47+'Jahr2 B2C'!I48*'Jahr2 B2C'!$D48+'Jahr2 B2C'!I49*'Jahr2 B2C'!$D49+'Jahr2 B2C'!I50*'Jahr2 B2C'!$D50+'Jahr2 B2C'!I51*'Jahr2 B2C'!$D51+'Jahr2 B2C'!I52*'Jahr2 B2C'!$D52+'Jahr2 B2C'!I53*'Jahr2 B2C'!$D53+'Jahr2 B2C'!I54*'Jahr2 B2C'!$D54</f>
        <v>0</v>
      </c>
      <c r="K15" s="134">
        <f>'Jahr2 B2C'!J45*'Jahr2 B2C'!$D45+'Jahr2 B2C'!J46*'Jahr2 B2C'!$D46+'Jahr2 B2C'!J47*'Jahr2 B2C'!$D47+'Jahr2 B2C'!J48*'Jahr2 B2C'!$D48+'Jahr2 B2C'!J49*'Jahr2 B2C'!$D49+'Jahr2 B2C'!J50*'Jahr2 B2C'!$D50+'Jahr2 B2C'!J51*'Jahr2 B2C'!$D51+'Jahr2 B2C'!J52*'Jahr2 B2C'!$D52+'Jahr2 B2C'!J53*'Jahr2 B2C'!$D53+'Jahr2 B2C'!J54*'Jahr2 B2C'!$D54</f>
        <v>0</v>
      </c>
      <c r="L15" s="134">
        <f>'Jahr2 B2C'!K45*'Jahr2 B2C'!$D45+'Jahr2 B2C'!K46*'Jahr2 B2C'!$D46+'Jahr2 B2C'!K47*'Jahr2 B2C'!$D47+'Jahr2 B2C'!K48*'Jahr2 B2C'!$D48+'Jahr2 B2C'!K49*'Jahr2 B2C'!$D49+'Jahr2 B2C'!K50*'Jahr2 B2C'!$D50+'Jahr2 B2C'!K51*'Jahr2 B2C'!$D51+'Jahr2 B2C'!K52*'Jahr2 B2C'!$D52+'Jahr2 B2C'!K53*'Jahr2 B2C'!$D53+'Jahr2 B2C'!K54*'Jahr2 B2C'!$D54</f>
        <v>0</v>
      </c>
      <c r="M15" s="134">
        <f>'Jahr2 B2C'!L45*'Jahr2 B2C'!$D45+'Jahr2 B2C'!L46*'Jahr2 B2C'!$D46+'Jahr2 B2C'!L47*'Jahr2 B2C'!$D47+'Jahr2 B2C'!L48*'Jahr2 B2C'!$D48+'Jahr2 B2C'!L49*'Jahr2 B2C'!$D49+'Jahr2 B2C'!L50*'Jahr2 B2C'!$D50+'Jahr2 B2C'!L51*'Jahr2 B2C'!$D51+'Jahr2 B2C'!L52*'Jahr2 B2C'!$D52+'Jahr2 B2C'!L53*'Jahr2 B2C'!$D53+'Jahr2 B2C'!L54*'Jahr2 B2C'!$D54</f>
        <v>0</v>
      </c>
      <c r="N15" s="134">
        <f>'Jahr2 B2C'!M45*'Jahr2 B2C'!$D45+'Jahr2 B2C'!M46*'Jahr2 B2C'!$D46+'Jahr2 B2C'!M47*'Jahr2 B2C'!$D47+'Jahr2 B2C'!M48*'Jahr2 B2C'!$D48+'Jahr2 B2C'!M49*'Jahr2 B2C'!$D49+'Jahr2 B2C'!M50*'Jahr2 B2C'!$D50+'Jahr2 B2C'!M51*'Jahr2 B2C'!$D51+'Jahr2 B2C'!M52*'Jahr2 B2C'!$D52+'Jahr2 B2C'!M53*'Jahr2 B2C'!$D53+'Jahr2 B2C'!M54*'Jahr2 B2C'!$D54</f>
        <v>0</v>
      </c>
      <c r="O15" s="134">
        <f>'Jahr2 B2C'!N45*'Jahr2 B2C'!$D45+'Jahr2 B2C'!N46*'Jahr2 B2C'!$D46+'Jahr2 B2C'!N47*'Jahr2 B2C'!$D47+'Jahr2 B2C'!N48*'Jahr2 B2C'!$D48+'Jahr2 B2C'!N49*'Jahr2 B2C'!$D49+'Jahr2 B2C'!N50*'Jahr2 B2C'!$D50+'Jahr2 B2C'!N51*'Jahr2 B2C'!$D51+'Jahr2 B2C'!N52*'Jahr2 B2C'!$D52+'Jahr2 B2C'!N53*'Jahr2 B2C'!$D53+'Jahr2 B2C'!N54*'Jahr2 B2C'!$D54</f>
        <v>0</v>
      </c>
      <c r="P15" s="134">
        <f>'Jahr2 B2C'!O45*'Jahr2 B2C'!$D45+'Jahr2 B2C'!O46*'Jahr2 B2C'!$D46+'Jahr2 B2C'!O47*'Jahr2 B2C'!$D47+'Jahr2 B2C'!O48*'Jahr2 B2C'!$D48+'Jahr2 B2C'!O49*'Jahr2 B2C'!$D49+'Jahr2 B2C'!O50*'Jahr2 B2C'!$D50+'Jahr2 B2C'!O51*'Jahr2 B2C'!$D51+'Jahr2 B2C'!O52*'Jahr2 B2C'!$D52+'Jahr2 B2C'!O53*'Jahr2 B2C'!$D53+'Jahr2 B2C'!O54*'Jahr2 B2C'!$D54</f>
        <v>0</v>
      </c>
      <c r="Q15" s="134">
        <f>'Jahr2 B2C'!P45*'Jahr2 B2C'!$D45+'Jahr2 B2C'!P46*'Jahr2 B2C'!$D46+'Jahr2 B2C'!P47*'Jahr2 B2C'!$D47+'Jahr2 B2C'!P48*'Jahr2 B2C'!$D48+'Jahr2 B2C'!P49*'Jahr2 B2C'!$D49+'Jahr2 B2C'!P50*'Jahr2 B2C'!$D50+'Jahr2 B2C'!P51*'Jahr2 B2C'!$D51+'Jahr2 B2C'!P52*'Jahr2 B2C'!$D52+'Jahr2 B2C'!P53*'Jahr2 B2C'!$D53+'Jahr2 B2C'!P54*'Jahr2 B2C'!$D54</f>
        <v>0</v>
      </c>
      <c r="R15" s="134">
        <f t="shared" si="6"/>
        <v>0</v>
      </c>
      <c r="S15" s="56"/>
      <c r="T15" s="56"/>
      <c r="U15" s="195"/>
      <c r="V15" s="195"/>
      <c r="W15" s="195"/>
      <c r="X15" s="195"/>
      <c r="Y15" s="195"/>
      <c r="Z15" s="195"/>
      <c r="AA15" s="195"/>
      <c r="AB15" s="195"/>
      <c r="AC15" s="195"/>
      <c r="AD15" s="195"/>
      <c r="AE15" s="195"/>
      <c r="AF15" s="195"/>
      <c r="AG15" s="195"/>
      <c r="AH15" s="195"/>
      <c r="AI15" s="195"/>
      <c r="AJ15" s="195"/>
      <c r="AK15" s="195"/>
      <c r="AL15" s="195"/>
    </row>
    <row r="16" ht="15.0" customHeight="1">
      <c r="A16" s="15"/>
      <c r="B16" s="196" t="str">
        <f>'Jahr1 B2C'!A56</f>
        <v>Produktgruppe 5</v>
      </c>
      <c r="C16" s="206">
        <f>'LIQ Jahr1'!C16</f>
        <v>0.19</v>
      </c>
      <c r="D16" s="198"/>
      <c r="E16" s="134">
        <f>'LIQ Jahr1'!Q16</f>
        <v>0</v>
      </c>
      <c r="F16" s="134">
        <f>'Jahr2 B2C'!E57*'Jahr2 B2C'!$D57+'Jahr2 B2C'!E58*'Jahr2 B2C'!$D58+'Jahr2 B2C'!E59*'Jahr2 B2C'!$D59+'Jahr2 B2C'!E60*'Jahr2 B2C'!$D60+'Jahr2 B2C'!E61*'Jahr2 B2C'!$D61+'Jahr2 B2C'!E62*'Jahr2 B2C'!$D62+'Jahr2 B2C'!E63*'Jahr2 B2C'!$D63+'Jahr2 B2C'!E64*'Jahr2 B2C'!$D64+'Jahr2 B2C'!E65*'Jahr2 B2C'!$D65+'Jahr2 B2C'!E66*'Jahr2 B2C'!$D66</f>
        <v>0</v>
      </c>
      <c r="G16" s="134">
        <f>'Jahr2 B2C'!F57*'Jahr2 B2C'!$D57+'Jahr2 B2C'!F58*'Jahr2 B2C'!$D58+'Jahr2 B2C'!F59*'Jahr2 B2C'!$D59+'Jahr2 B2C'!F60*'Jahr2 B2C'!$D60+'Jahr2 B2C'!F61*'Jahr2 B2C'!$D61+'Jahr2 B2C'!F62*'Jahr2 B2C'!$D62+'Jahr2 B2C'!F63*'Jahr2 B2C'!$D63+'Jahr2 B2C'!F64*'Jahr2 B2C'!$D64+'Jahr2 B2C'!F65*'Jahr2 B2C'!$D65+'Jahr2 B2C'!F66*'Jahr2 B2C'!$D66</f>
        <v>0</v>
      </c>
      <c r="H16" s="134">
        <f>'Jahr2 B2C'!G57*'Jahr2 B2C'!$D57+'Jahr2 B2C'!G58*'Jahr2 B2C'!$D58+'Jahr2 B2C'!G59*'Jahr2 B2C'!$D59+'Jahr2 B2C'!G60*'Jahr2 B2C'!$D60+'Jahr2 B2C'!G61*'Jahr2 B2C'!$D61+'Jahr2 B2C'!G62*'Jahr2 B2C'!$D62+'Jahr2 B2C'!G63*'Jahr2 B2C'!$D63+'Jahr2 B2C'!G64*'Jahr2 B2C'!$D64+'Jahr2 B2C'!G65*'Jahr2 B2C'!$D65+'Jahr2 B2C'!G66*'Jahr2 B2C'!$D66</f>
        <v>0</v>
      </c>
      <c r="I16" s="134">
        <f>'Jahr2 B2C'!H57*'Jahr2 B2C'!$D57+'Jahr2 B2C'!H58*'Jahr2 B2C'!$D58+'Jahr2 B2C'!H59*'Jahr2 B2C'!$D59+'Jahr2 B2C'!H60*'Jahr2 B2C'!$D60+'Jahr2 B2C'!H61*'Jahr2 B2C'!$D61+'Jahr2 B2C'!H62*'Jahr2 B2C'!$D62+'Jahr2 B2C'!H63*'Jahr2 B2C'!$D63+'Jahr2 B2C'!H64*'Jahr2 B2C'!$D64+'Jahr2 B2C'!H65*'Jahr2 B2C'!$D65+'Jahr2 B2C'!H66*'Jahr2 B2C'!$D66</f>
        <v>0</v>
      </c>
      <c r="J16" s="134">
        <f>'Jahr2 B2C'!I57*'Jahr2 B2C'!$D57+'Jahr2 B2C'!I58*'Jahr2 B2C'!$D58+'Jahr2 B2C'!I59*'Jahr2 B2C'!$D59+'Jahr2 B2C'!I60*'Jahr2 B2C'!$D60+'Jahr2 B2C'!I61*'Jahr2 B2C'!$D61+'Jahr2 B2C'!I62*'Jahr2 B2C'!$D62+'Jahr2 B2C'!I63*'Jahr2 B2C'!$D63+'Jahr2 B2C'!I64*'Jahr2 B2C'!$D64+'Jahr2 B2C'!I65*'Jahr2 B2C'!$D65+'Jahr2 B2C'!I66*'Jahr2 B2C'!$D66</f>
        <v>0</v>
      </c>
      <c r="K16" s="134">
        <f>'Jahr2 B2C'!J57*'Jahr2 B2C'!$D57+'Jahr2 B2C'!J58*'Jahr2 B2C'!$D58+'Jahr2 B2C'!J59*'Jahr2 B2C'!$D59+'Jahr2 B2C'!J60*'Jahr2 B2C'!$D60+'Jahr2 B2C'!J61*'Jahr2 B2C'!$D61+'Jahr2 B2C'!J62*'Jahr2 B2C'!$D62+'Jahr2 B2C'!J63*'Jahr2 B2C'!$D63+'Jahr2 B2C'!J64*'Jahr2 B2C'!$D64+'Jahr2 B2C'!J65*'Jahr2 B2C'!$D65+'Jahr2 B2C'!J66*'Jahr2 B2C'!$D66</f>
        <v>0</v>
      </c>
      <c r="L16" s="134">
        <f>'Jahr2 B2C'!K57*'Jahr2 B2C'!$D57+'Jahr2 B2C'!K58*'Jahr2 B2C'!$D58+'Jahr2 B2C'!K59*'Jahr2 B2C'!$D59+'Jahr2 B2C'!K60*'Jahr2 B2C'!$D60+'Jahr2 B2C'!K61*'Jahr2 B2C'!$D61+'Jahr2 B2C'!K62*'Jahr2 B2C'!$D62+'Jahr2 B2C'!K63*'Jahr2 B2C'!$D63+'Jahr2 B2C'!K64*'Jahr2 B2C'!$D64+'Jahr2 B2C'!K65*'Jahr2 B2C'!$D65+'Jahr2 B2C'!K66*'Jahr2 B2C'!$D66</f>
        <v>0</v>
      </c>
      <c r="M16" s="134">
        <f>'Jahr2 B2C'!L57*'Jahr2 B2C'!$D57+'Jahr2 B2C'!L58*'Jahr2 B2C'!$D58+'Jahr2 B2C'!L59*'Jahr2 B2C'!$D59+'Jahr2 B2C'!L60*'Jahr2 B2C'!$D60+'Jahr2 B2C'!L61*'Jahr2 B2C'!$D61+'Jahr2 B2C'!L62*'Jahr2 B2C'!$D62+'Jahr2 B2C'!L63*'Jahr2 B2C'!$D63+'Jahr2 B2C'!L64*'Jahr2 B2C'!$D64+'Jahr2 B2C'!L65*'Jahr2 B2C'!$D65+'Jahr2 B2C'!L66*'Jahr2 B2C'!$D66</f>
        <v>0</v>
      </c>
      <c r="N16" s="134">
        <f>'Jahr2 B2C'!M57*'Jahr2 B2C'!$D57+'Jahr2 B2C'!M58*'Jahr2 B2C'!$D58+'Jahr2 B2C'!M59*'Jahr2 B2C'!$D59+'Jahr2 B2C'!M60*'Jahr2 B2C'!$D60+'Jahr2 B2C'!M61*'Jahr2 B2C'!$D61+'Jahr2 B2C'!M62*'Jahr2 B2C'!$D62+'Jahr2 B2C'!M63*'Jahr2 B2C'!$D63+'Jahr2 B2C'!M64*'Jahr2 B2C'!$D64+'Jahr2 B2C'!M65*'Jahr2 B2C'!$D65+'Jahr2 B2C'!M66*'Jahr2 B2C'!$D66</f>
        <v>0</v>
      </c>
      <c r="O16" s="134">
        <f>'Jahr2 B2C'!N57*'Jahr2 B2C'!$D57+'Jahr2 B2C'!N58*'Jahr2 B2C'!$D58+'Jahr2 B2C'!N59*'Jahr2 B2C'!$D59+'Jahr2 B2C'!N60*'Jahr2 B2C'!$D60+'Jahr2 B2C'!N61*'Jahr2 B2C'!$D61+'Jahr2 B2C'!N62*'Jahr2 B2C'!$D62+'Jahr2 B2C'!N63*'Jahr2 B2C'!$D63+'Jahr2 B2C'!N64*'Jahr2 B2C'!$D64+'Jahr2 B2C'!N65*'Jahr2 B2C'!$D65+'Jahr2 B2C'!N66*'Jahr2 B2C'!$D66</f>
        <v>0</v>
      </c>
      <c r="P16" s="134">
        <f>'Jahr2 B2C'!O57*'Jahr2 B2C'!$D57+'Jahr2 B2C'!O58*'Jahr2 B2C'!$D58+'Jahr2 B2C'!O59*'Jahr2 B2C'!$D59+'Jahr2 B2C'!O60*'Jahr2 B2C'!$D60+'Jahr2 B2C'!O61*'Jahr2 B2C'!$D61+'Jahr2 B2C'!O62*'Jahr2 B2C'!$D62+'Jahr2 B2C'!O63*'Jahr2 B2C'!$D63+'Jahr2 B2C'!O64*'Jahr2 B2C'!$D64+'Jahr2 B2C'!O65*'Jahr2 B2C'!$D65+'Jahr2 B2C'!O66*'Jahr2 B2C'!$D66</f>
        <v>0</v>
      </c>
      <c r="Q16" s="134">
        <f>'Jahr2 B2C'!P57*'Jahr2 B2C'!$D57+'Jahr2 B2C'!P58*'Jahr2 B2C'!$D58+'Jahr2 B2C'!P59*'Jahr2 B2C'!$D59+'Jahr2 B2C'!P60*'Jahr2 B2C'!$D60+'Jahr2 B2C'!P61*'Jahr2 B2C'!$D61+'Jahr2 B2C'!P62*'Jahr2 B2C'!$D62+'Jahr2 B2C'!P63*'Jahr2 B2C'!$D63+'Jahr2 B2C'!P64*'Jahr2 B2C'!$D64+'Jahr2 B2C'!P65*'Jahr2 B2C'!$D65+'Jahr2 B2C'!P66*'Jahr2 B2C'!$D66</f>
        <v>0</v>
      </c>
      <c r="R16" s="134">
        <f t="shared" si="6"/>
        <v>0</v>
      </c>
      <c r="S16" s="56"/>
      <c r="T16" s="56"/>
      <c r="U16" s="195"/>
      <c r="V16" s="195"/>
      <c r="W16" s="195"/>
      <c r="X16" s="195"/>
      <c r="Y16" s="195"/>
      <c r="Z16" s="195"/>
      <c r="AA16" s="195"/>
      <c r="AB16" s="195"/>
      <c r="AC16" s="195"/>
      <c r="AD16" s="195"/>
      <c r="AE16" s="195"/>
      <c r="AF16" s="195"/>
      <c r="AG16" s="195"/>
      <c r="AH16" s="195"/>
      <c r="AI16" s="195"/>
      <c r="AJ16" s="195"/>
      <c r="AK16" s="195"/>
      <c r="AL16" s="195"/>
    </row>
    <row r="17" ht="3.75" customHeight="1">
      <c r="A17" s="15"/>
      <c r="B17" s="196"/>
      <c r="C17" s="217"/>
      <c r="D17" s="198"/>
      <c r="E17" s="134"/>
      <c r="F17" s="134"/>
      <c r="G17" s="134"/>
      <c r="H17" s="134"/>
      <c r="I17" s="134"/>
      <c r="J17" s="134"/>
      <c r="K17" s="134"/>
      <c r="L17" s="134"/>
      <c r="M17" s="134"/>
      <c r="N17" s="134"/>
      <c r="O17" s="134"/>
      <c r="P17" s="134"/>
      <c r="Q17" s="134"/>
      <c r="R17" s="134"/>
      <c r="S17" s="56"/>
      <c r="T17" s="56"/>
      <c r="U17" s="195"/>
      <c r="V17" s="195"/>
      <c r="W17" s="195"/>
      <c r="X17" s="195"/>
      <c r="Y17" s="195"/>
      <c r="Z17" s="195"/>
      <c r="AA17" s="195"/>
      <c r="AB17" s="195"/>
      <c r="AC17" s="195"/>
      <c r="AD17" s="195"/>
      <c r="AE17" s="195"/>
      <c r="AF17" s="195"/>
      <c r="AG17" s="195"/>
      <c r="AH17" s="195"/>
      <c r="AI17" s="195"/>
      <c r="AJ17" s="195"/>
      <c r="AK17" s="195"/>
      <c r="AL17" s="195"/>
    </row>
    <row r="18" ht="15.0" customHeight="1">
      <c r="A18" s="200" t="s">
        <v>264</v>
      </c>
      <c r="B18" s="210" t="str">
        <f>'LIQ Jahr1'!B18</f>
        <v>Umsätze B2B (Geschäftskunden)</v>
      </c>
      <c r="C18" s="202"/>
      <c r="D18" s="203"/>
      <c r="E18" s="204">
        <f t="shared" ref="E18:Q18" si="7">SUM(E19:E23)</f>
        <v>0</v>
      </c>
      <c r="F18" s="204">
        <f t="shared" si="7"/>
        <v>0</v>
      </c>
      <c r="G18" s="204">
        <f t="shared" si="7"/>
        <v>0</v>
      </c>
      <c r="H18" s="204">
        <f t="shared" si="7"/>
        <v>0</v>
      </c>
      <c r="I18" s="204">
        <f t="shared" si="7"/>
        <v>0</v>
      </c>
      <c r="J18" s="204">
        <f t="shared" si="7"/>
        <v>0</v>
      </c>
      <c r="K18" s="204">
        <f t="shared" si="7"/>
        <v>0</v>
      </c>
      <c r="L18" s="204">
        <f t="shared" si="7"/>
        <v>0</v>
      </c>
      <c r="M18" s="204">
        <f t="shared" si="7"/>
        <v>0</v>
      </c>
      <c r="N18" s="204">
        <f t="shared" si="7"/>
        <v>0</v>
      </c>
      <c r="O18" s="204">
        <f t="shared" si="7"/>
        <v>0</v>
      </c>
      <c r="P18" s="204">
        <f t="shared" si="7"/>
        <v>0</v>
      </c>
      <c r="Q18" s="204">
        <f t="shared" si="7"/>
        <v>0</v>
      </c>
      <c r="R18" s="204">
        <f t="shared" ref="R18:R23" si="8">F18+G18+H18+I18+J18+K18+L18+M18+N18+O18+P18+Q18</f>
        <v>0</v>
      </c>
      <c r="S18" s="56"/>
      <c r="T18" s="56"/>
      <c r="U18" s="195"/>
      <c r="V18" s="195"/>
      <c r="W18" s="195"/>
      <c r="X18" s="195"/>
      <c r="Y18" s="195"/>
      <c r="Z18" s="195"/>
      <c r="AA18" s="195"/>
      <c r="AB18" s="195"/>
      <c r="AC18" s="195"/>
      <c r="AD18" s="195"/>
      <c r="AE18" s="195"/>
      <c r="AF18" s="195"/>
      <c r="AG18" s="195"/>
      <c r="AH18" s="195"/>
      <c r="AI18" s="195"/>
      <c r="AJ18" s="195"/>
      <c r="AK18" s="195"/>
      <c r="AL18" s="195"/>
    </row>
    <row r="19" ht="15.0" customHeight="1">
      <c r="A19" s="205"/>
      <c r="B19" s="196" t="str">
        <f>'Jahr1 B2B'!A8</f>
        <v>Produktgruppe 1</v>
      </c>
      <c r="C19" s="206">
        <f>'LIQ Jahr1'!C19</f>
        <v>0.19</v>
      </c>
      <c r="D19" s="198"/>
      <c r="E19" s="134">
        <f>'LIQ Jahr1'!Q19</f>
        <v>0</v>
      </c>
      <c r="F19" s="134">
        <f>('Jahr2 B2B'!E9*'Jahr2 B2B'!$D9+'Jahr2 B2B'!E10*'Jahr2 B2B'!$D10+'Jahr2 B2B'!E11*'Jahr2 B2B'!$D11+'Jahr2 B2B'!E12*'Jahr2 B2B'!$D12+'Jahr2 B2B'!E13*'Jahr2 B2B'!$D13+'Jahr2 B2B'!E14*'Jahr2 B2B'!$D14+'Jahr2 B2B'!E15*'Jahr2 B2B'!$D15+'Jahr2 B2B'!E16*'Jahr2 B2B'!$D16+'Jahr2 B2B'!E17*'Jahr2 B2B'!$D17+'Jahr2 B2B'!E18*'Jahr2 B2B'!$D18)*(1+$C19)</f>
        <v>0</v>
      </c>
      <c r="G19" s="134">
        <f>('Jahr2 B2B'!F9*'Jahr2 B2B'!$D9+'Jahr2 B2B'!F10*'Jahr2 B2B'!$D10+'Jahr2 B2B'!F11*'Jahr2 B2B'!$D11+'Jahr2 B2B'!F12*'Jahr2 B2B'!$D12+'Jahr2 B2B'!F13*'Jahr2 B2B'!$D13+'Jahr2 B2B'!F14*'Jahr2 B2B'!$D14+'Jahr2 B2B'!F15*'Jahr2 B2B'!$D15+'Jahr2 B2B'!F16*'Jahr2 B2B'!$D16+'Jahr2 B2B'!F17*'Jahr2 B2B'!$D17+'Jahr2 B2B'!F18*'Jahr2 B2B'!$D18)*(1+$C19)</f>
        <v>0</v>
      </c>
      <c r="H19" s="134">
        <f>('Jahr2 B2B'!G9*'Jahr2 B2B'!$D9+'Jahr2 B2B'!G10*'Jahr2 B2B'!$D10+'Jahr2 B2B'!G11*'Jahr2 B2B'!$D11+'Jahr2 B2B'!G12*'Jahr2 B2B'!$D12+'Jahr2 B2B'!G13*'Jahr2 B2B'!$D13+'Jahr2 B2B'!G14*'Jahr2 B2B'!$D14+'Jahr2 B2B'!G15*'Jahr2 B2B'!$D15+'Jahr2 B2B'!G16*'Jahr2 B2B'!$D16+'Jahr2 B2B'!G17*'Jahr2 B2B'!$D17+'Jahr2 B2B'!G18*'Jahr2 B2B'!$D18)*(1+$C19)</f>
        <v>0</v>
      </c>
      <c r="I19" s="134">
        <f>('Jahr2 B2B'!H9*'Jahr2 B2B'!$D9+'Jahr2 B2B'!H10*'Jahr2 B2B'!$D10+'Jahr2 B2B'!H11*'Jahr2 B2B'!$D11+'Jahr2 B2B'!H12*'Jahr2 B2B'!$D12+'Jahr2 B2B'!H13*'Jahr2 B2B'!$D13+'Jahr2 B2B'!H14*'Jahr2 B2B'!$D14+'Jahr2 B2B'!H15*'Jahr2 B2B'!$D15+'Jahr2 B2B'!H16*'Jahr2 B2B'!$D16+'Jahr2 B2B'!H17*'Jahr2 B2B'!$D17+'Jahr2 B2B'!H18*'Jahr2 B2B'!$D18)*(1+$C19)</f>
        <v>0</v>
      </c>
      <c r="J19" s="134">
        <f>('Jahr2 B2B'!I9*'Jahr2 B2B'!$D9+'Jahr2 B2B'!I10*'Jahr2 B2B'!$D10+'Jahr2 B2B'!I11*'Jahr2 B2B'!$D11+'Jahr2 B2B'!I12*'Jahr2 B2B'!$D12+'Jahr2 B2B'!I13*'Jahr2 B2B'!$D13+'Jahr2 B2B'!I14*'Jahr2 B2B'!$D14+'Jahr2 B2B'!I15*'Jahr2 B2B'!$D15+'Jahr2 B2B'!I16*'Jahr2 B2B'!$D16+'Jahr2 B2B'!I17*'Jahr2 B2B'!$D17+'Jahr2 B2B'!I18*'Jahr2 B2B'!$D18)*(1+$C19)</f>
        <v>0</v>
      </c>
      <c r="K19" s="134">
        <f>('Jahr2 B2B'!J9*'Jahr2 B2B'!$D9+'Jahr2 B2B'!J10*'Jahr2 B2B'!$D10+'Jahr2 B2B'!J11*'Jahr2 B2B'!$D11+'Jahr2 B2B'!J12*'Jahr2 B2B'!$D12+'Jahr2 B2B'!J13*'Jahr2 B2B'!$D13+'Jahr2 B2B'!J14*'Jahr2 B2B'!$D14+'Jahr2 B2B'!J15*'Jahr2 B2B'!$D15+'Jahr2 B2B'!J16*'Jahr2 B2B'!$D16+'Jahr2 B2B'!J17*'Jahr2 B2B'!$D17+'Jahr2 B2B'!J18*'Jahr2 B2B'!$D18)*(1+$C19)</f>
        <v>0</v>
      </c>
      <c r="L19" s="134">
        <f>('Jahr2 B2B'!K9*'Jahr2 B2B'!$D9+'Jahr2 B2B'!K10*'Jahr2 B2B'!$D10+'Jahr2 B2B'!K11*'Jahr2 B2B'!$D11+'Jahr2 B2B'!K12*'Jahr2 B2B'!$D12+'Jahr2 B2B'!K13*'Jahr2 B2B'!$D13+'Jahr2 B2B'!K14*'Jahr2 B2B'!$D14+'Jahr2 B2B'!K15*'Jahr2 B2B'!$D15+'Jahr2 B2B'!K16*'Jahr2 B2B'!$D16+'Jahr2 B2B'!K17*'Jahr2 B2B'!$D17+'Jahr2 B2B'!K18*'Jahr2 B2B'!$D18)*(1+$C19)</f>
        <v>0</v>
      </c>
      <c r="M19" s="134">
        <f>('Jahr2 B2B'!L9*'Jahr2 B2B'!$D9+'Jahr2 B2B'!L10*'Jahr2 B2B'!$D10+'Jahr2 B2B'!L11*'Jahr2 B2B'!$D11+'Jahr2 B2B'!L12*'Jahr2 B2B'!$D12+'Jahr2 B2B'!L13*'Jahr2 B2B'!$D13+'Jahr2 B2B'!L14*'Jahr2 B2B'!$D14+'Jahr2 B2B'!L15*'Jahr2 B2B'!$D15+'Jahr2 B2B'!L16*'Jahr2 B2B'!$D16+'Jahr2 B2B'!L17*'Jahr2 B2B'!$D17+'Jahr2 B2B'!L18*'Jahr2 B2B'!$D18)*(1+$C19)</f>
        <v>0</v>
      </c>
      <c r="N19" s="134">
        <f>('Jahr2 B2B'!M9*'Jahr2 B2B'!$D9+'Jahr2 B2B'!M10*'Jahr2 B2B'!$D10+'Jahr2 B2B'!M11*'Jahr2 B2B'!$D11+'Jahr2 B2B'!M12*'Jahr2 B2B'!$D12+'Jahr2 B2B'!M13*'Jahr2 B2B'!$D13+'Jahr2 B2B'!M14*'Jahr2 B2B'!$D14+'Jahr2 B2B'!M15*'Jahr2 B2B'!$D15+'Jahr2 B2B'!M16*'Jahr2 B2B'!$D16+'Jahr2 B2B'!M17*'Jahr2 B2B'!$D17+'Jahr2 B2B'!M18*'Jahr2 B2B'!$D18)*(1+$C19)</f>
        <v>0</v>
      </c>
      <c r="O19" s="134">
        <f>('Jahr2 B2B'!N9*'Jahr2 B2B'!$D9+'Jahr2 B2B'!N10*'Jahr2 B2B'!$D10+'Jahr2 B2B'!N11*'Jahr2 B2B'!$D11+'Jahr2 B2B'!N12*'Jahr2 B2B'!$D12+'Jahr2 B2B'!N13*'Jahr2 B2B'!$D13+'Jahr2 B2B'!N14*'Jahr2 B2B'!$D14+'Jahr2 B2B'!N15*'Jahr2 B2B'!$D15+'Jahr2 B2B'!N16*'Jahr2 B2B'!$D16+'Jahr2 B2B'!N17*'Jahr2 B2B'!$D17+'Jahr2 B2B'!N18*'Jahr2 B2B'!$D18)*(1+$C19)</f>
        <v>0</v>
      </c>
      <c r="P19" s="134">
        <f>('Jahr2 B2B'!O9*'Jahr2 B2B'!$D9+'Jahr2 B2B'!O10*'Jahr2 B2B'!$D10+'Jahr2 B2B'!O11*'Jahr2 B2B'!$D11+'Jahr2 B2B'!O12*'Jahr2 B2B'!$D12+'Jahr2 B2B'!O13*'Jahr2 B2B'!$D13+'Jahr2 B2B'!O14*'Jahr2 B2B'!$D14+'Jahr2 B2B'!O15*'Jahr2 B2B'!$D15+'Jahr2 B2B'!O16*'Jahr2 B2B'!$D16+'Jahr2 B2B'!O17*'Jahr2 B2B'!$D17+'Jahr2 B2B'!O18*'Jahr2 B2B'!$D18)*(1+$C19)</f>
        <v>0</v>
      </c>
      <c r="Q19" s="134">
        <f>('Jahr2 B2B'!P9*'Jahr2 B2B'!$D9+'Jahr2 B2B'!P10*'Jahr2 B2B'!$D10+'Jahr2 B2B'!P11*'Jahr2 B2B'!$D11+'Jahr2 B2B'!P12*'Jahr2 B2B'!$D12+'Jahr2 B2B'!P13*'Jahr2 B2B'!$D13+'Jahr2 B2B'!P14*'Jahr2 B2B'!$D14+'Jahr2 B2B'!P15*'Jahr2 B2B'!$D15+'Jahr2 B2B'!P16*'Jahr2 B2B'!$D16+'Jahr2 B2B'!P17*'Jahr2 B2B'!$D17+'Jahr2 B2B'!P18*'Jahr2 B2B'!$D18)*(1+$C19)</f>
        <v>0</v>
      </c>
      <c r="R19" s="134">
        <f t="shared" si="8"/>
        <v>0</v>
      </c>
      <c r="S19" s="211"/>
      <c r="T19" s="211"/>
      <c r="U19" s="212"/>
      <c r="V19" s="212"/>
      <c r="W19" s="212"/>
      <c r="X19" s="212"/>
      <c r="Y19" s="212"/>
      <c r="Z19" s="212"/>
      <c r="AA19" s="212"/>
      <c r="AB19" s="212"/>
      <c r="AC19" s="212"/>
      <c r="AD19" s="212"/>
      <c r="AE19" s="212"/>
      <c r="AF19" s="212"/>
      <c r="AG19" s="212"/>
      <c r="AH19" s="212"/>
      <c r="AI19" s="212"/>
      <c r="AJ19" s="212"/>
      <c r="AK19" s="212"/>
      <c r="AL19" s="212"/>
    </row>
    <row r="20" ht="15.0" customHeight="1">
      <c r="A20" s="15"/>
      <c r="B20" s="196" t="str">
        <f>'Jahr1 B2B'!A20</f>
        <v>Produktgruppe 2</v>
      </c>
      <c r="C20" s="206">
        <f>'LIQ Jahr1'!C20</f>
        <v>0.19</v>
      </c>
      <c r="D20" s="198"/>
      <c r="E20" s="134">
        <f>'LIQ Jahr1'!Q20</f>
        <v>0</v>
      </c>
      <c r="F20" s="134">
        <f>('Jahr2 B2B'!E21*'Jahr2 B2B'!$D21+'Jahr2 B2B'!E22*'Jahr2 B2B'!$D22+'Jahr2 B2B'!E23*'Jahr2 B2B'!$D23+'Jahr2 B2B'!E24*'Jahr2 B2B'!$D24+'Jahr2 B2B'!E25*'Jahr2 B2B'!$D25+'Jahr2 B2B'!E26*'Jahr2 B2B'!$D26+'Jahr2 B2B'!E27*'Jahr2 B2B'!$D27+'Jahr2 B2B'!E28*'Jahr2 B2B'!$D28+'Jahr2 B2B'!E29*'Jahr2 B2B'!$D29+'Jahr2 B2B'!E30*'Jahr2 B2B'!$D30)*(1+$C20)</f>
        <v>0</v>
      </c>
      <c r="G20" s="134">
        <f>('Jahr2 B2B'!F21*'Jahr2 B2B'!$D21+'Jahr2 B2B'!F22*'Jahr2 B2B'!$D22+'Jahr2 B2B'!F23*'Jahr2 B2B'!$D23+'Jahr2 B2B'!F24*'Jahr2 B2B'!$D24+'Jahr2 B2B'!F25*'Jahr2 B2B'!$D25+'Jahr2 B2B'!F26*'Jahr2 B2B'!$D26+'Jahr2 B2B'!F27*'Jahr2 B2B'!$D27+'Jahr2 B2B'!F28*'Jahr2 B2B'!$D28+'Jahr2 B2B'!F29*'Jahr2 B2B'!$D29+'Jahr2 B2B'!F30*'Jahr2 B2B'!$D30)*(1+$C20)</f>
        <v>0</v>
      </c>
      <c r="H20" s="134">
        <f>('Jahr2 B2B'!G21*'Jahr2 B2B'!$D21+'Jahr2 B2B'!G22*'Jahr2 B2B'!$D22+'Jahr2 B2B'!G23*'Jahr2 B2B'!$D23+'Jahr2 B2B'!G24*'Jahr2 B2B'!$D24+'Jahr2 B2B'!G25*'Jahr2 B2B'!$D25+'Jahr2 B2B'!G26*'Jahr2 B2B'!$D26+'Jahr2 B2B'!G27*'Jahr2 B2B'!$D27+'Jahr2 B2B'!G28*'Jahr2 B2B'!$D28+'Jahr2 B2B'!G29*'Jahr2 B2B'!$D29+'Jahr2 B2B'!G30*'Jahr2 B2B'!$D30)*(1+$C20)</f>
        <v>0</v>
      </c>
      <c r="I20" s="134">
        <f>('Jahr2 B2B'!H21*'Jahr2 B2B'!$D21+'Jahr2 B2B'!H22*'Jahr2 B2B'!$D22+'Jahr2 B2B'!H23*'Jahr2 B2B'!$D23+'Jahr2 B2B'!H24*'Jahr2 B2B'!$D24+'Jahr2 B2B'!H25*'Jahr2 B2B'!$D25+'Jahr2 B2B'!H26*'Jahr2 B2B'!$D26+'Jahr2 B2B'!H27*'Jahr2 B2B'!$D27+'Jahr2 B2B'!H28*'Jahr2 B2B'!$D28+'Jahr2 B2B'!H29*'Jahr2 B2B'!$D29+'Jahr2 B2B'!H30*'Jahr2 B2B'!$D30)*(1+$C20)</f>
        <v>0</v>
      </c>
      <c r="J20" s="134">
        <f>('Jahr2 B2B'!I21*'Jahr2 B2B'!$D21+'Jahr2 B2B'!I22*'Jahr2 B2B'!$D22+'Jahr2 B2B'!I23*'Jahr2 B2B'!$D23+'Jahr2 B2B'!I24*'Jahr2 B2B'!$D24+'Jahr2 B2B'!I25*'Jahr2 B2B'!$D25+'Jahr2 B2B'!I26*'Jahr2 B2B'!$D26+'Jahr2 B2B'!I27*'Jahr2 B2B'!$D27+'Jahr2 B2B'!I28*'Jahr2 B2B'!$D28+'Jahr2 B2B'!I29*'Jahr2 B2B'!$D29+'Jahr2 B2B'!I30*'Jahr2 B2B'!$D30)*(1+$C20)</f>
        <v>0</v>
      </c>
      <c r="K20" s="134">
        <f>('Jahr2 B2B'!J21*'Jahr2 B2B'!$D21+'Jahr2 B2B'!J22*'Jahr2 B2B'!$D22+'Jahr2 B2B'!J23*'Jahr2 B2B'!$D23+'Jahr2 B2B'!J24*'Jahr2 B2B'!$D24+'Jahr2 B2B'!J25*'Jahr2 B2B'!$D25+'Jahr2 B2B'!J26*'Jahr2 B2B'!$D26+'Jahr2 B2B'!J27*'Jahr2 B2B'!$D27+'Jahr2 B2B'!J28*'Jahr2 B2B'!$D28+'Jahr2 B2B'!J29*'Jahr2 B2B'!$D29+'Jahr2 B2B'!J30*'Jahr2 B2B'!$D30)*(1+$C20)</f>
        <v>0</v>
      </c>
      <c r="L20" s="134">
        <f>('Jahr2 B2B'!K21*'Jahr2 B2B'!$D21+'Jahr2 B2B'!K22*'Jahr2 B2B'!$D22+'Jahr2 B2B'!K23*'Jahr2 B2B'!$D23+'Jahr2 B2B'!K24*'Jahr2 B2B'!$D24+'Jahr2 B2B'!K25*'Jahr2 B2B'!$D25+'Jahr2 B2B'!K26*'Jahr2 B2B'!$D26+'Jahr2 B2B'!K27*'Jahr2 B2B'!$D27+'Jahr2 B2B'!K28*'Jahr2 B2B'!$D28+'Jahr2 B2B'!K29*'Jahr2 B2B'!$D29+'Jahr2 B2B'!K30*'Jahr2 B2B'!$D30)*(1+$C20)</f>
        <v>0</v>
      </c>
      <c r="M20" s="134">
        <f>('Jahr2 B2B'!L21*'Jahr2 B2B'!$D21+'Jahr2 B2B'!L22*'Jahr2 B2B'!$D22+'Jahr2 B2B'!L23*'Jahr2 B2B'!$D23+'Jahr2 B2B'!L24*'Jahr2 B2B'!$D24+'Jahr2 B2B'!L25*'Jahr2 B2B'!$D25+'Jahr2 B2B'!L26*'Jahr2 B2B'!$D26+'Jahr2 B2B'!L27*'Jahr2 B2B'!$D27+'Jahr2 B2B'!L28*'Jahr2 B2B'!$D28+'Jahr2 B2B'!L29*'Jahr2 B2B'!$D29+'Jahr2 B2B'!L30*'Jahr2 B2B'!$D30)*(1+$C20)</f>
        <v>0</v>
      </c>
      <c r="N20" s="134">
        <f>('Jahr2 B2B'!M21*'Jahr2 B2B'!$D21+'Jahr2 B2B'!M22*'Jahr2 B2B'!$D22+'Jahr2 B2B'!M23*'Jahr2 B2B'!$D23+'Jahr2 B2B'!M24*'Jahr2 B2B'!$D24+'Jahr2 B2B'!M25*'Jahr2 B2B'!$D25+'Jahr2 B2B'!M26*'Jahr2 B2B'!$D26+'Jahr2 B2B'!M27*'Jahr2 B2B'!$D27+'Jahr2 B2B'!M28*'Jahr2 B2B'!$D28+'Jahr2 B2B'!M29*'Jahr2 B2B'!$D29+'Jahr2 B2B'!M30*'Jahr2 B2B'!$D30)*(1+$C20)</f>
        <v>0</v>
      </c>
      <c r="O20" s="134">
        <f>('Jahr2 B2B'!N21*'Jahr2 B2B'!$D21+'Jahr2 B2B'!N22*'Jahr2 B2B'!$D22+'Jahr2 B2B'!N23*'Jahr2 B2B'!$D23+'Jahr2 B2B'!N24*'Jahr2 B2B'!$D24+'Jahr2 B2B'!N25*'Jahr2 B2B'!$D25+'Jahr2 B2B'!N26*'Jahr2 B2B'!$D26+'Jahr2 B2B'!N27*'Jahr2 B2B'!$D27+'Jahr2 B2B'!N28*'Jahr2 B2B'!$D28+'Jahr2 B2B'!N29*'Jahr2 B2B'!$D29+'Jahr2 B2B'!N30*'Jahr2 B2B'!$D30)*(1+$C20)</f>
        <v>0</v>
      </c>
      <c r="P20" s="134">
        <f>('Jahr2 B2B'!O21*'Jahr2 B2B'!$D21+'Jahr2 B2B'!O22*'Jahr2 B2B'!$D22+'Jahr2 B2B'!O23*'Jahr2 B2B'!$D23+'Jahr2 B2B'!O24*'Jahr2 B2B'!$D24+'Jahr2 B2B'!O25*'Jahr2 B2B'!$D25+'Jahr2 B2B'!O26*'Jahr2 B2B'!$D26+'Jahr2 B2B'!O27*'Jahr2 B2B'!$D27+'Jahr2 B2B'!O28*'Jahr2 B2B'!$D28+'Jahr2 B2B'!O29*'Jahr2 B2B'!$D29+'Jahr2 B2B'!O30*'Jahr2 B2B'!$D30)*(1+$C20)</f>
        <v>0</v>
      </c>
      <c r="Q20" s="134">
        <f>('Jahr2 B2B'!P21*'Jahr2 B2B'!$D21+'Jahr2 B2B'!P22*'Jahr2 B2B'!$D22+'Jahr2 B2B'!P23*'Jahr2 B2B'!$D23+'Jahr2 B2B'!P24*'Jahr2 B2B'!$D24+'Jahr2 B2B'!P25*'Jahr2 B2B'!$D25+'Jahr2 B2B'!P26*'Jahr2 B2B'!$D26+'Jahr2 B2B'!P27*'Jahr2 B2B'!$D27+'Jahr2 B2B'!P28*'Jahr2 B2B'!$D28+'Jahr2 B2B'!P29*'Jahr2 B2B'!$D29+'Jahr2 B2B'!P30*'Jahr2 B2B'!$D30)*(1+$C20)</f>
        <v>0</v>
      </c>
      <c r="R20" s="134">
        <f t="shared" si="8"/>
        <v>0</v>
      </c>
      <c r="S20" s="56"/>
      <c r="T20" s="56"/>
      <c r="U20" s="195"/>
      <c r="V20" s="195"/>
      <c r="W20" s="195"/>
      <c r="X20" s="195"/>
      <c r="Y20" s="195"/>
      <c r="Z20" s="195"/>
      <c r="AA20" s="195"/>
      <c r="AB20" s="195"/>
      <c r="AC20" s="195"/>
      <c r="AD20" s="195"/>
      <c r="AE20" s="195"/>
      <c r="AF20" s="195"/>
      <c r="AG20" s="195"/>
      <c r="AH20" s="195"/>
      <c r="AI20" s="195"/>
      <c r="AJ20" s="195"/>
      <c r="AK20" s="195"/>
      <c r="AL20" s="195"/>
    </row>
    <row r="21" ht="15.0" customHeight="1">
      <c r="A21" s="15"/>
      <c r="B21" s="196" t="str">
        <f>'Jahr1 B2B'!A32</f>
        <v>Produktgruppe 3</v>
      </c>
      <c r="C21" s="206">
        <f>'LIQ Jahr1'!C21</f>
        <v>0.19</v>
      </c>
      <c r="D21" s="198"/>
      <c r="E21" s="134">
        <f>'LIQ Jahr1'!Q21</f>
        <v>0</v>
      </c>
      <c r="F21" s="134">
        <f>('Jahr2 B2B'!E33*'Jahr2 B2B'!$D33+'Jahr2 B2B'!E34*'Jahr2 B2B'!$D34+'Jahr2 B2B'!E35*'Jahr2 B2B'!$D35+'Jahr2 B2B'!E36*'Jahr2 B2B'!$D36+'Jahr2 B2B'!E37*'Jahr2 B2B'!$D37+'Jahr2 B2B'!E38*'Jahr2 B2B'!$D38+'Jahr2 B2B'!E39*'Jahr2 B2B'!$D39+'Jahr2 B2B'!E40*'Jahr2 B2B'!$D40+'Jahr2 B2B'!E41*'Jahr2 B2B'!$D41+'Jahr2 B2B'!E42*'Jahr2 B2B'!$D42)*(1+$C21)</f>
        <v>0</v>
      </c>
      <c r="G21" s="134">
        <f>('Jahr2 B2B'!F33*'Jahr2 B2B'!$D33+'Jahr2 B2B'!F34*'Jahr2 B2B'!$D34+'Jahr2 B2B'!F35*'Jahr2 B2B'!$D35+'Jahr2 B2B'!F36*'Jahr2 B2B'!$D36+'Jahr2 B2B'!F37*'Jahr2 B2B'!$D37+'Jahr2 B2B'!F38*'Jahr2 B2B'!$D38+'Jahr2 B2B'!F39*'Jahr2 B2B'!$D39+'Jahr2 B2B'!F40*'Jahr2 B2B'!$D40+'Jahr2 B2B'!F41*'Jahr2 B2B'!$D41+'Jahr2 B2B'!F42*'Jahr2 B2B'!$D42)*(1+$C21)</f>
        <v>0</v>
      </c>
      <c r="H21" s="134">
        <f>('Jahr2 B2B'!G33*'Jahr2 B2B'!$D33+'Jahr2 B2B'!G34*'Jahr2 B2B'!$D34+'Jahr2 B2B'!G35*'Jahr2 B2B'!$D35+'Jahr2 B2B'!G36*'Jahr2 B2B'!$D36+'Jahr2 B2B'!G37*'Jahr2 B2B'!$D37+'Jahr2 B2B'!G38*'Jahr2 B2B'!$D38+'Jahr2 B2B'!G39*'Jahr2 B2B'!$D39+'Jahr2 B2B'!G40*'Jahr2 B2B'!$D40+'Jahr2 B2B'!G41*'Jahr2 B2B'!$D41+'Jahr2 B2B'!G42*'Jahr2 B2B'!$D42)*(1+$C21)</f>
        <v>0</v>
      </c>
      <c r="I21" s="134">
        <f>('Jahr2 B2B'!H33*'Jahr2 B2B'!$D33+'Jahr2 B2B'!H34*'Jahr2 B2B'!$D34+'Jahr2 B2B'!H35*'Jahr2 B2B'!$D35+'Jahr2 B2B'!H36*'Jahr2 B2B'!$D36+'Jahr2 B2B'!H37*'Jahr2 B2B'!$D37+'Jahr2 B2B'!H38*'Jahr2 B2B'!$D38+'Jahr2 B2B'!H39*'Jahr2 B2B'!$D39+'Jahr2 B2B'!H40*'Jahr2 B2B'!$D40+'Jahr2 B2B'!H41*'Jahr2 B2B'!$D41+'Jahr2 B2B'!H42*'Jahr2 B2B'!$D42)*(1+$C21)</f>
        <v>0</v>
      </c>
      <c r="J21" s="134">
        <f>('Jahr2 B2B'!I33*'Jahr2 B2B'!$D33+'Jahr2 B2B'!I34*'Jahr2 B2B'!$D34+'Jahr2 B2B'!I35*'Jahr2 B2B'!$D35+'Jahr2 B2B'!I36*'Jahr2 B2B'!$D36+'Jahr2 B2B'!I37*'Jahr2 B2B'!$D37+'Jahr2 B2B'!I38*'Jahr2 B2B'!$D38+'Jahr2 B2B'!I39*'Jahr2 B2B'!$D39+'Jahr2 B2B'!I40*'Jahr2 B2B'!$D40+'Jahr2 B2B'!I41*'Jahr2 B2B'!$D41+'Jahr2 B2B'!I42*'Jahr2 B2B'!$D42)*(1+$C21)</f>
        <v>0</v>
      </c>
      <c r="K21" s="134">
        <f>('Jahr2 B2B'!J33*'Jahr2 B2B'!$D33+'Jahr2 B2B'!J34*'Jahr2 B2B'!$D34+'Jahr2 B2B'!J35*'Jahr2 B2B'!$D35+'Jahr2 B2B'!J36*'Jahr2 B2B'!$D36+'Jahr2 B2B'!J37*'Jahr2 B2B'!$D37+'Jahr2 B2B'!J38*'Jahr2 B2B'!$D38+'Jahr2 B2B'!J39*'Jahr2 B2B'!$D39+'Jahr2 B2B'!J40*'Jahr2 B2B'!$D40+'Jahr2 B2B'!J41*'Jahr2 B2B'!$D41+'Jahr2 B2B'!J42*'Jahr2 B2B'!$D42)*(1+$C21)</f>
        <v>0</v>
      </c>
      <c r="L21" s="134">
        <f>('Jahr2 B2B'!K33*'Jahr2 B2B'!$D33+'Jahr2 B2B'!K34*'Jahr2 B2B'!$D34+'Jahr2 B2B'!K35*'Jahr2 B2B'!$D35+'Jahr2 B2B'!K36*'Jahr2 B2B'!$D36+'Jahr2 B2B'!K37*'Jahr2 B2B'!$D37+'Jahr2 B2B'!K38*'Jahr2 B2B'!$D38+'Jahr2 B2B'!K39*'Jahr2 B2B'!$D39+'Jahr2 B2B'!K40*'Jahr2 B2B'!$D40+'Jahr2 B2B'!K41*'Jahr2 B2B'!$D41+'Jahr2 B2B'!K42*'Jahr2 B2B'!$D42)*(1+$C21)</f>
        <v>0</v>
      </c>
      <c r="M21" s="134">
        <f>('Jahr2 B2B'!L33*'Jahr2 B2B'!$D33+'Jahr2 B2B'!L34*'Jahr2 B2B'!$D34+'Jahr2 B2B'!L35*'Jahr2 B2B'!$D35+'Jahr2 B2B'!L36*'Jahr2 B2B'!$D36+'Jahr2 B2B'!L37*'Jahr2 B2B'!$D37+'Jahr2 B2B'!L38*'Jahr2 B2B'!$D38+'Jahr2 B2B'!L39*'Jahr2 B2B'!$D39+'Jahr2 B2B'!L40*'Jahr2 B2B'!$D40+'Jahr2 B2B'!L41*'Jahr2 B2B'!$D41+'Jahr2 B2B'!L42*'Jahr2 B2B'!$D42)*(1+$C21)</f>
        <v>0</v>
      </c>
      <c r="N21" s="134">
        <f>('Jahr2 B2B'!M33*'Jahr2 B2B'!$D33+'Jahr2 B2B'!M34*'Jahr2 B2B'!$D34+'Jahr2 B2B'!M35*'Jahr2 B2B'!$D35+'Jahr2 B2B'!M36*'Jahr2 B2B'!$D36+'Jahr2 B2B'!M37*'Jahr2 B2B'!$D37+'Jahr2 B2B'!M38*'Jahr2 B2B'!$D38+'Jahr2 B2B'!M39*'Jahr2 B2B'!$D39+'Jahr2 B2B'!M40*'Jahr2 B2B'!$D40+'Jahr2 B2B'!M41*'Jahr2 B2B'!$D41+'Jahr2 B2B'!M42*'Jahr2 B2B'!$D42)*(1+$C21)</f>
        <v>0</v>
      </c>
      <c r="O21" s="134">
        <f>('Jahr2 B2B'!N33*'Jahr2 B2B'!$D33+'Jahr2 B2B'!N34*'Jahr2 B2B'!$D34+'Jahr2 B2B'!N35*'Jahr2 B2B'!$D35+'Jahr2 B2B'!N36*'Jahr2 B2B'!$D36+'Jahr2 B2B'!N37*'Jahr2 B2B'!$D37+'Jahr2 B2B'!N38*'Jahr2 B2B'!$D38+'Jahr2 B2B'!N39*'Jahr2 B2B'!$D39+'Jahr2 B2B'!N40*'Jahr2 B2B'!$D40+'Jahr2 B2B'!N41*'Jahr2 B2B'!$D41+'Jahr2 B2B'!N42*'Jahr2 B2B'!$D42)*(1+$C21)</f>
        <v>0</v>
      </c>
      <c r="P21" s="134">
        <f>('Jahr2 B2B'!O33*'Jahr2 B2B'!$D33+'Jahr2 B2B'!O34*'Jahr2 B2B'!$D34+'Jahr2 B2B'!O35*'Jahr2 B2B'!$D35+'Jahr2 B2B'!O36*'Jahr2 B2B'!$D36+'Jahr2 B2B'!O37*'Jahr2 B2B'!$D37+'Jahr2 B2B'!O38*'Jahr2 B2B'!$D38+'Jahr2 B2B'!O39*'Jahr2 B2B'!$D39+'Jahr2 B2B'!O40*'Jahr2 B2B'!$D40+'Jahr2 B2B'!O41*'Jahr2 B2B'!$D41+'Jahr2 B2B'!O42*'Jahr2 B2B'!$D42)*(1+$C21)</f>
        <v>0</v>
      </c>
      <c r="Q21" s="134">
        <f>('Jahr2 B2B'!P33*'Jahr2 B2B'!$D33+'Jahr2 B2B'!P34*'Jahr2 B2B'!$D34+'Jahr2 B2B'!P35*'Jahr2 B2B'!$D35+'Jahr2 B2B'!P36*'Jahr2 B2B'!$D36+'Jahr2 B2B'!P37*'Jahr2 B2B'!$D37+'Jahr2 B2B'!P38*'Jahr2 B2B'!$D38+'Jahr2 B2B'!P39*'Jahr2 B2B'!$D39+'Jahr2 B2B'!P40*'Jahr2 B2B'!$D40+'Jahr2 B2B'!P41*'Jahr2 B2B'!$D41+'Jahr2 B2B'!P42*'Jahr2 B2B'!$D42)*(1+$C21)</f>
        <v>0</v>
      </c>
      <c r="R21" s="134">
        <f t="shared" si="8"/>
        <v>0</v>
      </c>
      <c r="S21" s="213"/>
      <c r="T21" s="213"/>
      <c r="U21" s="214"/>
      <c r="V21" s="214"/>
      <c r="W21" s="214"/>
      <c r="X21" s="214"/>
      <c r="Y21" s="214"/>
      <c r="Z21" s="214"/>
      <c r="AA21" s="214"/>
      <c r="AB21" s="214"/>
      <c r="AC21" s="214"/>
      <c r="AD21" s="214"/>
      <c r="AE21" s="214"/>
      <c r="AF21" s="214"/>
      <c r="AG21" s="214"/>
      <c r="AH21" s="214"/>
      <c r="AI21" s="214"/>
      <c r="AJ21" s="214"/>
      <c r="AK21" s="214"/>
      <c r="AL21" s="214"/>
    </row>
    <row r="22" ht="15.0" customHeight="1">
      <c r="A22" s="15"/>
      <c r="B22" s="196" t="str">
        <f>'Jahr1 B2B'!A44</f>
        <v>Produktgruppe 4</v>
      </c>
      <c r="C22" s="206">
        <f>'LIQ Jahr1'!C22</f>
        <v>0.19</v>
      </c>
      <c r="D22" s="198"/>
      <c r="E22" s="134">
        <f>'LIQ Jahr1'!Q22</f>
        <v>0</v>
      </c>
      <c r="F22" s="134">
        <f>('Jahr2 B2B'!E45*'Jahr2 B2B'!$D45+'Jahr2 B2B'!E46*'Jahr2 B2B'!$D46+'Jahr2 B2B'!E47*'Jahr2 B2B'!$D47+'Jahr2 B2B'!E48*'Jahr2 B2B'!$D48+'Jahr2 B2B'!E49*'Jahr2 B2B'!$D49+'Jahr2 B2B'!E50*'Jahr2 B2B'!$D50+'Jahr2 B2B'!E51*'Jahr2 B2B'!$D51+'Jahr2 B2B'!E52*'Jahr2 B2B'!$D52+'Jahr2 B2B'!E53*'Jahr2 B2B'!$D53+'Jahr2 B2B'!E54*'Jahr2 B2B'!$D54)*(1+$C22)</f>
        <v>0</v>
      </c>
      <c r="G22" s="134">
        <f>('Jahr2 B2B'!F45*'Jahr2 B2B'!$D45+'Jahr2 B2B'!F46*'Jahr2 B2B'!$D46+'Jahr2 B2B'!F47*'Jahr2 B2B'!$D47+'Jahr2 B2B'!F48*'Jahr2 B2B'!$D48+'Jahr2 B2B'!F49*'Jahr2 B2B'!$D49+'Jahr2 B2B'!F50*'Jahr2 B2B'!$D50+'Jahr2 B2B'!F51*'Jahr2 B2B'!$D51+'Jahr2 B2B'!F52*'Jahr2 B2B'!$D52+'Jahr2 B2B'!F53*'Jahr2 B2B'!$D53+'Jahr2 B2B'!F54*'Jahr2 B2B'!$D54)*(1+$C22)</f>
        <v>0</v>
      </c>
      <c r="H22" s="134">
        <f>('Jahr2 B2B'!G45*'Jahr2 B2B'!$D45+'Jahr2 B2B'!G46*'Jahr2 B2B'!$D46+'Jahr2 B2B'!G47*'Jahr2 B2B'!$D47+'Jahr2 B2B'!G48*'Jahr2 B2B'!$D48+'Jahr2 B2B'!G49*'Jahr2 B2B'!$D49+'Jahr2 B2B'!G50*'Jahr2 B2B'!$D50+'Jahr2 B2B'!G51*'Jahr2 B2B'!$D51+'Jahr2 B2B'!G52*'Jahr2 B2B'!$D52+'Jahr2 B2B'!G53*'Jahr2 B2B'!$D53+'Jahr2 B2B'!G54*'Jahr2 B2B'!$D54)*(1+$C22)</f>
        <v>0</v>
      </c>
      <c r="I22" s="134">
        <f>('Jahr2 B2B'!H45*'Jahr2 B2B'!$D45+'Jahr2 B2B'!H46*'Jahr2 B2B'!$D46+'Jahr2 B2B'!H47*'Jahr2 B2B'!$D47+'Jahr2 B2B'!H48*'Jahr2 B2B'!$D48+'Jahr2 B2B'!H49*'Jahr2 B2B'!$D49+'Jahr2 B2B'!H50*'Jahr2 B2B'!$D50+'Jahr2 B2B'!H51*'Jahr2 B2B'!$D51+'Jahr2 B2B'!H52*'Jahr2 B2B'!$D52+'Jahr2 B2B'!H53*'Jahr2 B2B'!$D53+'Jahr2 B2B'!H54*'Jahr2 B2B'!$D54)*(1+$C22)</f>
        <v>0</v>
      </c>
      <c r="J22" s="134">
        <f>('Jahr2 B2B'!I45*'Jahr2 B2B'!$D45+'Jahr2 B2B'!I46*'Jahr2 B2B'!$D46+'Jahr2 B2B'!I47*'Jahr2 B2B'!$D47+'Jahr2 B2B'!I48*'Jahr2 B2B'!$D48+'Jahr2 B2B'!I49*'Jahr2 B2B'!$D49+'Jahr2 B2B'!I50*'Jahr2 B2B'!$D50+'Jahr2 B2B'!I51*'Jahr2 B2B'!$D51+'Jahr2 B2B'!I52*'Jahr2 B2B'!$D52+'Jahr2 B2B'!I53*'Jahr2 B2B'!$D53+'Jahr2 B2B'!I54*'Jahr2 B2B'!$D54)*(1+$C22)</f>
        <v>0</v>
      </c>
      <c r="K22" s="134">
        <f>('Jahr2 B2B'!J45*'Jahr2 B2B'!$D45+'Jahr2 B2B'!J46*'Jahr2 B2B'!$D46+'Jahr2 B2B'!J47*'Jahr2 B2B'!$D47+'Jahr2 B2B'!J48*'Jahr2 B2B'!$D48+'Jahr2 B2B'!J49*'Jahr2 B2B'!$D49+'Jahr2 B2B'!J50*'Jahr2 B2B'!$D50+'Jahr2 B2B'!J51*'Jahr2 B2B'!$D51+'Jahr2 B2B'!J52*'Jahr2 B2B'!$D52+'Jahr2 B2B'!J53*'Jahr2 B2B'!$D53+'Jahr2 B2B'!J54*'Jahr2 B2B'!$D54)*(1+$C22)</f>
        <v>0</v>
      </c>
      <c r="L22" s="134">
        <f>('Jahr2 B2B'!K45*'Jahr2 B2B'!$D45+'Jahr2 B2B'!K46*'Jahr2 B2B'!$D46+'Jahr2 B2B'!K47*'Jahr2 B2B'!$D47+'Jahr2 B2B'!K48*'Jahr2 B2B'!$D48+'Jahr2 B2B'!K49*'Jahr2 B2B'!$D49+'Jahr2 B2B'!K50*'Jahr2 B2B'!$D50+'Jahr2 B2B'!K51*'Jahr2 B2B'!$D51+'Jahr2 B2B'!K52*'Jahr2 B2B'!$D52+'Jahr2 B2B'!K53*'Jahr2 B2B'!$D53+'Jahr2 B2B'!K54*'Jahr2 B2B'!$D54)*(1+$C22)</f>
        <v>0</v>
      </c>
      <c r="M22" s="134">
        <f>('Jahr2 B2B'!L45*'Jahr2 B2B'!$D45+'Jahr2 B2B'!L46*'Jahr2 B2B'!$D46+'Jahr2 B2B'!L47*'Jahr2 B2B'!$D47+'Jahr2 B2B'!L48*'Jahr2 B2B'!$D48+'Jahr2 B2B'!L49*'Jahr2 B2B'!$D49+'Jahr2 B2B'!L50*'Jahr2 B2B'!$D50+'Jahr2 B2B'!L51*'Jahr2 B2B'!$D51+'Jahr2 B2B'!L52*'Jahr2 B2B'!$D52+'Jahr2 B2B'!L53*'Jahr2 B2B'!$D53+'Jahr2 B2B'!L54*'Jahr2 B2B'!$D54)*(1+$C22)</f>
        <v>0</v>
      </c>
      <c r="N22" s="134">
        <f>('Jahr2 B2B'!M45*'Jahr2 B2B'!$D45+'Jahr2 B2B'!M46*'Jahr2 B2B'!$D46+'Jahr2 B2B'!M47*'Jahr2 B2B'!$D47+'Jahr2 B2B'!M48*'Jahr2 B2B'!$D48+'Jahr2 B2B'!M49*'Jahr2 B2B'!$D49+'Jahr2 B2B'!M50*'Jahr2 B2B'!$D50+'Jahr2 B2B'!M51*'Jahr2 B2B'!$D51+'Jahr2 B2B'!M52*'Jahr2 B2B'!$D52+'Jahr2 B2B'!M53*'Jahr2 B2B'!$D53+'Jahr2 B2B'!M54*'Jahr2 B2B'!$D54)*(1+$C22)</f>
        <v>0</v>
      </c>
      <c r="O22" s="134">
        <f>('Jahr2 B2B'!N45*'Jahr2 B2B'!$D45+'Jahr2 B2B'!N46*'Jahr2 B2B'!$D46+'Jahr2 B2B'!N47*'Jahr2 B2B'!$D47+'Jahr2 B2B'!N48*'Jahr2 B2B'!$D48+'Jahr2 B2B'!N49*'Jahr2 B2B'!$D49+'Jahr2 B2B'!N50*'Jahr2 B2B'!$D50+'Jahr2 B2B'!N51*'Jahr2 B2B'!$D51+'Jahr2 B2B'!N52*'Jahr2 B2B'!$D52+'Jahr2 B2B'!N53*'Jahr2 B2B'!$D53+'Jahr2 B2B'!N54*'Jahr2 B2B'!$D54)*(1+$C22)</f>
        <v>0</v>
      </c>
      <c r="P22" s="134">
        <f>('Jahr2 B2B'!O45*'Jahr2 B2B'!$D45+'Jahr2 B2B'!O46*'Jahr2 B2B'!$D46+'Jahr2 B2B'!O47*'Jahr2 B2B'!$D47+'Jahr2 B2B'!O48*'Jahr2 B2B'!$D48+'Jahr2 B2B'!O49*'Jahr2 B2B'!$D49+'Jahr2 B2B'!O50*'Jahr2 B2B'!$D50+'Jahr2 B2B'!O51*'Jahr2 B2B'!$D51+'Jahr2 B2B'!O52*'Jahr2 B2B'!$D52+'Jahr2 B2B'!O53*'Jahr2 B2B'!$D53+'Jahr2 B2B'!O54*'Jahr2 B2B'!$D54)*(1+$C22)</f>
        <v>0</v>
      </c>
      <c r="Q22" s="134">
        <f>('Jahr2 B2B'!P45*'Jahr2 B2B'!$D45+'Jahr2 B2B'!P46*'Jahr2 B2B'!$D46+'Jahr2 B2B'!P47*'Jahr2 B2B'!$D47+'Jahr2 B2B'!P48*'Jahr2 B2B'!$D48+'Jahr2 B2B'!P49*'Jahr2 B2B'!$D49+'Jahr2 B2B'!P50*'Jahr2 B2B'!$D50+'Jahr2 B2B'!P51*'Jahr2 B2B'!$D51+'Jahr2 B2B'!P52*'Jahr2 B2B'!$D52+'Jahr2 B2B'!P53*'Jahr2 B2B'!$D53+'Jahr2 B2B'!P54*'Jahr2 B2B'!$D54)*(1+$C22)</f>
        <v>0</v>
      </c>
      <c r="R22" s="134">
        <f t="shared" si="8"/>
        <v>0</v>
      </c>
      <c r="S22" s="56"/>
      <c r="T22" s="56"/>
      <c r="U22" s="195"/>
      <c r="V22" s="195"/>
      <c r="W22" s="195"/>
      <c r="X22" s="195"/>
      <c r="Y22" s="195"/>
      <c r="Z22" s="195"/>
      <c r="AA22" s="195"/>
      <c r="AB22" s="195"/>
      <c r="AC22" s="195"/>
      <c r="AD22" s="195"/>
      <c r="AE22" s="195"/>
      <c r="AF22" s="195"/>
      <c r="AG22" s="195"/>
      <c r="AH22" s="195"/>
      <c r="AI22" s="195"/>
      <c r="AJ22" s="195"/>
      <c r="AK22" s="195"/>
      <c r="AL22" s="195"/>
    </row>
    <row r="23" ht="15.0" customHeight="1">
      <c r="A23" s="15"/>
      <c r="B23" s="196" t="str">
        <f>'Jahr1 B2B'!A56</f>
        <v>Produktgruppe 5</v>
      </c>
      <c r="C23" s="206">
        <f>'LIQ Jahr1'!C23</f>
        <v>0.19</v>
      </c>
      <c r="D23" s="198"/>
      <c r="E23" s="134">
        <f>'LIQ Jahr1'!Q23</f>
        <v>0</v>
      </c>
      <c r="F23" s="134">
        <f>('Jahr2 B2B'!E57*'Jahr2 B2B'!$D57+'Jahr2 B2B'!E58*'Jahr2 B2B'!$D58+'Jahr2 B2B'!E59*'Jahr2 B2B'!$D59+'Jahr2 B2B'!E60*'Jahr2 B2B'!$D60+'Jahr2 B2B'!E61*'Jahr2 B2B'!$D61+'Jahr2 B2B'!E62*'Jahr2 B2B'!$D62+'Jahr2 B2B'!E63*'Jahr2 B2B'!$D63+'Jahr2 B2B'!E64*'Jahr2 B2B'!$D64+'Jahr2 B2B'!E65*'Jahr2 B2B'!$D65+'Jahr2 B2B'!E66*'Jahr2 B2B'!$D66)*(1+$C23)</f>
        <v>0</v>
      </c>
      <c r="G23" s="134">
        <f>('Jahr2 B2B'!F57*'Jahr2 B2B'!$D57+'Jahr2 B2B'!F58*'Jahr2 B2B'!$D58+'Jahr2 B2B'!F59*'Jahr2 B2B'!$D59+'Jahr2 B2B'!F60*'Jahr2 B2B'!$D60+'Jahr2 B2B'!F61*'Jahr2 B2B'!$D61+'Jahr2 B2B'!F62*'Jahr2 B2B'!$D62+'Jahr2 B2B'!F63*'Jahr2 B2B'!$D63+'Jahr2 B2B'!F64*'Jahr2 B2B'!$D64+'Jahr2 B2B'!F65*'Jahr2 B2B'!$D65+'Jahr2 B2B'!F66*'Jahr2 B2B'!$D66)*(1+$C23)</f>
        <v>0</v>
      </c>
      <c r="H23" s="134">
        <f>('Jahr2 B2B'!G57*'Jahr2 B2B'!$D57+'Jahr2 B2B'!G58*'Jahr2 B2B'!$D58+'Jahr2 B2B'!G59*'Jahr2 B2B'!$D59+'Jahr2 B2B'!G60*'Jahr2 B2B'!$D60+'Jahr2 B2B'!G61*'Jahr2 B2B'!$D61+'Jahr2 B2B'!G62*'Jahr2 B2B'!$D62+'Jahr2 B2B'!G63*'Jahr2 B2B'!$D63+'Jahr2 B2B'!G64*'Jahr2 B2B'!$D64+'Jahr2 B2B'!G65*'Jahr2 B2B'!$D65+'Jahr2 B2B'!G66*'Jahr2 B2B'!$D66)*(1+$C23)</f>
        <v>0</v>
      </c>
      <c r="I23" s="134">
        <f>('Jahr2 B2B'!H57*'Jahr2 B2B'!$D57+'Jahr2 B2B'!H58*'Jahr2 B2B'!$D58+'Jahr2 B2B'!H59*'Jahr2 B2B'!$D59+'Jahr2 B2B'!H60*'Jahr2 B2B'!$D60+'Jahr2 B2B'!H61*'Jahr2 B2B'!$D61+'Jahr2 B2B'!H62*'Jahr2 B2B'!$D62+'Jahr2 B2B'!H63*'Jahr2 B2B'!$D63+'Jahr2 B2B'!H64*'Jahr2 B2B'!$D64+'Jahr2 B2B'!H65*'Jahr2 B2B'!$D65+'Jahr2 B2B'!H66*'Jahr2 B2B'!$D66)*(1+$C23)</f>
        <v>0</v>
      </c>
      <c r="J23" s="134">
        <f>('Jahr2 B2B'!I57*'Jahr2 B2B'!$D57+'Jahr2 B2B'!I58*'Jahr2 B2B'!$D58+'Jahr2 B2B'!I59*'Jahr2 B2B'!$D59+'Jahr2 B2B'!I60*'Jahr2 B2B'!$D60+'Jahr2 B2B'!I61*'Jahr2 B2B'!$D61+'Jahr2 B2B'!I62*'Jahr2 B2B'!$D62+'Jahr2 B2B'!I63*'Jahr2 B2B'!$D63+'Jahr2 B2B'!I64*'Jahr2 B2B'!$D64+'Jahr2 B2B'!I65*'Jahr2 B2B'!$D65+'Jahr2 B2B'!I66*'Jahr2 B2B'!$D66)*(1+$C23)</f>
        <v>0</v>
      </c>
      <c r="K23" s="134">
        <f>('Jahr2 B2B'!J57*'Jahr2 B2B'!$D57+'Jahr2 B2B'!J58*'Jahr2 B2B'!$D58+'Jahr2 B2B'!J59*'Jahr2 B2B'!$D59+'Jahr2 B2B'!J60*'Jahr2 B2B'!$D60+'Jahr2 B2B'!J61*'Jahr2 B2B'!$D61+'Jahr2 B2B'!J62*'Jahr2 B2B'!$D62+'Jahr2 B2B'!J63*'Jahr2 B2B'!$D63+'Jahr2 B2B'!J64*'Jahr2 B2B'!$D64+'Jahr2 B2B'!J65*'Jahr2 B2B'!$D65+'Jahr2 B2B'!J66*'Jahr2 B2B'!$D66)*(1+$C23)</f>
        <v>0</v>
      </c>
      <c r="L23" s="134">
        <f>('Jahr2 B2B'!K57*'Jahr2 B2B'!$D57+'Jahr2 B2B'!K58*'Jahr2 B2B'!$D58+'Jahr2 B2B'!K59*'Jahr2 B2B'!$D59+'Jahr2 B2B'!K60*'Jahr2 B2B'!$D60+'Jahr2 B2B'!K61*'Jahr2 B2B'!$D61+'Jahr2 B2B'!K62*'Jahr2 B2B'!$D62+'Jahr2 B2B'!K63*'Jahr2 B2B'!$D63+'Jahr2 B2B'!K64*'Jahr2 B2B'!$D64+'Jahr2 B2B'!K65*'Jahr2 B2B'!$D65+'Jahr2 B2B'!K66*'Jahr2 B2B'!$D66)*(1+$C23)</f>
        <v>0</v>
      </c>
      <c r="M23" s="134">
        <f>('Jahr2 B2B'!L57*'Jahr2 B2B'!$D57+'Jahr2 B2B'!L58*'Jahr2 B2B'!$D58+'Jahr2 B2B'!L59*'Jahr2 B2B'!$D59+'Jahr2 B2B'!L60*'Jahr2 B2B'!$D60+'Jahr2 B2B'!L61*'Jahr2 B2B'!$D61+'Jahr2 B2B'!L62*'Jahr2 B2B'!$D62+'Jahr2 B2B'!L63*'Jahr2 B2B'!$D63+'Jahr2 B2B'!L64*'Jahr2 B2B'!$D64+'Jahr2 B2B'!L65*'Jahr2 B2B'!$D65+'Jahr2 B2B'!L66*'Jahr2 B2B'!$D66)*(1+$C23)</f>
        <v>0</v>
      </c>
      <c r="N23" s="134">
        <f>('Jahr2 B2B'!M57*'Jahr2 B2B'!$D57+'Jahr2 B2B'!M58*'Jahr2 B2B'!$D58+'Jahr2 B2B'!M59*'Jahr2 B2B'!$D59+'Jahr2 B2B'!M60*'Jahr2 B2B'!$D60+'Jahr2 B2B'!M61*'Jahr2 B2B'!$D61+'Jahr2 B2B'!M62*'Jahr2 B2B'!$D62+'Jahr2 B2B'!M63*'Jahr2 B2B'!$D63+'Jahr2 B2B'!M64*'Jahr2 B2B'!$D64+'Jahr2 B2B'!M65*'Jahr2 B2B'!$D65+'Jahr2 B2B'!M66*'Jahr2 B2B'!$D66)*(1+$C23)</f>
        <v>0</v>
      </c>
      <c r="O23" s="134">
        <f>('Jahr2 B2B'!N57*'Jahr2 B2B'!$D57+'Jahr2 B2B'!N58*'Jahr2 B2B'!$D58+'Jahr2 B2B'!N59*'Jahr2 B2B'!$D59+'Jahr2 B2B'!N60*'Jahr2 B2B'!$D60+'Jahr2 B2B'!N61*'Jahr2 B2B'!$D61+'Jahr2 B2B'!N62*'Jahr2 B2B'!$D62+'Jahr2 B2B'!N63*'Jahr2 B2B'!$D63+'Jahr2 B2B'!N64*'Jahr2 B2B'!$D64+'Jahr2 B2B'!N65*'Jahr2 B2B'!$D65+'Jahr2 B2B'!N66*'Jahr2 B2B'!$D66)*(1+$C23)</f>
        <v>0</v>
      </c>
      <c r="P23" s="134">
        <f>('Jahr2 B2B'!O57*'Jahr2 B2B'!$D57+'Jahr2 B2B'!O58*'Jahr2 B2B'!$D58+'Jahr2 B2B'!O59*'Jahr2 B2B'!$D59+'Jahr2 B2B'!O60*'Jahr2 B2B'!$D60+'Jahr2 B2B'!O61*'Jahr2 B2B'!$D61+'Jahr2 B2B'!O62*'Jahr2 B2B'!$D62+'Jahr2 B2B'!O63*'Jahr2 B2B'!$D63+'Jahr2 B2B'!O64*'Jahr2 B2B'!$D64+'Jahr2 B2B'!O65*'Jahr2 B2B'!$D65+'Jahr2 B2B'!O66*'Jahr2 B2B'!$D66)*(1+$C23)</f>
        <v>0</v>
      </c>
      <c r="Q23" s="134">
        <f>('Jahr2 B2B'!P57*'Jahr2 B2B'!$D57+'Jahr2 B2B'!P58*'Jahr2 B2B'!$D58+'Jahr2 B2B'!P59*'Jahr2 B2B'!$D59+'Jahr2 B2B'!P60*'Jahr2 B2B'!$D60+'Jahr2 B2B'!P61*'Jahr2 B2B'!$D61+'Jahr2 B2B'!P62*'Jahr2 B2B'!$D62+'Jahr2 B2B'!P63*'Jahr2 B2B'!$D63+'Jahr2 B2B'!P64*'Jahr2 B2B'!$D64+'Jahr2 B2B'!P65*'Jahr2 B2B'!$D65+'Jahr2 B2B'!P66*'Jahr2 B2B'!$D66)*(1+$C23)</f>
        <v>0</v>
      </c>
      <c r="R23" s="134">
        <f t="shared" si="8"/>
        <v>0</v>
      </c>
      <c r="S23" s="56"/>
      <c r="T23" s="56"/>
      <c r="U23" s="195"/>
      <c r="V23" s="195"/>
      <c r="W23" s="195"/>
      <c r="X23" s="195"/>
      <c r="Y23" s="195"/>
      <c r="Z23" s="195"/>
      <c r="AA23" s="195"/>
      <c r="AB23" s="195"/>
      <c r="AC23" s="195"/>
      <c r="AD23" s="195"/>
      <c r="AE23" s="195"/>
      <c r="AF23" s="195"/>
      <c r="AG23" s="195"/>
      <c r="AH23" s="195"/>
      <c r="AI23" s="195"/>
      <c r="AJ23" s="195"/>
      <c r="AK23" s="195"/>
      <c r="AL23" s="195"/>
    </row>
    <row r="24" ht="3.75" customHeight="1">
      <c r="A24" s="15"/>
      <c r="B24" s="196"/>
      <c r="C24" s="217"/>
      <c r="D24" s="198"/>
      <c r="E24" s="134"/>
      <c r="F24" s="134"/>
      <c r="G24" s="134"/>
      <c r="H24" s="134"/>
      <c r="I24" s="134"/>
      <c r="J24" s="134"/>
      <c r="K24" s="134"/>
      <c r="L24" s="134"/>
      <c r="M24" s="134"/>
      <c r="N24" s="134"/>
      <c r="O24" s="134"/>
      <c r="P24" s="134"/>
      <c r="Q24" s="134"/>
      <c r="R24" s="134"/>
      <c r="S24" s="56"/>
      <c r="T24" s="56"/>
      <c r="U24" s="195"/>
      <c r="V24" s="195"/>
      <c r="W24" s="195"/>
      <c r="X24" s="195"/>
      <c r="Y24" s="195"/>
      <c r="Z24" s="195"/>
      <c r="AA24" s="195"/>
      <c r="AB24" s="195"/>
      <c r="AC24" s="195"/>
      <c r="AD24" s="195"/>
      <c r="AE24" s="195"/>
      <c r="AF24" s="195"/>
      <c r="AG24" s="195"/>
      <c r="AH24" s="195"/>
      <c r="AI24" s="195"/>
      <c r="AJ24" s="195"/>
      <c r="AK24" s="195"/>
      <c r="AL24" s="195"/>
    </row>
    <row r="25" ht="15.0" customHeight="1">
      <c r="A25" s="200" t="s">
        <v>268</v>
      </c>
      <c r="B25" s="210" t="s">
        <v>269</v>
      </c>
      <c r="C25" s="202"/>
      <c r="D25" s="203"/>
      <c r="E25" s="204">
        <f t="shared" ref="E25:Q25" si="9">SUM(E26:E27)</f>
        <v>0</v>
      </c>
      <c r="F25" s="204">
        <f t="shared" si="9"/>
        <v>0</v>
      </c>
      <c r="G25" s="204">
        <f t="shared" si="9"/>
        <v>0</v>
      </c>
      <c r="H25" s="204">
        <f t="shared" si="9"/>
        <v>0</v>
      </c>
      <c r="I25" s="204">
        <f t="shared" si="9"/>
        <v>0</v>
      </c>
      <c r="J25" s="204">
        <f t="shared" si="9"/>
        <v>0</v>
      </c>
      <c r="K25" s="204">
        <f t="shared" si="9"/>
        <v>0</v>
      </c>
      <c r="L25" s="204">
        <f t="shared" si="9"/>
        <v>0</v>
      </c>
      <c r="M25" s="204">
        <f t="shared" si="9"/>
        <v>0</v>
      </c>
      <c r="N25" s="204">
        <f t="shared" si="9"/>
        <v>0</v>
      </c>
      <c r="O25" s="204">
        <f t="shared" si="9"/>
        <v>0</v>
      </c>
      <c r="P25" s="204">
        <f t="shared" si="9"/>
        <v>0</v>
      </c>
      <c r="Q25" s="204">
        <f t="shared" si="9"/>
        <v>0</v>
      </c>
      <c r="R25" s="204">
        <f t="shared" ref="R25:R27" si="11">F25+G25+H25+I25+J25+K25+L25+M25+N25+O25+P25+Q25</f>
        <v>0</v>
      </c>
      <c r="S25" s="56"/>
      <c r="T25" s="56"/>
      <c r="U25" s="195"/>
      <c r="V25" s="195"/>
      <c r="W25" s="195"/>
      <c r="X25" s="195"/>
      <c r="Y25" s="195"/>
      <c r="Z25" s="195"/>
      <c r="AA25" s="195"/>
      <c r="AB25" s="195"/>
      <c r="AC25" s="195"/>
      <c r="AD25" s="195"/>
      <c r="AE25" s="195"/>
      <c r="AF25" s="195"/>
      <c r="AG25" s="195"/>
      <c r="AH25" s="195"/>
      <c r="AI25" s="195"/>
      <c r="AJ25" s="195"/>
      <c r="AK25" s="195"/>
      <c r="AL25" s="195"/>
    </row>
    <row r="26" ht="15.0" customHeight="1">
      <c r="A26" s="15"/>
      <c r="B26" s="196" t="str">
        <f>'LIQ Jahr1'!B26&amp;""</f>
        <v>Sonstige Einnahmen 1 (GuV)</v>
      </c>
      <c r="C26" s="206">
        <f>'LIQ Jahr1'!C26</f>
        <v>0.19</v>
      </c>
      <c r="D26" s="231">
        <f>'LIQ Jahr1'!D26</f>
        <v>0</v>
      </c>
      <c r="E26" s="134">
        <f>'LIQ Jahr1'!Q26</f>
        <v>0</v>
      </c>
      <c r="F26" s="134">
        <f t="shared" ref="F26:Q26" si="10">$D26</f>
        <v>0</v>
      </c>
      <c r="G26" s="134">
        <f t="shared" si="10"/>
        <v>0</v>
      </c>
      <c r="H26" s="134">
        <f t="shared" si="10"/>
        <v>0</v>
      </c>
      <c r="I26" s="134">
        <f t="shared" si="10"/>
        <v>0</v>
      </c>
      <c r="J26" s="134">
        <f t="shared" si="10"/>
        <v>0</v>
      </c>
      <c r="K26" s="134">
        <f t="shared" si="10"/>
        <v>0</v>
      </c>
      <c r="L26" s="134">
        <f t="shared" si="10"/>
        <v>0</v>
      </c>
      <c r="M26" s="134">
        <f t="shared" si="10"/>
        <v>0</v>
      </c>
      <c r="N26" s="134">
        <f t="shared" si="10"/>
        <v>0</v>
      </c>
      <c r="O26" s="134">
        <f t="shared" si="10"/>
        <v>0</v>
      </c>
      <c r="P26" s="134">
        <f t="shared" si="10"/>
        <v>0</v>
      </c>
      <c r="Q26" s="134">
        <f t="shared" si="10"/>
        <v>0</v>
      </c>
      <c r="R26" s="134">
        <f t="shared" si="11"/>
        <v>0</v>
      </c>
      <c r="S26" s="56"/>
      <c r="T26" s="56"/>
      <c r="U26" s="195"/>
      <c r="V26" s="195"/>
      <c r="W26" s="195"/>
      <c r="X26" s="195"/>
      <c r="Y26" s="195"/>
      <c r="Z26" s="195"/>
      <c r="AA26" s="195"/>
      <c r="AB26" s="195"/>
      <c r="AC26" s="195"/>
      <c r="AD26" s="195"/>
      <c r="AE26" s="195"/>
      <c r="AF26" s="195"/>
      <c r="AG26" s="195"/>
      <c r="AH26" s="195"/>
      <c r="AI26" s="195"/>
      <c r="AJ26" s="195"/>
      <c r="AK26" s="195"/>
      <c r="AL26" s="195"/>
    </row>
    <row r="27" ht="15.0" customHeight="1">
      <c r="A27" s="232"/>
      <c r="B27" s="196" t="str">
        <f>'LIQ Jahr1'!B27&amp;""</f>
        <v>Sonstige Einnahmen 2 (GuV)</v>
      </c>
      <c r="C27" s="206">
        <f>'LIQ Jahr1'!C27</f>
        <v>0</v>
      </c>
      <c r="D27" s="231">
        <f>'LIQ Jahr1'!D27</f>
        <v>0</v>
      </c>
      <c r="E27" s="134">
        <f>'LIQ Jahr1'!Q27</f>
        <v>0</v>
      </c>
      <c r="F27" s="134">
        <f t="shared" ref="F27:Q27" si="12">$D27</f>
        <v>0</v>
      </c>
      <c r="G27" s="134">
        <f t="shared" si="12"/>
        <v>0</v>
      </c>
      <c r="H27" s="134">
        <f t="shared" si="12"/>
        <v>0</v>
      </c>
      <c r="I27" s="134">
        <f t="shared" si="12"/>
        <v>0</v>
      </c>
      <c r="J27" s="134">
        <f t="shared" si="12"/>
        <v>0</v>
      </c>
      <c r="K27" s="134">
        <f t="shared" si="12"/>
        <v>0</v>
      </c>
      <c r="L27" s="134">
        <f t="shared" si="12"/>
        <v>0</v>
      </c>
      <c r="M27" s="134">
        <f t="shared" si="12"/>
        <v>0</v>
      </c>
      <c r="N27" s="134">
        <f t="shared" si="12"/>
        <v>0</v>
      </c>
      <c r="O27" s="134">
        <f t="shared" si="12"/>
        <v>0</v>
      </c>
      <c r="P27" s="134">
        <f t="shared" si="12"/>
        <v>0</v>
      </c>
      <c r="Q27" s="134">
        <f t="shared" si="12"/>
        <v>0</v>
      </c>
      <c r="R27" s="134">
        <f t="shared" si="11"/>
        <v>0</v>
      </c>
      <c r="S27" s="56"/>
      <c r="T27" s="56"/>
      <c r="U27" s="195"/>
      <c r="V27" s="195"/>
      <c r="W27" s="195"/>
      <c r="X27" s="195"/>
      <c r="Y27" s="195"/>
      <c r="Z27" s="195"/>
      <c r="AA27" s="195"/>
      <c r="AB27" s="195"/>
      <c r="AC27" s="195"/>
      <c r="AD27" s="195"/>
      <c r="AE27" s="195"/>
      <c r="AF27" s="195"/>
      <c r="AG27" s="195"/>
      <c r="AH27" s="195"/>
      <c r="AI27" s="195"/>
      <c r="AJ27" s="195"/>
      <c r="AK27" s="195"/>
      <c r="AL27" s="195"/>
    </row>
    <row r="28" ht="3.75" customHeight="1">
      <c r="A28" s="232"/>
      <c r="B28" s="196"/>
      <c r="C28" s="217"/>
      <c r="D28" s="198"/>
      <c r="E28" s="134"/>
      <c r="F28" s="134"/>
      <c r="G28" s="134"/>
      <c r="H28" s="134"/>
      <c r="I28" s="134"/>
      <c r="J28" s="134"/>
      <c r="K28" s="134"/>
      <c r="L28" s="134"/>
      <c r="M28" s="134"/>
      <c r="N28" s="134"/>
      <c r="O28" s="134"/>
      <c r="P28" s="134"/>
      <c r="Q28" s="134"/>
      <c r="R28" s="134"/>
      <c r="S28" s="56"/>
      <c r="T28" s="56"/>
      <c r="U28" s="195"/>
      <c r="V28" s="195"/>
      <c r="W28" s="195"/>
      <c r="X28" s="195"/>
      <c r="Y28" s="195"/>
      <c r="Z28" s="195"/>
      <c r="AA28" s="195"/>
      <c r="AB28" s="195"/>
      <c r="AC28" s="195"/>
      <c r="AD28" s="195"/>
      <c r="AE28" s="195"/>
      <c r="AF28" s="195"/>
      <c r="AG28" s="195"/>
      <c r="AH28" s="195"/>
      <c r="AI28" s="195"/>
      <c r="AJ28" s="195"/>
      <c r="AK28" s="195"/>
      <c r="AL28" s="195"/>
    </row>
    <row r="29" ht="15.0" customHeight="1">
      <c r="A29" s="200" t="s">
        <v>272</v>
      </c>
      <c r="B29" s="210" t="str">
        <f>'LIQ Jahr1'!B29&amp;""</f>
        <v>nicht erfolgswirksame Bewegungen</v>
      </c>
      <c r="C29" s="202"/>
      <c r="D29" s="203"/>
      <c r="E29" s="204">
        <f t="shared" ref="E29:Q29" si="13">SUM(E30:E34)</f>
        <v>0</v>
      </c>
      <c r="F29" s="204">
        <f t="shared" si="13"/>
        <v>0</v>
      </c>
      <c r="G29" s="204">
        <f t="shared" si="13"/>
        <v>0</v>
      </c>
      <c r="H29" s="204">
        <f t="shared" si="13"/>
        <v>0</v>
      </c>
      <c r="I29" s="204">
        <f t="shared" si="13"/>
        <v>0</v>
      </c>
      <c r="J29" s="204">
        <f t="shared" si="13"/>
        <v>0</v>
      </c>
      <c r="K29" s="204">
        <f t="shared" si="13"/>
        <v>0</v>
      </c>
      <c r="L29" s="204">
        <f t="shared" si="13"/>
        <v>0</v>
      </c>
      <c r="M29" s="204">
        <f t="shared" si="13"/>
        <v>0</v>
      </c>
      <c r="N29" s="204">
        <f t="shared" si="13"/>
        <v>0</v>
      </c>
      <c r="O29" s="204">
        <f t="shared" si="13"/>
        <v>0</v>
      </c>
      <c r="P29" s="204">
        <f t="shared" si="13"/>
        <v>0</v>
      </c>
      <c r="Q29" s="204">
        <f t="shared" si="13"/>
        <v>0</v>
      </c>
      <c r="R29" s="204">
        <f t="shared" ref="R29:R34" si="14">F29+G29+H29+I29+J29+K29+L29+M29+N29+O29+P29+Q29</f>
        <v>0</v>
      </c>
      <c r="S29" s="56"/>
      <c r="T29" s="56"/>
      <c r="U29" s="195"/>
      <c r="V29" s="195"/>
      <c r="W29" s="195"/>
      <c r="X29" s="195"/>
      <c r="Y29" s="195"/>
      <c r="Z29" s="195"/>
      <c r="AA29" s="195"/>
      <c r="AB29" s="195"/>
      <c r="AC29" s="195"/>
      <c r="AD29" s="195"/>
      <c r="AE29" s="195"/>
      <c r="AF29" s="195"/>
      <c r="AG29" s="195"/>
      <c r="AH29" s="195"/>
      <c r="AI29" s="195"/>
      <c r="AJ29" s="195"/>
      <c r="AK29" s="195"/>
      <c r="AL29" s="195"/>
    </row>
    <row r="30" ht="15.0" customHeight="1">
      <c r="A30" s="15"/>
      <c r="B30" s="196" t="str">
        <f>'LIQ Jahr1'!B30&amp;""</f>
        <v>Auszahlung Darlehen</v>
      </c>
      <c r="C30" s="217">
        <f>'LIQ Jahr1'!C30</f>
        <v>0</v>
      </c>
      <c r="D30" s="198"/>
      <c r="E30" s="134" t="str">
        <f>'LIQ Jahr1'!Q30</f>
        <v/>
      </c>
      <c r="F30" s="134" t="str">
        <f>IF(ISERROR(VLOOKUP(F$7,Tilgungsplan,2,0)),0,VLOOKUP(F$7,Tilgungsplan,2,0))</f>
        <v/>
      </c>
      <c r="G30" s="134" t="str">
        <f>IF(ISERROR(VLOOKUP(G$7,Tilgungsplan,2,0)),0,VLOOKUP(G$7,Tilgungsplan,2,0))</f>
        <v/>
      </c>
      <c r="H30" s="134" t="str">
        <f>IF(ISERROR(VLOOKUP(H$7,Tilgungsplan,2,0)),0,VLOOKUP(H$7,Tilgungsplan,2,0))</f>
        <v/>
      </c>
      <c r="I30" s="134" t="str">
        <f>IF(ISERROR(VLOOKUP(I$7,Tilgungsplan,2,0)),0,VLOOKUP(I$7,Tilgungsplan,2,0))</f>
        <v/>
      </c>
      <c r="J30" s="134" t="str">
        <f>IF(ISERROR(VLOOKUP(J$7,Tilgungsplan,2,0)),0,VLOOKUP(J$7,Tilgungsplan,2,0))</f>
        <v/>
      </c>
      <c r="K30" s="134" t="str">
        <f>IF(ISERROR(VLOOKUP(K$7,Tilgungsplan,2,0)),0,VLOOKUP(K$7,Tilgungsplan,2,0))</f>
        <v/>
      </c>
      <c r="L30" s="134" t="str">
        <f>IF(ISERROR(VLOOKUP(L$7,Tilgungsplan,2,0)),0,VLOOKUP(L$7,Tilgungsplan,2,0))</f>
        <v/>
      </c>
      <c r="M30" s="134" t="str">
        <f>IF(ISERROR(VLOOKUP(M$7,Tilgungsplan,2,0)),0,VLOOKUP(M$7,Tilgungsplan,2,0))</f>
        <v/>
      </c>
      <c r="N30" s="134" t="str">
        <f>IF(ISERROR(VLOOKUP(N$7,Tilgungsplan,2,0)),0,VLOOKUP(N$7,Tilgungsplan,2,0))</f>
        <v/>
      </c>
      <c r="O30" s="134" t="str">
        <f>IF(ISERROR(VLOOKUP(O$7,Tilgungsplan,2,0)),0,VLOOKUP(O$7,Tilgungsplan,2,0))</f>
        <v/>
      </c>
      <c r="P30" s="134" t="str">
        <f>IF(ISERROR(VLOOKUP(P$7,Tilgungsplan,2,0)),0,VLOOKUP(P$7,Tilgungsplan,2,0))</f>
        <v/>
      </c>
      <c r="Q30" s="134" t="str">
        <f>IF(ISERROR(VLOOKUP(Q$7,Tilgungsplan,2,0)),0,VLOOKUP(Q$7,Tilgungsplan,2,0))</f>
        <v/>
      </c>
      <c r="R30" s="134">
        <f t="shared" si="14"/>
        <v>0</v>
      </c>
      <c r="S30" s="56"/>
      <c r="T30" s="56"/>
      <c r="U30" s="195"/>
      <c r="V30" s="195"/>
      <c r="W30" s="195"/>
      <c r="X30" s="195"/>
      <c r="Y30" s="195"/>
      <c r="Z30" s="195"/>
      <c r="AA30" s="195"/>
      <c r="AB30" s="195"/>
      <c r="AC30" s="195"/>
      <c r="AD30" s="195"/>
      <c r="AE30" s="195"/>
      <c r="AF30" s="195"/>
      <c r="AG30" s="195"/>
      <c r="AH30" s="195"/>
      <c r="AI30" s="195"/>
      <c r="AJ30" s="195"/>
      <c r="AK30" s="195"/>
      <c r="AL30" s="195"/>
    </row>
    <row r="31" ht="15.0" customHeight="1">
      <c r="A31" s="232"/>
      <c r="B31" s="196" t="str">
        <f>'LIQ Jahr1'!B31&amp;""</f>
        <v>Zuschüsse (Fördermittel)</v>
      </c>
      <c r="C31" s="206">
        <f>'LIQ Jahr1'!C31</f>
        <v>0</v>
      </c>
      <c r="D31" s="231">
        <v>0.0</v>
      </c>
      <c r="E31" s="134">
        <f>'LIQ Jahr1'!Q31</f>
        <v>0</v>
      </c>
      <c r="F31" s="134">
        <f t="shared" ref="F31:Q31" si="15">$D31</f>
        <v>0</v>
      </c>
      <c r="G31" s="134">
        <f t="shared" si="15"/>
        <v>0</v>
      </c>
      <c r="H31" s="134">
        <f t="shared" si="15"/>
        <v>0</v>
      </c>
      <c r="I31" s="134">
        <f t="shared" si="15"/>
        <v>0</v>
      </c>
      <c r="J31" s="134">
        <f t="shared" si="15"/>
        <v>0</v>
      </c>
      <c r="K31" s="134">
        <f t="shared" si="15"/>
        <v>0</v>
      </c>
      <c r="L31" s="134">
        <f t="shared" si="15"/>
        <v>0</v>
      </c>
      <c r="M31" s="134">
        <f t="shared" si="15"/>
        <v>0</v>
      </c>
      <c r="N31" s="134">
        <f t="shared" si="15"/>
        <v>0</v>
      </c>
      <c r="O31" s="134">
        <f t="shared" si="15"/>
        <v>0</v>
      </c>
      <c r="P31" s="134">
        <f t="shared" si="15"/>
        <v>0</v>
      </c>
      <c r="Q31" s="134">
        <f t="shared" si="15"/>
        <v>0</v>
      </c>
      <c r="R31" s="134">
        <f t="shared" si="14"/>
        <v>0</v>
      </c>
      <c r="S31" s="56"/>
      <c r="T31" s="56"/>
      <c r="U31" s="195"/>
      <c r="V31" s="195"/>
      <c r="W31" s="195"/>
      <c r="X31" s="195"/>
      <c r="Y31" s="195"/>
      <c r="Z31" s="195"/>
      <c r="AA31" s="195"/>
      <c r="AB31" s="195"/>
      <c r="AC31" s="195"/>
      <c r="AD31" s="195"/>
      <c r="AE31" s="195"/>
      <c r="AF31" s="195"/>
      <c r="AG31" s="195"/>
      <c r="AH31" s="195"/>
      <c r="AI31" s="195"/>
      <c r="AJ31" s="195"/>
      <c r="AK31" s="195"/>
      <c r="AL31" s="195"/>
    </row>
    <row r="32" ht="15.0" customHeight="1">
      <c r="A32" s="232"/>
      <c r="B32" s="196" t="str">
        <f>'LIQ Jahr1'!B32&amp;""</f>
        <v>Mietkaution (neg. Betrag)</v>
      </c>
      <c r="C32" s="206">
        <f>'LIQ Jahr1'!C32</f>
        <v>0</v>
      </c>
      <c r="D32" s="231">
        <v>0.0</v>
      </c>
      <c r="E32" s="134">
        <f>'LIQ Jahr1'!Q32</f>
        <v>0</v>
      </c>
      <c r="F32" s="134">
        <f t="shared" ref="F32:Q32" si="16">$D32</f>
        <v>0</v>
      </c>
      <c r="G32" s="134">
        <f t="shared" si="16"/>
        <v>0</v>
      </c>
      <c r="H32" s="134">
        <f t="shared" si="16"/>
        <v>0</v>
      </c>
      <c r="I32" s="134">
        <f t="shared" si="16"/>
        <v>0</v>
      </c>
      <c r="J32" s="134">
        <f t="shared" si="16"/>
        <v>0</v>
      </c>
      <c r="K32" s="134">
        <f t="shared" si="16"/>
        <v>0</v>
      </c>
      <c r="L32" s="134">
        <f t="shared" si="16"/>
        <v>0</v>
      </c>
      <c r="M32" s="134">
        <f t="shared" si="16"/>
        <v>0</v>
      </c>
      <c r="N32" s="134">
        <f t="shared" si="16"/>
        <v>0</v>
      </c>
      <c r="O32" s="134">
        <f t="shared" si="16"/>
        <v>0</v>
      </c>
      <c r="P32" s="134">
        <f t="shared" si="16"/>
        <v>0</v>
      </c>
      <c r="Q32" s="134">
        <f t="shared" si="16"/>
        <v>0</v>
      </c>
      <c r="R32" s="134">
        <f t="shared" si="14"/>
        <v>0</v>
      </c>
      <c r="S32" s="56"/>
      <c r="T32" s="56"/>
      <c r="U32" s="195"/>
      <c r="V32" s="195"/>
      <c r="W32" s="195"/>
      <c r="X32" s="195"/>
      <c r="Y32" s="195"/>
      <c r="Z32" s="195"/>
      <c r="AA32" s="195"/>
      <c r="AB32" s="195"/>
      <c r="AC32" s="195"/>
      <c r="AD32" s="195"/>
      <c r="AE32" s="195"/>
      <c r="AF32" s="195"/>
      <c r="AG32" s="195"/>
      <c r="AH32" s="195"/>
      <c r="AI32" s="195"/>
      <c r="AJ32" s="195"/>
      <c r="AK32" s="195"/>
      <c r="AL32" s="195"/>
    </row>
    <row r="33" ht="15.0" customHeight="1">
      <c r="A33" s="232"/>
      <c r="B33" s="196" t="str">
        <f>'LIQ Jahr1'!B33&amp;""</f>
        <v>Privateinlagen / - entnahmen</v>
      </c>
      <c r="C33" s="206">
        <f>'LIQ Jahr1'!C33</f>
        <v>0</v>
      </c>
      <c r="D33" s="231">
        <v>0.0</v>
      </c>
      <c r="E33" s="134">
        <f>'LIQ Jahr1'!Q33</f>
        <v>0</v>
      </c>
      <c r="F33" s="134">
        <f t="shared" ref="F33:Q33" si="17">$D33</f>
        <v>0</v>
      </c>
      <c r="G33" s="134">
        <f t="shared" si="17"/>
        <v>0</v>
      </c>
      <c r="H33" s="134">
        <f t="shared" si="17"/>
        <v>0</v>
      </c>
      <c r="I33" s="134">
        <f t="shared" si="17"/>
        <v>0</v>
      </c>
      <c r="J33" s="134">
        <f t="shared" si="17"/>
        <v>0</v>
      </c>
      <c r="K33" s="134">
        <f t="shared" si="17"/>
        <v>0</v>
      </c>
      <c r="L33" s="134">
        <f t="shared" si="17"/>
        <v>0</v>
      </c>
      <c r="M33" s="134">
        <f t="shared" si="17"/>
        <v>0</v>
      </c>
      <c r="N33" s="134">
        <f t="shared" si="17"/>
        <v>0</v>
      </c>
      <c r="O33" s="134">
        <f t="shared" si="17"/>
        <v>0</v>
      </c>
      <c r="P33" s="134">
        <f t="shared" si="17"/>
        <v>0</v>
      </c>
      <c r="Q33" s="134">
        <f t="shared" si="17"/>
        <v>0</v>
      </c>
      <c r="R33" s="134">
        <f t="shared" si="14"/>
        <v>0</v>
      </c>
      <c r="S33" s="56"/>
      <c r="T33" s="56"/>
      <c r="U33" s="195"/>
      <c r="V33" s="195"/>
      <c r="W33" s="195"/>
      <c r="X33" s="195"/>
      <c r="Y33" s="195"/>
      <c r="Z33" s="195"/>
      <c r="AA33" s="195"/>
      <c r="AB33" s="195"/>
      <c r="AC33" s="195"/>
      <c r="AD33" s="195"/>
      <c r="AE33" s="195"/>
      <c r="AF33" s="195"/>
      <c r="AG33" s="195"/>
      <c r="AH33" s="195"/>
      <c r="AI33" s="195"/>
      <c r="AJ33" s="195"/>
      <c r="AK33" s="195"/>
      <c r="AL33" s="195"/>
    </row>
    <row r="34" ht="15.0" customHeight="1">
      <c r="A34" s="232"/>
      <c r="B34" s="196" t="str">
        <f>'LIQ Jahr1'!B34&amp;""</f>
        <v>Gründungszuschuss</v>
      </c>
      <c r="C34" s="206">
        <f>'LIQ Jahr1'!C34</f>
        <v>0</v>
      </c>
      <c r="D34" s="231">
        <v>0.0</v>
      </c>
      <c r="E34" s="134">
        <f>'LIQ Jahr1'!Q34</f>
        <v>0</v>
      </c>
      <c r="F34" s="134">
        <f t="shared" ref="F34:Q34" si="18">$D34</f>
        <v>0</v>
      </c>
      <c r="G34" s="134">
        <f t="shared" si="18"/>
        <v>0</v>
      </c>
      <c r="H34" s="134">
        <f t="shared" si="18"/>
        <v>0</v>
      </c>
      <c r="I34" s="134">
        <f t="shared" si="18"/>
        <v>0</v>
      </c>
      <c r="J34" s="134">
        <f t="shared" si="18"/>
        <v>0</v>
      </c>
      <c r="K34" s="134">
        <f t="shared" si="18"/>
        <v>0</v>
      </c>
      <c r="L34" s="134">
        <f t="shared" si="18"/>
        <v>0</v>
      </c>
      <c r="M34" s="134">
        <f t="shared" si="18"/>
        <v>0</v>
      </c>
      <c r="N34" s="134">
        <f t="shared" si="18"/>
        <v>0</v>
      </c>
      <c r="O34" s="134">
        <f t="shared" si="18"/>
        <v>0</v>
      </c>
      <c r="P34" s="134">
        <f t="shared" si="18"/>
        <v>0</v>
      </c>
      <c r="Q34" s="134">
        <f t="shared" si="18"/>
        <v>0</v>
      </c>
      <c r="R34" s="134">
        <f t="shared" si="14"/>
        <v>0</v>
      </c>
      <c r="S34" s="56"/>
      <c r="T34" s="56"/>
      <c r="U34" s="195"/>
      <c r="V34" s="195"/>
      <c r="W34" s="195"/>
      <c r="X34" s="195"/>
      <c r="Y34" s="195"/>
      <c r="Z34" s="195"/>
      <c r="AA34" s="195"/>
      <c r="AB34" s="195"/>
      <c r="AC34" s="195"/>
      <c r="AD34" s="195"/>
      <c r="AE34" s="195"/>
      <c r="AF34" s="195"/>
      <c r="AG34" s="195"/>
      <c r="AH34" s="195"/>
      <c r="AI34" s="195"/>
      <c r="AJ34" s="195"/>
      <c r="AK34" s="195"/>
      <c r="AL34" s="195"/>
    </row>
    <row r="35" ht="3.75" customHeight="1">
      <c r="A35" s="15"/>
      <c r="B35" s="196"/>
      <c r="C35" s="217"/>
      <c r="D35" s="198"/>
      <c r="E35" s="134"/>
      <c r="F35" s="134"/>
      <c r="G35" s="134"/>
      <c r="H35" s="134"/>
      <c r="I35" s="134"/>
      <c r="J35" s="134"/>
      <c r="K35" s="134"/>
      <c r="L35" s="134"/>
      <c r="M35" s="134"/>
      <c r="N35" s="134"/>
      <c r="O35" s="134"/>
      <c r="P35" s="134"/>
      <c r="Q35" s="134"/>
      <c r="R35" s="134"/>
      <c r="S35" s="56"/>
      <c r="T35" s="56"/>
      <c r="U35" s="195"/>
      <c r="V35" s="195"/>
      <c r="W35" s="195"/>
      <c r="X35" s="195"/>
      <c r="Y35" s="195"/>
      <c r="Z35" s="195"/>
      <c r="AA35" s="195"/>
      <c r="AB35" s="195"/>
      <c r="AC35" s="195"/>
      <c r="AD35" s="195"/>
      <c r="AE35" s="195"/>
      <c r="AF35" s="195"/>
      <c r="AG35" s="195"/>
      <c r="AH35" s="195"/>
      <c r="AI35" s="195"/>
      <c r="AJ35" s="195"/>
      <c r="AK35" s="195"/>
      <c r="AL35" s="195"/>
    </row>
    <row r="36" ht="18.0" customHeight="1">
      <c r="A36" s="190" t="s">
        <v>280</v>
      </c>
      <c r="B36" s="191" t="str">
        <f>'LIQ Jahr1'!B36&amp;""</f>
        <v>INVESTITIONEN</v>
      </c>
      <c r="C36" s="233"/>
      <c r="D36" s="193"/>
      <c r="E36" s="194">
        <f t="shared" ref="E36:Q36" si="19">SUM(E37:E38)</f>
        <v>0</v>
      </c>
      <c r="F36" s="194">
        <f t="shared" si="19"/>
        <v>0</v>
      </c>
      <c r="G36" s="194">
        <f t="shared" si="19"/>
        <v>0</v>
      </c>
      <c r="H36" s="194">
        <f t="shared" si="19"/>
        <v>0</v>
      </c>
      <c r="I36" s="194">
        <f t="shared" si="19"/>
        <v>0</v>
      </c>
      <c r="J36" s="194">
        <f t="shared" si="19"/>
        <v>0</v>
      </c>
      <c r="K36" s="194">
        <f t="shared" si="19"/>
        <v>0</v>
      </c>
      <c r="L36" s="194">
        <f t="shared" si="19"/>
        <v>0</v>
      </c>
      <c r="M36" s="194">
        <f t="shared" si="19"/>
        <v>0</v>
      </c>
      <c r="N36" s="194">
        <f t="shared" si="19"/>
        <v>0</v>
      </c>
      <c r="O36" s="194">
        <f t="shared" si="19"/>
        <v>0</v>
      </c>
      <c r="P36" s="194">
        <f t="shared" si="19"/>
        <v>0</v>
      </c>
      <c r="Q36" s="194">
        <f t="shared" si="19"/>
        <v>0</v>
      </c>
      <c r="R36" s="194">
        <f t="shared" ref="R36:R38" si="20">F36+G36+H36+I36+J36+K36+L36+M36+N36+O36+P36+Q36</f>
        <v>0</v>
      </c>
      <c r="S36" s="213"/>
      <c r="T36" s="213"/>
      <c r="U36" s="214"/>
      <c r="V36" s="214"/>
      <c r="W36" s="214"/>
      <c r="X36" s="214"/>
      <c r="Y36" s="214"/>
      <c r="Z36" s="214"/>
      <c r="AA36" s="214"/>
      <c r="AB36" s="214"/>
      <c r="AC36" s="214"/>
      <c r="AD36" s="214"/>
      <c r="AE36" s="214"/>
      <c r="AF36" s="214"/>
      <c r="AG36" s="214"/>
      <c r="AH36" s="214"/>
      <c r="AI36" s="214"/>
      <c r="AJ36" s="214"/>
      <c r="AK36" s="214"/>
      <c r="AL36" s="214"/>
    </row>
    <row r="37" ht="15.0" customHeight="1">
      <c r="A37" s="15"/>
      <c r="B37" s="196" t="str">
        <f>'LIQ Jahr1'!B37&amp;""</f>
        <v>Investitionen (USt.-pflichtig)</v>
      </c>
      <c r="C37" s="217">
        <f>'LIQ Jahr1'!C37</f>
        <v>0.19</v>
      </c>
      <c r="D37" s="198"/>
      <c r="E37" s="134">
        <f>'LIQ Jahr1'!Q37</f>
        <v>0</v>
      </c>
      <c r="F37" s="134">
        <f>SUMIFS('Investition AfA'!$E:$E,'Investition AfA'!$B:$B,'LIQ Jahr2'!F$5,'Investition AfA'!$F:$F,'LIQ Jahr2'!$C37)</f>
        <v>0</v>
      </c>
      <c r="G37" s="134">
        <f>SUMIFS('Investition AfA'!$E:$E,'Investition AfA'!$B:$B,'LIQ Jahr2'!G$5,'Investition AfA'!$F:$F,'LIQ Jahr2'!$C37)</f>
        <v>0</v>
      </c>
      <c r="H37" s="134">
        <f>SUMIFS('Investition AfA'!$E:$E,'Investition AfA'!$B:$B,'LIQ Jahr2'!H$5,'Investition AfA'!$F:$F,'LIQ Jahr2'!$C37)</f>
        <v>0</v>
      </c>
      <c r="I37" s="134">
        <f>SUMIFS('Investition AfA'!$E:$E,'Investition AfA'!$B:$B,'LIQ Jahr2'!I$5,'Investition AfA'!$F:$F,'LIQ Jahr2'!$C37)</f>
        <v>0</v>
      </c>
      <c r="J37" s="134">
        <f>SUMIFS('Investition AfA'!$E:$E,'Investition AfA'!$B:$B,'LIQ Jahr2'!J$5,'Investition AfA'!$F:$F,'LIQ Jahr2'!$C37)</f>
        <v>0</v>
      </c>
      <c r="K37" s="134">
        <f>SUMIFS('Investition AfA'!$E:$E,'Investition AfA'!$B:$B,'LIQ Jahr2'!K$5,'Investition AfA'!$F:$F,'LIQ Jahr2'!$C37)</f>
        <v>0</v>
      </c>
      <c r="L37" s="134">
        <f>SUMIFS('Investition AfA'!$E:$E,'Investition AfA'!$B:$B,'LIQ Jahr2'!L$5,'Investition AfA'!$F:$F,'LIQ Jahr2'!$C37)</f>
        <v>0</v>
      </c>
      <c r="M37" s="134">
        <f>SUMIFS('Investition AfA'!$E:$E,'Investition AfA'!$B:$B,'LIQ Jahr2'!M$5,'Investition AfA'!$F:$F,'LIQ Jahr2'!$C37)</f>
        <v>0</v>
      </c>
      <c r="N37" s="134">
        <f>SUMIFS('Investition AfA'!$E:$E,'Investition AfA'!$B:$B,'LIQ Jahr2'!N$5,'Investition AfA'!$F:$F,'LIQ Jahr2'!$C37)</f>
        <v>0</v>
      </c>
      <c r="O37" s="134">
        <f>SUMIFS('Investition AfA'!$E:$E,'Investition AfA'!$B:$B,'LIQ Jahr2'!O$5,'Investition AfA'!$F:$F,'LIQ Jahr2'!$C37)</f>
        <v>0</v>
      </c>
      <c r="P37" s="134">
        <f>SUMIFS('Investition AfA'!$E:$E,'Investition AfA'!$B:$B,'LIQ Jahr2'!P$5,'Investition AfA'!$F:$F,'LIQ Jahr2'!$C37)</f>
        <v>0</v>
      </c>
      <c r="Q37" s="134">
        <f>SUMIFS('Investition AfA'!$E:$E,'Investition AfA'!$B:$B,'LIQ Jahr2'!Q$5,'Investition AfA'!$F:$F,'LIQ Jahr2'!$C37)</f>
        <v>0</v>
      </c>
      <c r="R37" s="134">
        <f t="shared" si="20"/>
        <v>0</v>
      </c>
      <c r="S37" s="56"/>
      <c r="T37" s="56"/>
      <c r="U37" s="195"/>
      <c r="V37" s="195"/>
      <c r="W37" s="195"/>
      <c r="X37" s="195"/>
      <c r="Y37" s="195"/>
      <c r="Z37" s="195"/>
      <c r="AA37" s="195"/>
      <c r="AB37" s="195"/>
      <c r="AC37" s="195"/>
      <c r="AD37" s="195"/>
      <c r="AE37" s="195"/>
      <c r="AF37" s="195"/>
      <c r="AG37" s="195"/>
      <c r="AH37" s="195"/>
      <c r="AI37" s="195"/>
      <c r="AJ37" s="195"/>
      <c r="AK37" s="195"/>
      <c r="AL37" s="195"/>
    </row>
    <row r="38" ht="15.0" customHeight="1">
      <c r="A38" s="15"/>
      <c r="B38" s="196" t="str">
        <f>'LIQ Jahr1'!B38&amp;""</f>
        <v>Investitionen (USt.-frei)</v>
      </c>
      <c r="C38" s="217">
        <f>'LIQ Jahr1'!C38</f>
        <v>0</v>
      </c>
      <c r="D38" s="198"/>
      <c r="E38" s="134">
        <f>'LIQ Jahr1'!Q38</f>
        <v>0</v>
      </c>
      <c r="F38" s="134">
        <f>SUMIFS('Investition AfA'!$E:$E,'Investition AfA'!$B:$B,'LIQ Jahr2'!F$5,'Investition AfA'!$F:$F,'LIQ Jahr2'!$C38)</f>
        <v>0</v>
      </c>
      <c r="G38" s="134">
        <f>SUMIFS('Investition AfA'!$E:$E,'Investition AfA'!$B:$B,'LIQ Jahr2'!G$5,'Investition AfA'!$F:$F,'LIQ Jahr2'!$C38)</f>
        <v>0</v>
      </c>
      <c r="H38" s="134">
        <f>SUMIFS('Investition AfA'!$E:$E,'Investition AfA'!$B:$B,'LIQ Jahr2'!H$5,'Investition AfA'!$F:$F,'LIQ Jahr2'!$C38)</f>
        <v>0</v>
      </c>
      <c r="I38" s="134">
        <f>SUMIFS('Investition AfA'!$E:$E,'Investition AfA'!$B:$B,'LIQ Jahr2'!I$5,'Investition AfA'!$F:$F,'LIQ Jahr2'!$C38)</f>
        <v>0</v>
      </c>
      <c r="J38" s="134">
        <f>SUMIFS('Investition AfA'!$E:$E,'Investition AfA'!$B:$B,'LIQ Jahr2'!J$5,'Investition AfA'!$F:$F,'LIQ Jahr2'!$C38)</f>
        <v>0</v>
      </c>
      <c r="K38" s="134">
        <f>SUMIFS('Investition AfA'!$E:$E,'Investition AfA'!$B:$B,'LIQ Jahr2'!K$5,'Investition AfA'!$F:$F,'LIQ Jahr2'!$C38)</f>
        <v>0</v>
      </c>
      <c r="L38" s="134">
        <f>SUMIFS('Investition AfA'!$E:$E,'Investition AfA'!$B:$B,'LIQ Jahr2'!L$5,'Investition AfA'!$F:$F,'LIQ Jahr2'!$C38)</f>
        <v>0</v>
      </c>
      <c r="M38" s="134">
        <f>SUMIFS('Investition AfA'!$E:$E,'Investition AfA'!$B:$B,'LIQ Jahr2'!M$5,'Investition AfA'!$F:$F,'LIQ Jahr2'!$C38)</f>
        <v>0</v>
      </c>
      <c r="N38" s="134">
        <f>SUMIFS('Investition AfA'!$E:$E,'Investition AfA'!$B:$B,'LIQ Jahr2'!N$5,'Investition AfA'!$F:$F,'LIQ Jahr2'!$C38)</f>
        <v>0</v>
      </c>
      <c r="O38" s="134">
        <f>SUMIFS('Investition AfA'!$E:$E,'Investition AfA'!$B:$B,'LIQ Jahr2'!O$5,'Investition AfA'!$F:$F,'LIQ Jahr2'!$C38)</f>
        <v>0</v>
      </c>
      <c r="P38" s="134">
        <f>SUMIFS('Investition AfA'!$E:$E,'Investition AfA'!$B:$B,'LIQ Jahr2'!P$5,'Investition AfA'!$F:$F,'LIQ Jahr2'!$C38)</f>
        <v>0</v>
      </c>
      <c r="Q38" s="134">
        <f>SUMIFS('Investition AfA'!$E:$E,'Investition AfA'!$B:$B,'LIQ Jahr2'!Q$5,'Investition AfA'!$F:$F,'LIQ Jahr2'!$C38)</f>
        <v>0</v>
      </c>
      <c r="R38" s="134">
        <f t="shared" si="20"/>
        <v>0</v>
      </c>
      <c r="S38" s="56"/>
      <c r="T38" s="56"/>
      <c r="U38" s="195"/>
      <c r="V38" s="195"/>
      <c r="W38" s="195"/>
      <c r="X38" s="195"/>
      <c r="Y38" s="195"/>
      <c r="Z38" s="195"/>
      <c r="AA38" s="195"/>
      <c r="AB38" s="195"/>
      <c r="AC38" s="195"/>
      <c r="AD38" s="195"/>
      <c r="AE38" s="195"/>
      <c r="AF38" s="195"/>
      <c r="AG38" s="195"/>
      <c r="AH38" s="195"/>
      <c r="AI38" s="195"/>
      <c r="AJ38" s="195"/>
      <c r="AK38" s="195"/>
      <c r="AL38" s="195"/>
    </row>
    <row r="39" ht="3.75" customHeight="1">
      <c r="A39" s="15"/>
      <c r="B39" s="196"/>
      <c r="C39" s="217"/>
      <c r="D39" s="198"/>
      <c r="E39" s="134"/>
      <c r="F39" s="134"/>
      <c r="G39" s="134"/>
      <c r="H39" s="134"/>
      <c r="I39" s="134"/>
      <c r="J39" s="134"/>
      <c r="K39" s="134"/>
      <c r="L39" s="134"/>
      <c r="M39" s="134"/>
      <c r="N39" s="134"/>
      <c r="O39" s="134"/>
      <c r="P39" s="134"/>
      <c r="Q39" s="134"/>
      <c r="R39" s="134"/>
      <c r="S39" s="56"/>
      <c r="T39" s="56"/>
      <c r="U39" s="195"/>
      <c r="V39" s="195"/>
      <c r="W39" s="195"/>
      <c r="X39" s="195"/>
      <c r="Y39" s="195"/>
      <c r="Z39" s="195"/>
      <c r="AA39" s="195"/>
      <c r="AB39" s="195"/>
      <c r="AC39" s="195"/>
      <c r="AD39" s="195"/>
      <c r="AE39" s="195"/>
      <c r="AF39" s="195"/>
      <c r="AG39" s="195"/>
      <c r="AH39" s="195"/>
      <c r="AI39" s="195"/>
      <c r="AJ39" s="195"/>
      <c r="AK39" s="195"/>
      <c r="AL39" s="195"/>
    </row>
    <row r="40" ht="18.0" customHeight="1">
      <c r="A40" s="190" t="s">
        <v>284</v>
      </c>
      <c r="B40" s="191" t="str">
        <f>'LIQ Jahr1'!B40&amp;""</f>
        <v>LFD. KOSTEN</v>
      </c>
      <c r="C40" s="233"/>
      <c r="D40" s="193"/>
      <c r="E40" s="194">
        <f>E42+E49+E56+E63+E70+E63+E87</f>
        <v>0</v>
      </c>
      <c r="F40" s="194">
        <f t="shared" ref="F40:Q40" si="21">F42+F49+F56+F63+F70+F87</f>
        <v>0</v>
      </c>
      <c r="G40" s="194">
        <f t="shared" si="21"/>
        <v>0</v>
      </c>
      <c r="H40" s="194">
        <f t="shared" si="21"/>
        <v>0</v>
      </c>
      <c r="I40" s="194">
        <f t="shared" si="21"/>
        <v>0</v>
      </c>
      <c r="J40" s="194">
        <f t="shared" si="21"/>
        <v>0</v>
      </c>
      <c r="K40" s="194">
        <f t="shared" si="21"/>
        <v>0</v>
      </c>
      <c r="L40" s="194">
        <f t="shared" si="21"/>
        <v>0</v>
      </c>
      <c r="M40" s="194">
        <f t="shared" si="21"/>
        <v>0</v>
      </c>
      <c r="N40" s="194">
        <f t="shared" si="21"/>
        <v>0</v>
      </c>
      <c r="O40" s="194">
        <f t="shared" si="21"/>
        <v>0</v>
      </c>
      <c r="P40" s="194">
        <f t="shared" si="21"/>
        <v>0</v>
      </c>
      <c r="Q40" s="194">
        <f t="shared" si="21"/>
        <v>0</v>
      </c>
      <c r="R40" s="194">
        <f>F40+G40+H40+I40+J40+K40+L40+M40+N40+O40+P40+Q40</f>
        <v>0</v>
      </c>
      <c r="S40" s="213"/>
      <c r="T40" s="213"/>
      <c r="U40" s="214"/>
      <c r="V40" s="214"/>
      <c r="W40" s="214"/>
      <c r="X40" s="214"/>
      <c r="Y40" s="214"/>
      <c r="Z40" s="214"/>
      <c r="AA40" s="214"/>
      <c r="AB40" s="214"/>
      <c r="AC40" s="214"/>
      <c r="AD40" s="214"/>
      <c r="AE40" s="214"/>
      <c r="AF40" s="214"/>
      <c r="AG40" s="214"/>
      <c r="AH40" s="214"/>
      <c r="AI40" s="214"/>
      <c r="AJ40" s="214"/>
      <c r="AK40" s="214"/>
      <c r="AL40" s="214"/>
    </row>
    <row r="41" ht="3.75" customHeight="1">
      <c r="A41" s="15"/>
      <c r="B41" s="196"/>
      <c r="C41" s="217"/>
      <c r="D41" s="198"/>
      <c r="E41" s="134"/>
      <c r="F41" s="134"/>
      <c r="G41" s="134"/>
      <c r="H41" s="134"/>
      <c r="I41" s="134"/>
      <c r="J41" s="134"/>
      <c r="K41" s="134"/>
      <c r="L41" s="134"/>
      <c r="M41" s="134"/>
      <c r="N41" s="134"/>
      <c r="O41" s="134"/>
      <c r="P41" s="134"/>
      <c r="Q41" s="134"/>
      <c r="R41" s="134"/>
      <c r="S41" s="56"/>
      <c r="T41" s="56"/>
      <c r="U41" s="195"/>
      <c r="V41" s="195"/>
      <c r="W41" s="195"/>
      <c r="X41" s="195"/>
      <c r="Y41" s="195"/>
      <c r="Z41" s="195"/>
      <c r="AA41" s="195"/>
      <c r="AB41" s="195"/>
      <c r="AC41" s="195"/>
      <c r="AD41" s="195"/>
      <c r="AE41" s="195"/>
      <c r="AF41" s="195"/>
      <c r="AG41" s="195"/>
      <c r="AH41" s="195"/>
      <c r="AI41" s="195"/>
      <c r="AJ41" s="195"/>
      <c r="AK41" s="195"/>
      <c r="AL41" s="195"/>
    </row>
    <row r="42" ht="15.0" customHeight="1">
      <c r="A42" s="200" t="s">
        <v>286</v>
      </c>
      <c r="B42" s="210" t="str">
        <f>'LIQ Jahr1'!B42&amp;""</f>
        <v>Personal (inkl. Privatentnahme)</v>
      </c>
      <c r="C42" s="202"/>
      <c r="D42" s="203"/>
      <c r="E42" s="204">
        <f t="shared" ref="E42:Q42" si="22">SUM(E43:E47)</f>
        <v>0</v>
      </c>
      <c r="F42" s="204">
        <f t="shared" si="22"/>
        <v>0</v>
      </c>
      <c r="G42" s="204">
        <f t="shared" si="22"/>
        <v>0</v>
      </c>
      <c r="H42" s="204">
        <f t="shared" si="22"/>
        <v>0</v>
      </c>
      <c r="I42" s="204">
        <f t="shared" si="22"/>
        <v>0</v>
      </c>
      <c r="J42" s="204">
        <f t="shared" si="22"/>
        <v>0</v>
      </c>
      <c r="K42" s="204">
        <f t="shared" si="22"/>
        <v>0</v>
      </c>
      <c r="L42" s="204">
        <f t="shared" si="22"/>
        <v>0</v>
      </c>
      <c r="M42" s="204">
        <f t="shared" si="22"/>
        <v>0</v>
      </c>
      <c r="N42" s="204">
        <f t="shared" si="22"/>
        <v>0</v>
      </c>
      <c r="O42" s="204">
        <f t="shared" si="22"/>
        <v>0</v>
      </c>
      <c r="P42" s="204">
        <f t="shared" si="22"/>
        <v>0</v>
      </c>
      <c r="Q42" s="204">
        <f t="shared" si="22"/>
        <v>0</v>
      </c>
      <c r="R42" s="204">
        <f t="shared" ref="R42:R47" si="24">F42+G42+H42+I42+J42+K42+L42+M42+N42+O42+P42+Q42</f>
        <v>0</v>
      </c>
      <c r="S42" s="56"/>
      <c r="T42" s="56"/>
      <c r="U42" s="195"/>
      <c r="V42" s="195"/>
      <c r="W42" s="195"/>
      <c r="X42" s="195"/>
      <c r="Y42" s="195"/>
      <c r="Z42" s="195"/>
      <c r="AA42" s="195"/>
      <c r="AB42" s="195"/>
      <c r="AC42" s="195"/>
      <c r="AD42" s="195"/>
      <c r="AE42" s="195"/>
      <c r="AF42" s="195"/>
      <c r="AG42" s="195"/>
      <c r="AH42" s="195"/>
      <c r="AI42" s="195"/>
      <c r="AJ42" s="195"/>
      <c r="AK42" s="195"/>
      <c r="AL42" s="195"/>
    </row>
    <row r="43" ht="15.0" customHeight="1">
      <c r="A43" s="15"/>
      <c r="B43" s="196" t="str">
        <f>'LIQ Jahr1'!B43&amp;""</f>
        <v>Privatentnahme (nicht erfolgswirksam)</v>
      </c>
      <c r="C43" s="206">
        <f>'LIQ Jahr1'!C43</f>
        <v>0</v>
      </c>
      <c r="D43" s="231">
        <f>'LIQ Jahr1'!D43</f>
        <v>0</v>
      </c>
      <c r="E43" s="134">
        <f>'LIQ Jahr1'!Q43</f>
        <v>0</v>
      </c>
      <c r="F43" s="134">
        <f t="shared" ref="F43:Q43" si="23">$D43</f>
        <v>0</v>
      </c>
      <c r="G43" s="134">
        <f t="shared" si="23"/>
        <v>0</v>
      </c>
      <c r="H43" s="134">
        <f t="shared" si="23"/>
        <v>0</v>
      </c>
      <c r="I43" s="134">
        <f t="shared" si="23"/>
        <v>0</v>
      </c>
      <c r="J43" s="134">
        <f t="shared" si="23"/>
        <v>0</v>
      </c>
      <c r="K43" s="134">
        <f t="shared" si="23"/>
        <v>0</v>
      </c>
      <c r="L43" s="134">
        <f t="shared" si="23"/>
        <v>0</v>
      </c>
      <c r="M43" s="134">
        <f t="shared" si="23"/>
        <v>0</v>
      </c>
      <c r="N43" s="134">
        <f t="shared" si="23"/>
        <v>0</v>
      </c>
      <c r="O43" s="134">
        <f t="shared" si="23"/>
        <v>0</v>
      </c>
      <c r="P43" s="134">
        <f t="shared" si="23"/>
        <v>0</v>
      </c>
      <c r="Q43" s="134">
        <f t="shared" si="23"/>
        <v>0</v>
      </c>
      <c r="R43" s="134">
        <f t="shared" si="24"/>
        <v>0</v>
      </c>
      <c r="S43" s="56"/>
      <c r="T43" s="56"/>
      <c r="U43" s="195"/>
      <c r="V43" s="195"/>
      <c r="W43" s="195"/>
      <c r="X43" s="195"/>
      <c r="Y43" s="195"/>
      <c r="Z43" s="195"/>
      <c r="AA43" s="195"/>
      <c r="AB43" s="195"/>
      <c r="AC43" s="195"/>
      <c r="AD43" s="195"/>
      <c r="AE43" s="195"/>
      <c r="AF43" s="195"/>
      <c r="AG43" s="195"/>
      <c r="AH43" s="195"/>
      <c r="AI43" s="195"/>
      <c r="AJ43" s="195"/>
      <c r="AK43" s="195"/>
      <c r="AL43" s="195"/>
    </row>
    <row r="44" ht="15.0" customHeight="1">
      <c r="A44" s="15"/>
      <c r="B44" s="196" t="str">
        <f>'LIQ Jahr1'!B44&amp;""</f>
        <v>Personalkosten</v>
      </c>
      <c r="C44" s="206">
        <f>'LIQ Jahr1'!C44</f>
        <v>0</v>
      </c>
      <c r="D44" s="231">
        <f>'LIQ Jahr1'!D44</f>
        <v>0</v>
      </c>
      <c r="E44" s="134">
        <f>'LIQ Jahr1'!Q44</f>
        <v>0</v>
      </c>
      <c r="F44" s="134">
        <f t="shared" ref="F44:Q44" si="25">$D44</f>
        <v>0</v>
      </c>
      <c r="G44" s="134">
        <f t="shared" si="25"/>
        <v>0</v>
      </c>
      <c r="H44" s="134">
        <f t="shared" si="25"/>
        <v>0</v>
      </c>
      <c r="I44" s="134">
        <f t="shared" si="25"/>
        <v>0</v>
      </c>
      <c r="J44" s="134">
        <f t="shared" si="25"/>
        <v>0</v>
      </c>
      <c r="K44" s="134">
        <f t="shared" si="25"/>
        <v>0</v>
      </c>
      <c r="L44" s="134">
        <f t="shared" si="25"/>
        <v>0</v>
      </c>
      <c r="M44" s="134">
        <f t="shared" si="25"/>
        <v>0</v>
      </c>
      <c r="N44" s="134">
        <f t="shared" si="25"/>
        <v>0</v>
      </c>
      <c r="O44" s="134">
        <f t="shared" si="25"/>
        <v>0</v>
      </c>
      <c r="P44" s="134">
        <f t="shared" si="25"/>
        <v>0</v>
      </c>
      <c r="Q44" s="134">
        <f t="shared" si="25"/>
        <v>0</v>
      </c>
      <c r="R44" s="134">
        <f t="shared" si="24"/>
        <v>0</v>
      </c>
      <c r="S44" s="56"/>
      <c r="T44" s="56"/>
      <c r="U44" s="195"/>
      <c r="V44" s="195"/>
      <c r="W44" s="195"/>
      <c r="X44" s="195"/>
      <c r="Y44" s="195"/>
      <c r="Z44" s="195"/>
      <c r="AA44" s="195"/>
      <c r="AB44" s="195"/>
      <c r="AC44" s="195"/>
      <c r="AD44" s="195"/>
      <c r="AE44" s="195"/>
      <c r="AF44" s="195"/>
      <c r="AG44" s="195"/>
      <c r="AH44" s="195"/>
      <c r="AI44" s="195"/>
      <c r="AJ44" s="195"/>
      <c r="AK44" s="195"/>
      <c r="AL44" s="195"/>
    </row>
    <row r="45" ht="15.0" customHeight="1">
      <c r="A45" s="15"/>
      <c r="B45" s="196" t="str">
        <f>'LIQ Jahr1'!B45&amp;""</f>
        <v>Aushilfskräfte</v>
      </c>
      <c r="C45" s="206">
        <f>'LIQ Jahr1'!C45</f>
        <v>0</v>
      </c>
      <c r="D45" s="231">
        <f>'LIQ Jahr1'!D45</f>
        <v>0</v>
      </c>
      <c r="E45" s="134">
        <f>'LIQ Jahr1'!Q45</f>
        <v>0</v>
      </c>
      <c r="F45" s="134">
        <f t="shared" ref="F45:Q45" si="26">$D45</f>
        <v>0</v>
      </c>
      <c r="G45" s="134">
        <f t="shared" si="26"/>
        <v>0</v>
      </c>
      <c r="H45" s="134">
        <f t="shared" si="26"/>
        <v>0</v>
      </c>
      <c r="I45" s="134">
        <f t="shared" si="26"/>
        <v>0</v>
      </c>
      <c r="J45" s="134">
        <f t="shared" si="26"/>
        <v>0</v>
      </c>
      <c r="K45" s="134">
        <f t="shared" si="26"/>
        <v>0</v>
      </c>
      <c r="L45" s="134">
        <f t="shared" si="26"/>
        <v>0</v>
      </c>
      <c r="M45" s="134">
        <f t="shared" si="26"/>
        <v>0</v>
      </c>
      <c r="N45" s="134">
        <f t="shared" si="26"/>
        <v>0</v>
      </c>
      <c r="O45" s="134">
        <f t="shared" si="26"/>
        <v>0</v>
      </c>
      <c r="P45" s="134">
        <f t="shared" si="26"/>
        <v>0</v>
      </c>
      <c r="Q45" s="134">
        <f t="shared" si="26"/>
        <v>0</v>
      </c>
      <c r="R45" s="134">
        <f t="shared" si="24"/>
        <v>0</v>
      </c>
      <c r="S45" s="56"/>
      <c r="T45" s="56"/>
      <c r="U45" s="195"/>
      <c r="V45" s="195"/>
      <c r="W45" s="195"/>
      <c r="X45" s="195"/>
      <c r="Y45" s="195"/>
      <c r="Z45" s="195"/>
      <c r="AA45" s="195"/>
      <c r="AB45" s="195"/>
      <c r="AC45" s="195"/>
      <c r="AD45" s="195"/>
      <c r="AE45" s="195"/>
      <c r="AF45" s="195"/>
      <c r="AG45" s="195"/>
      <c r="AH45" s="195"/>
      <c r="AI45" s="195"/>
      <c r="AJ45" s="195"/>
      <c r="AK45" s="195"/>
      <c r="AL45" s="195"/>
    </row>
    <row r="46" ht="15.0" customHeight="1">
      <c r="A46" s="15"/>
      <c r="B46" s="196" t="str">
        <f>'LIQ Jahr1'!B46&amp;""</f>
        <v>Personalnebenkosten</v>
      </c>
      <c r="C46" s="206">
        <f>'LIQ Jahr1'!C46</f>
        <v>0</v>
      </c>
      <c r="D46" s="206">
        <f>'LIQ Jahr1'!D46</f>
        <v>0.25</v>
      </c>
      <c r="E46" s="134">
        <f>'LIQ Jahr1'!Q46</f>
        <v>0</v>
      </c>
      <c r="F46" s="134">
        <f t="shared" ref="F46:Q46" si="27">(F44+F45)*$D46</f>
        <v>0</v>
      </c>
      <c r="G46" s="134">
        <f t="shared" si="27"/>
        <v>0</v>
      </c>
      <c r="H46" s="134">
        <f t="shared" si="27"/>
        <v>0</v>
      </c>
      <c r="I46" s="134">
        <f t="shared" si="27"/>
        <v>0</v>
      </c>
      <c r="J46" s="134">
        <f t="shared" si="27"/>
        <v>0</v>
      </c>
      <c r="K46" s="134">
        <f t="shared" si="27"/>
        <v>0</v>
      </c>
      <c r="L46" s="134">
        <f t="shared" si="27"/>
        <v>0</v>
      </c>
      <c r="M46" s="134">
        <f t="shared" si="27"/>
        <v>0</v>
      </c>
      <c r="N46" s="134">
        <f t="shared" si="27"/>
        <v>0</v>
      </c>
      <c r="O46" s="134">
        <f t="shared" si="27"/>
        <v>0</v>
      </c>
      <c r="P46" s="134">
        <f t="shared" si="27"/>
        <v>0</v>
      </c>
      <c r="Q46" s="134">
        <f t="shared" si="27"/>
        <v>0</v>
      </c>
      <c r="R46" s="134">
        <f t="shared" si="24"/>
        <v>0</v>
      </c>
      <c r="S46" s="56"/>
      <c r="T46" s="56"/>
      <c r="U46" s="195"/>
      <c r="V46" s="195"/>
      <c r="W46" s="195"/>
      <c r="X46" s="195"/>
      <c r="Y46" s="195"/>
      <c r="Z46" s="195"/>
      <c r="AA46" s="195"/>
      <c r="AB46" s="195"/>
      <c r="AC46" s="195"/>
      <c r="AD46" s="195"/>
      <c r="AE46" s="195"/>
      <c r="AF46" s="195"/>
      <c r="AG46" s="195"/>
      <c r="AH46" s="195"/>
      <c r="AI46" s="195"/>
      <c r="AJ46" s="195"/>
      <c r="AK46" s="195"/>
      <c r="AL46" s="195"/>
    </row>
    <row r="47" ht="15.0" customHeight="1">
      <c r="A47" s="15"/>
      <c r="B47" s="196" t="str">
        <f>'LIQ Jahr1'!B47&amp;""</f>
        <v>Sonstiges</v>
      </c>
      <c r="C47" s="206">
        <f>'LIQ Jahr1'!C47</f>
        <v>0</v>
      </c>
      <c r="D47" s="231">
        <f>'LIQ Jahr1'!D47</f>
        <v>0</v>
      </c>
      <c r="E47" s="134">
        <f>'LIQ Jahr1'!Q47</f>
        <v>0</v>
      </c>
      <c r="F47" s="134">
        <f t="shared" ref="F47:Q47" si="28">$D47</f>
        <v>0</v>
      </c>
      <c r="G47" s="134">
        <f t="shared" si="28"/>
        <v>0</v>
      </c>
      <c r="H47" s="134">
        <f t="shared" si="28"/>
        <v>0</v>
      </c>
      <c r="I47" s="134">
        <f t="shared" si="28"/>
        <v>0</v>
      </c>
      <c r="J47" s="134">
        <f t="shared" si="28"/>
        <v>0</v>
      </c>
      <c r="K47" s="134">
        <f t="shared" si="28"/>
        <v>0</v>
      </c>
      <c r="L47" s="134">
        <f t="shared" si="28"/>
        <v>0</v>
      </c>
      <c r="M47" s="134">
        <f t="shared" si="28"/>
        <v>0</v>
      </c>
      <c r="N47" s="134">
        <f t="shared" si="28"/>
        <v>0</v>
      </c>
      <c r="O47" s="134">
        <f t="shared" si="28"/>
        <v>0</v>
      </c>
      <c r="P47" s="134">
        <f t="shared" si="28"/>
        <v>0</v>
      </c>
      <c r="Q47" s="134">
        <f t="shared" si="28"/>
        <v>0</v>
      </c>
      <c r="R47" s="134">
        <f t="shared" si="24"/>
        <v>0</v>
      </c>
      <c r="S47" s="56"/>
      <c r="T47" s="56"/>
      <c r="U47" s="195"/>
      <c r="V47" s="195"/>
      <c r="W47" s="195"/>
      <c r="X47" s="195"/>
      <c r="Y47" s="195"/>
      <c r="Z47" s="195"/>
      <c r="AA47" s="195"/>
      <c r="AB47" s="195"/>
      <c r="AC47" s="195"/>
      <c r="AD47" s="195"/>
      <c r="AE47" s="195"/>
      <c r="AF47" s="195"/>
      <c r="AG47" s="195"/>
      <c r="AH47" s="195"/>
      <c r="AI47" s="195"/>
      <c r="AJ47" s="195"/>
      <c r="AK47" s="195"/>
      <c r="AL47" s="195"/>
    </row>
    <row r="48" ht="3.75" customHeight="1">
      <c r="A48" s="15"/>
      <c r="B48" s="196"/>
      <c r="C48" s="217"/>
      <c r="D48" s="198"/>
      <c r="E48" s="134"/>
      <c r="F48" s="134"/>
      <c r="G48" s="134"/>
      <c r="H48" s="134"/>
      <c r="I48" s="134"/>
      <c r="J48" s="134"/>
      <c r="K48" s="134"/>
      <c r="L48" s="134"/>
      <c r="M48" s="134"/>
      <c r="N48" s="134"/>
      <c r="O48" s="134"/>
      <c r="P48" s="134"/>
      <c r="Q48" s="134"/>
      <c r="R48" s="134"/>
      <c r="S48" s="56"/>
      <c r="T48" s="56"/>
      <c r="U48" s="195"/>
      <c r="V48" s="195"/>
      <c r="W48" s="195"/>
      <c r="X48" s="195"/>
      <c r="Y48" s="195"/>
      <c r="Z48" s="195"/>
      <c r="AA48" s="195"/>
      <c r="AB48" s="195"/>
      <c r="AC48" s="195"/>
      <c r="AD48" s="195"/>
      <c r="AE48" s="195"/>
      <c r="AF48" s="195"/>
      <c r="AG48" s="195"/>
      <c r="AH48" s="195"/>
      <c r="AI48" s="195"/>
      <c r="AJ48" s="195"/>
      <c r="AK48" s="195"/>
      <c r="AL48" s="195"/>
    </row>
    <row r="49" ht="15.0" customHeight="1">
      <c r="A49" s="200" t="s">
        <v>293</v>
      </c>
      <c r="B49" s="210" t="str">
        <f>'LIQ Jahr1'!B49&amp;""</f>
        <v>Miete</v>
      </c>
      <c r="C49" s="202"/>
      <c r="D49" s="203"/>
      <c r="E49" s="204">
        <f t="shared" ref="E49:Q49" si="29">SUM(E50:E54)</f>
        <v>0</v>
      </c>
      <c r="F49" s="204">
        <f t="shared" si="29"/>
        <v>0</v>
      </c>
      <c r="G49" s="204">
        <f t="shared" si="29"/>
        <v>0</v>
      </c>
      <c r="H49" s="204">
        <f t="shared" si="29"/>
        <v>0</v>
      </c>
      <c r="I49" s="204">
        <f t="shared" si="29"/>
        <v>0</v>
      </c>
      <c r="J49" s="204">
        <f t="shared" si="29"/>
        <v>0</v>
      </c>
      <c r="K49" s="204">
        <f t="shared" si="29"/>
        <v>0</v>
      </c>
      <c r="L49" s="204">
        <f t="shared" si="29"/>
        <v>0</v>
      </c>
      <c r="M49" s="204">
        <f t="shared" si="29"/>
        <v>0</v>
      </c>
      <c r="N49" s="204">
        <f t="shared" si="29"/>
        <v>0</v>
      </c>
      <c r="O49" s="204">
        <f t="shared" si="29"/>
        <v>0</v>
      </c>
      <c r="P49" s="204">
        <f t="shared" si="29"/>
        <v>0</v>
      </c>
      <c r="Q49" s="204">
        <f t="shared" si="29"/>
        <v>0</v>
      </c>
      <c r="R49" s="204">
        <f t="shared" ref="R49:R54" si="31">F49+G49+H49+I49+J49+K49+L49+M49+N49+O49+P49+Q49</f>
        <v>0</v>
      </c>
      <c r="S49" s="213"/>
      <c r="T49" s="213"/>
      <c r="U49" s="214"/>
      <c r="V49" s="214"/>
      <c r="W49" s="214"/>
      <c r="X49" s="214"/>
      <c r="Y49" s="214"/>
      <c r="Z49" s="214"/>
      <c r="AA49" s="214"/>
      <c r="AB49" s="214"/>
      <c r="AC49" s="214"/>
      <c r="AD49" s="214"/>
      <c r="AE49" s="214"/>
      <c r="AF49" s="214"/>
      <c r="AG49" s="214"/>
      <c r="AH49" s="214"/>
      <c r="AI49" s="214"/>
      <c r="AJ49" s="214"/>
      <c r="AK49" s="214"/>
      <c r="AL49" s="214"/>
    </row>
    <row r="50" ht="15.0" customHeight="1">
      <c r="A50" s="15"/>
      <c r="B50" s="196" t="str">
        <f>'LIQ Jahr1'!B50&amp;""</f>
        <v>Ladenmiete</v>
      </c>
      <c r="C50" s="206">
        <f>'LIQ Jahr1'!C50</f>
        <v>0.19</v>
      </c>
      <c r="D50" s="231">
        <f>'LIQ Jahr1'!D50</f>
        <v>0</v>
      </c>
      <c r="E50" s="134">
        <f>'LIQ Jahr1'!Q50</f>
        <v>0</v>
      </c>
      <c r="F50" s="134">
        <f t="shared" ref="F50:Q50" si="30">$D50</f>
        <v>0</v>
      </c>
      <c r="G50" s="134">
        <f t="shared" si="30"/>
        <v>0</v>
      </c>
      <c r="H50" s="134">
        <f t="shared" si="30"/>
        <v>0</v>
      </c>
      <c r="I50" s="134">
        <f t="shared" si="30"/>
        <v>0</v>
      </c>
      <c r="J50" s="134">
        <f t="shared" si="30"/>
        <v>0</v>
      </c>
      <c r="K50" s="134">
        <f t="shared" si="30"/>
        <v>0</v>
      </c>
      <c r="L50" s="134">
        <f t="shared" si="30"/>
        <v>0</v>
      </c>
      <c r="M50" s="134">
        <f t="shared" si="30"/>
        <v>0</v>
      </c>
      <c r="N50" s="134">
        <f t="shared" si="30"/>
        <v>0</v>
      </c>
      <c r="O50" s="134">
        <f t="shared" si="30"/>
        <v>0</v>
      </c>
      <c r="P50" s="134">
        <f t="shared" si="30"/>
        <v>0</v>
      </c>
      <c r="Q50" s="134">
        <f t="shared" si="30"/>
        <v>0</v>
      </c>
      <c r="R50" s="134">
        <f t="shared" si="31"/>
        <v>0</v>
      </c>
      <c r="S50" s="56"/>
      <c r="T50" s="56"/>
      <c r="U50" s="195"/>
      <c r="V50" s="195"/>
      <c r="W50" s="195"/>
      <c r="X50" s="195"/>
      <c r="Y50" s="195"/>
      <c r="Z50" s="195"/>
      <c r="AA50" s="195"/>
      <c r="AB50" s="195"/>
      <c r="AC50" s="195"/>
      <c r="AD50" s="195"/>
      <c r="AE50" s="195"/>
      <c r="AF50" s="195"/>
      <c r="AG50" s="195"/>
      <c r="AH50" s="195"/>
      <c r="AI50" s="195"/>
      <c r="AJ50" s="195"/>
      <c r="AK50" s="195"/>
      <c r="AL50" s="195"/>
    </row>
    <row r="51" ht="15.0" customHeight="1">
      <c r="A51" s="15"/>
      <c r="B51" s="196" t="str">
        <f>'LIQ Jahr1'!B51&amp;""</f>
        <v>Nebenkosten</v>
      </c>
      <c r="C51" s="206">
        <f>'LIQ Jahr1'!C51</f>
        <v>0.19</v>
      </c>
      <c r="D51" s="231">
        <f>'LIQ Jahr1'!D51</f>
        <v>0</v>
      </c>
      <c r="E51" s="134">
        <f>'LIQ Jahr1'!Q51</f>
        <v>0</v>
      </c>
      <c r="F51" s="134">
        <f t="shared" ref="F51:Q51" si="32">$D51</f>
        <v>0</v>
      </c>
      <c r="G51" s="134">
        <f t="shared" si="32"/>
        <v>0</v>
      </c>
      <c r="H51" s="134">
        <f t="shared" si="32"/>
        <v>0</v>
      </c>
      <c r="I51" s="134">
        <f t="shared" si="32"/>
        <v>0</v>
      </c>
      <c r="J51" s="134">
        <f t="shared" si="32"/>
        <v>0</v>
      </c>
      <c r="K51" s="134">
        <f t="shared" si="32"/>
        <v>0</v>
      </c>
      <c r="L51" s="134">
        <f t="shared" si="32"/>
        <v>0</v>
      </c>
      <c r="M51" s="134">
        <f t="shared" si="32"/>
        <v>0</v>
      </c>
      <c r="N51" s="134">
        <f t="shared" si="32"/>
        <v>0</v>
      </c>
      <c r="O51" s="134">
        <f t="shared" si="32"/>
        <v>0</v>
      </c>
      <c r="P51" s="134">
        <f t="shared" si="32"/>
        <v>0</v>
      </c>
      <c r="Q51" s="134">
        <f t="shared" si="32"/>
        <v>0</v>
      </c>
      <c r="R51" s="134">
        <f t="shared" si="31"/>
        <v>0</v>
      </c>
      <c r="S51" s="56"/>
      <c r="T51" s="56"/>
      <c r="U51" s="195"/>
      <c r="V51" s="195"/>
      <c r="W51" s="195"/>
      <c r="X51" s="195"/>
      <c r="Y51" s="195"/>
      <c r="Z51" s="195"/>
      <c r="AA51" s="195"/>
      <c r="AB51" s="195"/>
      <c r="AC51" s="195"/>
      <c r="AD51" s="195"/>
      <c r="AE51" s="195"/>
      <c r="AF51" s="195"/>
      <c r="AG51" s="195"/>
      <c r="AH51" s="195"/>
      <c r="AI51" s="195"/>
      <c r="AJ51" s="195"/>
      <c r="AK51" s="195"/>
      <c r="AL51" s="195"/>
    </row>
    <row r="52" ht="15.0" customHeight="1">
      <c r="A52" s="15"/>
      <c r="B52" s="196" t="str">
        <f>'LIQ Jahr1'!B52&amp;""</f>
        <v>Strom</v>
      </c>
      <c r="C52" s="206">
        <f>'LIQ Jahr1'!C52</f>
        <v>0.19</v>
      </c>
      <c r="D52" s="231">
        <f>'LIQ Jahr1'!D52</f>
        <v>0</v>
      </c>
      <c r="E52" s="134">
        <f>'LIQ Jahr1'!Q52</f>
        <v>0</v>
      </c>
      <c r="F52" s="134">
        <f t="shared" ref="F52:Q52" si="33">$D52</f>
        <v>0</v>
      </c>
      <c r="G52" s="134">
        <f t="shared" si="33"/>
        <v>0</v>
      </c>
      <c r="H52" s="134">
        <f t="shared" si="33"/>
        <v>0</v>
      </c>
      <c r="I52" s="134">
        <f t="shared" si="33"/>
        <v>0</v>
      </c>
      <c r="J52" s="134">
        <f t="shared" si="33"/>
        <v>0</v>
      </c>
      <c r="K52" s="134">
        <f t="shared" si="33"/>
        <v>0</v>
      </c>
      <c r="L52" s="134">
        <f t="shared" si="33"/>
        <v>0</v>
      </c>
      <c r="M52" s="134">
        <f t="shared" si="33"/>
        <v>0</v>
      </c>
      <c r="N52" s="134">
        <f t="shared" si="33"/>
        <v>0</v>
      </c>
      <c r="O52" s="134">
        <f t="shared" si="33"/>
        <v>0</v>
      </c>
      <c r="P52" s="134">
        <f t="shared" si="33"/>
        <v>0</v>
      </c>
      <c r="Q52" s="134">
        <f t="shared" si="33"/>
        <v>0</v>
      </c>
      <c r="R52" s="134">
        <f t="shared" si="31"/>
        <v>0</v>
      </c>
      <c r="S52" s="56"/>
      <c r="T52" s="56"/>
      <c r="U52" s="195"/>
      <c r="V52" s="195"/>
      <c r="W52" s="195"/>
      <c r="X52" s="195"/>
      <c r="Y52" s="195"/>
      <c r="Z52" s="195"/>
      <c r="AA52" s="195"/>
      <c r="AB52" s="195"/>
      <c r="AC52" s="195"/>
      <c r="AD52" s="195"/>
      <c r="AE52" s="195"/>
      <c r="AF52" s="195"/>
      <c r="AG52" s="195"/>
      <c r="AH52" s="195"/>
      <c r="AI52" s="195"/>
      <c r="AJ52" s="195"/>
      <c r="AK52" s="195"/>
      <c r="AL52" s="195"/>
    </row>
    <row r="53" ht="15.0" customHeight="1">
      <c r="A53" s="15"/>
      <c r="B53" s="196" t="str">
        <f>'LIQ Jahr1'!B53&amp;""</f>
        <v>Reinigung</v>
      </c>
      <c r="C53" s="206">
        <f>'LIQ Jahr1'!C53</f>
        <v>0.19</v>
      </c>
      <c r="D53" s="231">
        <f>'LIQ Jahr1'!D53</f>
        <v>0</v>
      </c>
      <c r="E53" s="134">
        <f>'LIQ Jahr1'!Q53</f>
        <v>0</v>
      </c>
      <c r="F53" s="134">
        <f t="shared" ref="F53:Q53" si="34">$D53</f>
        <v>0</v>
      </c>
      <c r="G53" s="134">
        <f t="shared" si="34"/>
        <v>0</v>
      </c>
      <c r="H53" s="134">
        <f t="shared" si="34"/>
        <v>0</v>
      </c>
      <c r="I53" s="134">
        <f t="shared" si="34"/>
        <v>0</v>
      </c>
      <c r="J53" s="134">
        <f t="shared" si="34"/>
        <v>0</v>
      </c>
      <c r="K53" s="134">
        <f t="shared" si="34"/>
        <v>0</v>
      </c>
      <c r="L53" s="134">
        <f t="shared" si="34"/>
        <v>0</v>
      </c>
      <c r="M53" s="134">
        <f t="shared" si="34"/>
        <v>0</v>
      </c>
      <c r="N53" s="134">
        <f t="shared" si="34"/>
        <v>0</v>
      </c>
      <c r="O53" s="134">
        <f t="shared" si="34"/>
        <v>0</v>
      </c>
      <c r="P53" s="134">
        <f t="shared" si="34"/>
        <v>0</v>
      </c>
      <c r="Q53" s="134">
        <f t="shared" si="34"/>
        <v>0</v>
      </c>
      <c r="R53" s="134">
        <f t="shared" si="31"/>
        <v>0</v>
      </c>
      <c r="S53" s="56"/>
      <c r="T53" s="56"/>
      <c r="U53" s="195"/>
      <c r="V53" s="195"/>
      <c r="W53" s="195"/>
      <c r="X53" s="195"/>
      <c r="Y53" s="195"/>
      <c r="Z53" s="195"/>
      <c r="AA53" s="195"/>
      <c r="AB53" s="195"/>
      <c r="AC53" s="195"/>
      <c r="AD53" s="195"/>
      <c r="AE53" s="195"/>
      <c r="AF53" s="195"/>
      <c r="AG53" s="195"/>
      <c r="AH53" s="195"/>
      <c r="AI53" s="195"/>
      <c r="AJ53" s="195"/>
      <c r="AK53" s="195"/>
      <c r="AL53" s="195"/>
    </row>
    <row r="54" ht="15.0" customHeight="1">
      <c r="A54" s="15"/>
      <c r="B54" s="196" t="str">
        <f>'LIQ Jahr1'!B54&amp;""</f>
        <v>Reparaturen / Instandhaltung</v>
      </c>
      <c r="C54" s="206">
        <f>'LIQ Jahr1'!C54</f>
        <v>0.19</v>
      </c>
      <c r="D54" s="231">
        <f>'LIQ Jahr1'!D54</f>
        <v>0</v>
      </c>
      <c r="E54" s="134">
        <f>'LIQ Jahr1'!Q54</f>
        <v>0</v>
      </c>
      <c r="F54" s="134">
        <f t="shared" ref="F54:Q54" si="35">$D54</f>
        <v>0</v>
      </c>
      <c r="G54" s="134">
        <f t="shared" si="35"/>
        <v>0</v>
      </c>
      <c r="H54" s="134">
        <f t="shared" si="35"/>
        <v>0</v>
      </c>
      <c r="I54" s="134">
        <f t="shared" si="35"/>
        <v>0</v>
      </c>
      <c r="J54" s="134">
        <f t="shared" si="35"/>
        <v>0</v>
      </c>
      <c r="K54" s="134">
        <f t="shared" si="35"/>
        <v>0</v>
      </c>
      <c r="L54" s="134">
        <f t="shared" si="35"/>
        <v>0</v>
      </c>
      <c r="M54" s="134">
        <f t="shared" si="35"/>
        <v>0</v>
      </c>
      <c r="N54" s="134">
        <f t="shared" si="35"/>
        <v>0</v>
      </c>
      <c r="O54" s="134">
        <f t="shared" si="35"/>
        <v>0</v>
      </c>
      <c r="P54" s="134">
        <f t="shared" si="35"/>
        <v>0</v>
      </c>
      <c r="Q54" s="134">
        <f t="shared" si="35"/>
        <v>0</v>
      </c>
      <c r="R54" s="134">
        <f t="shared" si="31"/>
        <v>0</v>
      </c>
      <c r="S54" s="56"/>
      <c r="T54" s="56"/>
      <c r="U54" s="195"/>
      <c r="V54" s="195"/>
      <c r="W54" s="195"/>
      <c r="X54" s="195"/>
      <c r="Y54" s="195"/>
      <c r="Z54" s="195"/>
      <c r="AA54" s="195"/>
      <c r="AB54" s="195"/>
      <c r="AC54" s="195"/>
      <c r="AD54" s="195"/>
      <c r="AE54" s="195"/>
      <c r="AF54" s="195"/>
      <c r="AG54" s="195"/>
      <c r="AH54" s="195"/>
      <c r="AI54" s="195"/>
      <c r="AJ54" s="195"/>
      <c r="AK54" s="195"/>
      <c r="AL54" s="195"/>
    </row>
    <row r="55" ht="3.75" customHeight="1">
      <c r="A55" s="15"/>
      <c r="B55" s="196"/>
      <c r="C55" s="217"/>
      <c r="D55" s="198"/>
      <c r="E55" s="134"/>
      <c r="F55" s="134"/>
      <c r="G55" s="134"/>
      <c r="H55" s="134"/>
      <c r="I55" s="134"/>
      <c r="J55" s="134"/>
      <c r="K55" s="134"/>
      <c r="L55" s="134"/>
      <c r="M55" s="134"/>
      <c r="N55" s="134"/>
      <c r="O55" s="134"/>
      <c r="P55" s="134"/>
      <c r="Q55" s="134"/>
      <c r="R55" s="134"/>
      <c r="S55" s="56"/>
      <c r="T55" s="56"/>
      <c r="U55" s="195"/>
      <c r="V55" s="195"/>
      <c r="W55" s="195"/>
      <c r="X55" s="195"/>
      <c r="Y55" s="195"/>
      <c r="Z55" s="195"/>
      <c r="AA55" s="195"/>
      <c r="AB55" s="195"/>
      <c r="AC55" s="195"/>
      <c r="AD55" s="195"/>
      <c r="AE55" s="195"/>
      <c r="AF55" s="195"/>
      <c r="AG55" s="195"/>
      <c r="AH55" s="195"/>
      <c r="AI55" s="195"/>
      <c r="AJ55" s="195"/>
      <c r="AK55" s="195"/>
      <c r="AL55" s="195"/>
    </row>
    <row r="56" ht="15.0" customHeight="1">
      <c r="A56" s="200" t="s">
        <v>300</v>
      </c>
      <c r="B56" s="210" t="str">
        <f>'LIQ Jahr1'!B56&amp;""</f>
        <v>Marketing &amp; Sales</v>
      </c>
      <c r="C56" s="202"/>
      <c r="D56" s="203"/>
      <c r="E56" s="204">
        <f t="shared" ref="E56:Q56" si="36">SUM(E57:E61)</f>
        <v>0</v>
      </c>
      <c r="F56" s="204">
        <f t="shared" si="36"/>
        <v>0</v>
      </c>
      <c r="G56" s="204">
        <f t="shared" si="36"/>
        <v>0</v>
      </c>
      <c r="H56" s="204">
        <f t="shared" si="36"/>
        <v>0</v>
      </c>
      <c r="I56" s="204">
        <f t="shared" si="36"/>
        <v>0</v>
      </c>
      <c r="J56" s="204">
        <f t="shared" si="36"/>
        <v>0</v>
      </c>
      <c r="K56" s="204">
        <f t="shared" si="36"/>
        <v>0</v>
      </c>
      <c r="L56" s="204">
        <f t="shared" si="36"/>
        <v>0</v>
      </c>
      <c r="M56" s="204">
        <f t="shared" si="36"/>
        <v>0</v>
      </c>
      <c r="N56" s="204">
        <f t="shared" si="36"/>
        <v>0</v>
      </c>
      <c r="O56" s="204">
        <f t="shared" si="36"/>
        <v>0</v>
      </c>
      <c r="P56" s="204">
        <f t="shared" si="36"/>
        <v>0</v>
      </c>
      <c r="Q56" s="204">
        <f t="shared" si="36"/>
        <v>0</v>
      </c>
      <c r="R56" s="204">
        <f t="shared" ref="R56:R57" si="38">F56+G56+H56+I56+J56+K56+L56+M56+N56+O56+P56+Q56</f>
        <v>0</v>
      </c>
      <c r="S56" s="213"/>
      <c r="T56" s="213"/>
      <c r="U56" s="214"/>
      <c r="V56" s="214"/>
      <c r="W56" s="214"/>
      <c r="X56" s="214"/>
      <c r="Y56" s="214"/>
      <c r="Z56" s="214"/>
      <c r="AA56" s="214"/>
      <c r="AB56" s="214"/>
      <c r="AC56" s="214"/>
      <c r="AD56" s="214"/>
      <c r="AE56" s="214"/>
      <c r="AF56" s="214"/>
      <c r="AG56" s="214"/>
      <c r="AH56" s="214"/>
      <c r="AI56" s="214"/>
      <c r="AJ56" s="214"/>
      <c r="AK56" s="214"/>
      <c r="AL56" s="214"/>
    </row>
    <row r="57" ht="15.0" customHeight="1">
      <c r="A57" s="15"/>
      <c r="B57" s="196" t="str">
        <f>'LIQ Jahr1'!B57&amp;""</f>
        <v>Printwerbung</v>
      </c>
      <c r="C57" s="206">
        <f>'LIQ Jahr1'!C57</f>
        <v>0.19</v>
      </c>
      <c r="D57" s="231">
        <f>'LIQ Jahr1'!D57</f>
        <v>0</v>
      </c>
      <c r="E57" s="134">
        <f>'LIQ Jahr1'!Q57</f>
        <v>0</v>
      </c>
      <c r="F57" s="134">
        <f t="shared" ref="F57:Q57" si="37">$D57</f>
        <v>0</v>
      </c>
      <c r="G57" s="134">
        <f t="shared" si="37"/>
        <v>0</v>
      </c>
      <c r="H57" s="134">
        <f t="shared" si="37"/>
        <v>0</v>
      </c>
      <c r="I57" s="134">
        <f t="shared" si="37"/>
        <v>0</v>
      </c>
      <c r="J57" s="134">
        <f t="shared" si="37"/>
        <v>0</v>
      </c>
      <c r="K57" s="134">
        <f t="shared" si="37"/>
        <v>0</v>
      </c>
      <c r="L57" s="134">
        <f t="shared" si="37"/>
        <v>0</v>
      </c>
      <c r="M57" s="134">
        <f t="shared" si="37"/>
        <v>0</v>
      </c>
      <c r="N57" s="134">
        <f t="shared" si="37"/>
        <v>0</v>
      </c>
      <c r="O57" s="134">
        <f t="shared" si="37"/>
        <v>0</v>
      </c>
      <c r="P57" s="134">
        <f t="shared" si="37"/>
        <v>0</v>
      </c>
      <c r="Q57" s="134">
        <f t="shared" si="37"/>
        <v>0</v>
      </c>
      <c r="R57" s="134">
        <f t="shared" si="38"/>
        <v>0</v>
      </c>
      <c r="S57" s="213"/>
      <c r="T57" s="213"/>
      <c r="U57" s="214"/>
      <c r="V57" s="214"/>
      <c r="W57" s="214"/>
      <c r="X57" s="214"/>
      <c r="Y57" s="214"/>
      <c r="Z57" s="214"/>
      <c r="AA57" s="214"/>
      <c r="AB57" s="214"/>
      <c r="AC57" s="214"/>
      <c r="AD57" s="214"/>
      <c r="AE57" s="214"/>
      <c r="AF57" s="214"/>
      <c r="AG57" s="214"/>
      <c r="AH57" s="214"/>
      <c r="AI57" s="214"/>
      <c r="AJ57" s="214"/>
      <c r="AK57" s="214"/>
      <c r="AL57" s="214"/>
    </row>
    <row r="58" ht="15.0" customHeight="1">
      <c r="A58" s="15"/>
      <c r="B58" s="196" t="str">
        <f>'LIQ Jahr1'!B58&amp;""</f>
        <v>Onlinewerbung (B2C)</v>
      </c>
      <c r="C58" s="206">
        <f>'LIQ Jahr1'!C58</f>
        <v>0</v>
      </c>
      <c r="D58" s="234">
        <f>'LIQ Jahr1'!D58</f>
        <v>0</v>
      </c>
      <c r="E58" s="134">
        <f>'LIQ Jahr1'!Q58</f>
        <v>0</v>
      </c>
      <c r="F58" s="134">
        <f t="shared" ref="F58:Q58" si="39">F11*$D58</f>
        <v>0</v>
      </c>
      <c r="G58" s="134">
        <f t="shared" si="39"/>
        <v>0</v>
      </c>
      <c r="H58" s="134">
        <f t="shared" si="39"/>
        <v>0</v>
      </c>
      <c r="I58" s="134">
        <f t="shared" si="39"/>
        <v>0</v>
      </c>
      <c r="J58" s="134">
        <f t="shared" si="39"/>
        <v>0</v>
      </c>
      <c r="K58" s="134">
        <f t="shared" si="39"/>
        <v>0</v>
      </c>
      <c r="L58" s="134">
        <f t="shared" si="39"/>
        <v>0</v>
      </c>
      <c r="M58" s="134">
        <f t="shared" si="39"/>
        <v>0</v>
      </c>
      <c r="N58" s="134">
        <f t="shared" si="39"/>
        <v>0</v>
      </c>
      <c r="O58" s="134">
        <f t="shared" si="39"/>
        <v>0</v>
      </c>
      <c r="P58" s="134">
        <f t="shared" si="39"/>
        <v>0</v>
      </c>
      <c r="Q58" s="134">
        <f t="shared" si="39"/>
        <v>0</v>
      </c>
      <c r="R58" s="134">
        <f>SUM(R12:R16)*$D58</f>
        <v>0</v>
      </c>
      <c r="S58" s="213"/>
      <c r="T58" s="213"/>
      <c r="U58" s="214"/>
      <c r="V58" s="214"/>
      <c r="W58" s="214"/>
      <c r="X58" s="214"/>
      <c r="Y58" s="214"/>
      <c r="Z58" s="214"/>
      <c r="AA58" s="214"/>
      <c r="AB58" s="214"/>
      <c r="AC58" s="214"/>
      <c r="AD58" s="214"/>
      <c r="AE58" s="214"/>
      <c r="AF58" s="214"/>
      <c r="AG58" s="214"/>
      <c r="AH58" s="214"/>
      <c r="AI58" s="214"/>
      <c r="AJ58" s="214"/>
      <c r="AK58" s="214"/>
      <c r="AL58" s="214"/>
    </row>
    <row r="59" ht="15.0" customHeight="1">
      <c r="A59" s="15"/>
      <c r="B59" s="196" t="str">
        <f>'LIQ Jahr1'!B59&amp;""</f>
        <v>Onlinewerbung (B2B)</v>
      </c>
      <c r="C59" s="206">
        <f>'LIQ Jahr1'!C59</f>
        <v>0.19</v>
      </c>
      <c r="D59" s="234">
        <f>'LIQ Jahr1'!D59</f>
        <v>0</v>
      </c>
      <c r="E59" s="134">
        <f>'LIQ Jahr1'!Q59</f>
        <v>0</v>
      </c>
      <c r="F59" s="134">
        <f t="shared" ref="F59:Q59" si="40">F18*$D59</f>
        <v>0</v>
      </c>
      <c r="G59" s="134">
        <f t="shared" si="40"/>
        <v>0</v>
      </c>
      <c r="H59" s="134">
        <f t="shared" si="40"/>
        <v>0</v>
      </c>
      <c r="I59" s="134">
        <f t="shared" si="40"/>
        <v>0</v>
      </c>
      <c r="J59" s="134">
        <f t="shared" si="40"/>
        <v>0</v>
      </c>
      <c r="K59" s="134">
        <f t="shared" si="40"/>
        <v>0</v>
      </c>
      <c r="L59" s="134">
        <f t="shared" si="40"/>
        <v>0</v>
      </c>
      <c r="M59" s="134">
        <f t="shared" si="40"/>
        <v>0</v>
      </c>
      <c r="N59" s="134">
        <f t="shared" si="40"/>
        <v>0</v>
      </c>
      <c r="O59" s="134">
        <f t="shared" si="40"/>
        <v>0</v>
      </c>
      <c r="P59" s="134">
        <f t="shared" si="40"/>
        <v>0</v>
      </c>
      <c r="Q59" s="134">
        <f t="shared" si="40"/>
        <v>0</v>
      </c>
      <c r="R59" s="134">
        <f t="shared" ref="R59:R61" si="42">F59+G59+H59+I59+J59+K59+L59+M59+N59+O59+P59+Q59</f>
        <v>0</v>
      </c>
      <c r="S59" s="213"/>
      <c r="T59" s="213"/>
      <c r="U59" s="214"/>
      <c r="V59" s="214"/>
      <c r="W59" s="214"/>
      <c r="X59" s="214"/>
      <c r="Y59" s="214"/>
      <c r="Z59" s="214"/>
      <c r="AA59" s="214"/>
      <c r="AB59" s="214"/>
      <c r="AC59" s="214"/>
      <c r="AD59" s="214"/>
      <c r="AE59" s="214"/>
      <c r="AF59" s="214"/>
      <c r="AG59" s="214"/>
      <c r="AH59" s="214"/>
      <c r="AI59" s="214"/>
      <c r="AJ59" s="214"/>
      <c r="AK59" s="214"/>
      <c r="AL59" s="214"/>
    </row>
    <row r="60" ht="15.0" customHeight="1">
      <c r="A60" s="15"/>
      <c r="B60" s="196" t="str">
        <f>'LIQ Jahr1'!B60&amp;""</f>
        <v>Provisionen</v>
      </c>
      <c r="C60" s="206">
        <f>'LIQ Jahr1'!C60</f>
        <v>0.19</v>
      </c>
      <c r="D60" s="234">
        <f>'LIQ Jahr1'!D60</f>
        <v>0</v>
      </c>
      <c r="E60" s="134">
        <f>'LIQ Jahr1'!Q60</f>
        <v>0</v>
      </c>
      <c r="F60" s="134">
        <f t="shared" ref="F60:Q60" si="41">$D60*(F11+F18)</f>
        <v>0</v>
      </c>
      <c r="G60" s="134">
        <f t="shared" si="41"/>
        <v>0</v>
      </c>
      <c r="H60" s="134">
        <f t="shared" si="41"/>
        <v>0</v>
      </c>
      <c r="I60" s="134">
        <f t="shared" si="41"/>
        <v>0</v>
      </c>
      <c r="J60" s="134">
        <f t="shared" si="41"/>
        <v>0</v>
      </c>
      <c r="K60" s="134">
        <f t="shared" si="41"/>
        <v>0</v>
      </c>
      <c r="L60" s="134">
        <f t="shared" si="41"/>
        <v>0</v>
      </c>
      <c r="M60" s="134">
        <f t="shared" si="41"/>
        <v>0</v>
      </c>
      <c r="N60" s="134">
        <f t="shared" si="41"/>
        <v>0</v>
      </c>
      <c r="O60" s="134">
        <f t="shared" si="41"/>
        <v>0</v>
      </c>
      <c r="P60" s="134">
        <f t="shared" si="41"/>
        <v>0</v>
      </c>
      <c r="Q60" s="134">
        <f t="shared" si="41"/>
        <v>0</v>
      </c>
      <c r="R60" s="134">
        <f t="shared" si="42"/>
        <v>0</v>
      </c>
      <c r="S60" s="213"/>
      <c r="T60" s="213"/>
      <c r="U60" s="214"/>
      <c r="V60" s="214"/>
      <c r="W60" s="214"/>
      <c r="X60" s="214"/>
      <c r="Y60" s="214"/>
      <c r="Z60" s="214"/>
      <c r="AA60" s="214"/>
      <c r="AB60" s="214"/>
      <c r="AC60" s="214"/>
      <c r="AD60" s="214"/>
      <c r="AE60" s="214"/>
      <c r="AF60" s="214"/>
      <c r="AG60" s="214"/>
      <c r="AH60" s="214"/>
      <c r="AI60" s="214"/>
      <c r="AJ60" s="214"/>
      <c r="AK60" s="214"/>
      <c r="AL60" s="214"/>
    </row>
    <row r="61" ht="15.0" customHeight="1">
      <c r="A61" s="15"/>
      <c r="B61" s="196" t="str">
        <f>'LIQ Jahr1'!B61&amp;""</f>
        <v>sonstiges</v>
      </c>
      <c r="C61" s="206">
        <f>'LIQ Jahr1'!C61</f>
        <v>0.19</v>
      </c>
      <c r="D61" s="231">
        <f>'LIQ Jahr1'!D61</f>
        <v>0</v>
      </c>
      <c r="E61" s="134">
        <f>'LIQ Jahr1'!Q61</f>
        <v>0</v>
      </c>
      <c r="F61" s="134">
        <f t="shared" ref="F61:Q61" si="43">$D61</f>
        <v>0</v>
      </c>
      <c r="G61" s="134">
        <f t="shared" si="43"/>
        <v>0</v>
      </c>
      <c r="H61" s="134">
        <f t="shared" si="43"/>
        <v>0</v>
      </c>
      <c r="I61" s="134">
        <f t="shared" si="43"/>
        <v>0</v>
      </c>
      <c r="J61" s="134">
        <f t="shared" si="43"/>
        <v>0</v>
      </c>
      <c r="K61" s="134">
        <f t="shared" si="43"/>
        <v>0</v>
      </c>
      <c r="L61" s="134">
        <f t="shared" si="43"/>
        <v>0</v>
      </c>
      <c r="M61" s="134">
        <f t="shared" si="43"/>
        <v>0</v>
      </c>
      <c r="N61" s="134">
        <f t="shared" si="43"/>
        <v>0</v>
      </c>
      <c r="O61" s="134">
        <f t="shared" si="43"/>
        <v>0</v>
      </c>
      <c r="P61" s="134">
        <f t="shared" si="43"/>
        <v>0</v>
      </c>
      <c r="Q61" s="134">
        <f t="shared" si="43"/>
        <v>0</v>
      </c>
      <c r="R61" s="134">
        <f t="shared" si="42"/>
        <v>0</v>
      </c>
      <c r="S61" s="213"/>
      <c r="T61" s="213"/>
      <c r="U61" s="214"/>
      <c r="V61" s="214"/>
      <c r="W61" s="214"/>
      <c r="X61" s="214"/>
      <c r="Y61" s="214"/>
      <c r="Z61" s="214"/>
      <c r="AA61" s="214"/>
      <c r="AB61" s="214"/>
      <c r="AC61" s="214"/>
      <c r="AD61" s="214"/>
      <c r="AE61" s="214"/>
      <c r="AF61" s="214"/>
      <c r="AG61" s="214"/>
      <c r="AH61" s="214"/>
      <c r="AI61" s="214"/>
      <c r="AJ61" s="214"/>
      <c r="AK61" s="214"/>
      <c r="AL61" s="214"/>
    </row>
    <row r="62" ht="3.75" customHeight="1">
      <c r="A62" s="15"/>
      <c r="B62" s="196"/>
      <c r="C62" s="217"/>
      <c r="D62" s="198"/>
      <c r="E62" s="134"/>
      <c r="F62" s="134"/>
      <c r="G62" s="134"/>
      <c r="H62" s="134"/>
      <c r="I62" s="134"/>
      <c r="J62" s="134"/>
      <c r="K62" s="134"/>
      <c r="L62" s="134"/>
      <c r="M62" s="134"/>
      <c r="N62" s="134"/>
      <c r="O62" s="134"/>
      <c r="P62" s="134"/>
      <c r="Q62" s="134"/>
      <c r="R62" s="134"/>
      <c r="S62" s="56"/>
      <c r="T62" s="56"/>
      <c r="U62" s="195"/>
      <c r="V62" s="195"/>
      <c r="W62" s="195"/>
      <c r="X62" s="195"/>
      <c r="Y62" s="195"/>
      <c r="Z62" s="195"/>
      <c r="AA62" s="195"/>
      <c r="AB62" s="195"/>
      <c r="AC62" s="195"/>
      <c r="AD62" s="195"/>
      <c r="AE62" s="195"/>
      <c r="AF62" s="195"/>
      <c r="AG62" s="195"/>
      <c r="AH62" s="195"/>
      <c r="AI62" s="195"/>
      <c r="AJ62" s="195"/>
      <c r="AK62" s="195"/>
      <c r="AL62" s="195"/>
    </row>
    <row r="63" ht="15.0" customHeight="1">
      <c r="A63" s="200" t="s">
        <v>308</v>
      </c>
      <c r="B63" s="210" t="str">
        <f>'LIQ Jahr1'!B63&amp;""</f>
        <v>Logistik</v>
      </c>
      <c r="C63" s="202"/>
      <c r="D63" s="203"/>
      <c r="E63" s="204">
        <f t="shared" ref="E63:Q63" si="44">SUM(E64:E68)</f>
        <v>0</v>
      </c>
      <c r="F63" s="204">
        <f t="shared" si="44"/>
        <v>0</v>
      </c>
      <c r="G63" s="204">
        <f t="shared" si="44"/>
        <v>0</v>
      </c>
      <c r="H63" s="204">
        <f t="shared" si="44"/>
        <v>0</v>
      </c>
      <c r="I63" s="204">
        <f t="shared" si="44"/>
        <v>0</v>
      </c>
      <c r="J63" s="204">
        <f t="shared" si="44"/>
        <v>0</v>
      </c>
      <c r="K63" s="204">
        <f t="shared" si="44"/>
        <v>0</v>
      </c>
      <c r="L63" s="204">
        <f t="shared" si="44"/>
        <v>0</v>
      </c>
      <c r="M63" s="204">
        <f t="shared" si="44"/>
        <v>0</v>
      </c>
      <c r="N63" s="204">
        <f t="shared" si="44"/>
        <v>0</v>
      </c>
      <c r="O63" s="204">
        <f t="shared" si="44"/>
        <v>0</v>
      </c>
      <c r="P63" s="204">
        <f t="shared" si="44"/>
        <v>0</v>
      </c>
      <c r="Q63" s="204">
        <f t="shared" si="44"/>
        <v>0</v>
      </c>
      <c r="R63" s="204">
        <f t="shared" ref="R63:R68" si="46">F63+G63+H63+I63+J63+K63+L63+M63+N63+O63+P63+Q63</f>
        <v>0</v>
      </c>
      <c r="S63" s="56"/>
      <c r="T63" s="56"/>
      <c r="U63" s="195"/>
      <c r="V63" s="195"/>
      <c r="W63" s="195"/>
      <c r="X63" s="195"/>
      <c r="Y63" s="195"/>
      <c r="Z63" s="195"/>
      <c r="AA63" s="195"/>
      <c r="AB63" s="195"/>
      <c r="AC63" s="195"/>
      <c r="AD63" s="195"/>
      <c r="AE63" s="195"/>
      <c r="AF63" s="195"/>
      <c r="AG63" s="195"/>
      <c r="AH63" s="195"/>
      <c r="AI63" s="195"/>
      <c r="AJ63" s="195"/>
      <c r="AK63" s="195"/>
      <c r="AL63" s="195"/>
    </row>
    <row r="64" ht="15.0" customHeight="1">
      <c r="A64" s="15"/>
      <c r="B64" s="196" t="str">
        <f>'LIQ Jahr1'!B64&amp;""</f>
        <v>Lagerhaltung</v>
      </c>
      <c r="C64" s="206">
        <f>'LIQ Jahr1'!C64</f>
        <v>0.19</v>
      </c>
      <c r="D64" s="231">
        <f>'LIQ Jahr1'!D64</f>
        <v>0</v>
      </c>
      <c r="E64" s="134">
        <f>'LIQ Jahr1'!Q64</f>
        <v>0</v>
      </c>
      <c r="F64" s="134">
        <f t="shared" ref="F64:Q64" si="45">$D64</f>
        <v>0</v>
      </c>
      <c r="G64" s="134">
        <f t="shared" si="45"/>
        <v>0</v>
      </c>
      <c r="H64" s="134">
        <f t="shared" si="45"/>
        <v>0</v>
      </c>
      <c r="I64" s="134">
        <f t="shared" si="45"/>
        <v>0</v>
      </c>
      <c r="J64" s="134">
        <f t="shared" si="45"/>
        <v>0</v>
      </c>
      <c r="K64" s="134">
        <f t="shared" si="45"/>
        <v>0</v>
      </c>
      <c r="L64" s="134">
        <f t="shared" si="45"/>
        <v>0</v>
      </c>
      <c r="M64" s="134">
        <f t="shared" si="45"/>
        <v>0</v>
      </c>
      <c r="N64" s="134">
        <f t="shared" si="45"/>
        <v>0</v>
      </c>
      <c r="O64" s="134">
        <f t="shared" si="45"/>
        <v>0</v>
      </c>
      <c r="P64" s="134">
        <f t="shared" si="45"/>
        <v>0</v>
      </c>
      <c r="Q64" s="134">
        <f t="shared" si="45"/>
        <v>0</v>
      </c>
      <c r="R64" s="134">
        <f t="shared" si="46"/>
        <v>0</v>
      </c>
      <c r="S64" s="56"/>
      <c r="T64" s="56"/>
      <c r="U64" s="195"/>
      <c r="V64" s="195"/>
      <c r="W64" s="195"/>
      <c r="X64" s="195"/>
      <c r="Y64" s="195"/>
      <c r="Z64" s="195"/>
      <c r="AA64" s="195"/>
      <c r="AB64" s="195"/>
      <c r="AC64" s="195"/>
      <c r="AD64" s="195"/>
      <c r="AE64" s="195"/>
      <c r="AF64" s="195"/>
      <c r="AG64" s="195"/>
      <c r="AH64" s="195"/>
      <c r="AI64" s="195"/>
      <c r="AJ64" s="195"/>
      <c r="AK64" s="195"/>
      <c r="AL64" s="195"/>
    </row>
    <row r="65" ht="15.0" customHeight="1">
      <c r="A65" s="15"/>
      <c r="B65" s="196" t="str">
        <f>'LIQ Jahr1'!B65&amp;""</f>
        <v>Handling (B2C)</v>
      </c>
      <c r="C65" s="206">
        <f>'LIQ Jahr1'!C65</f>
        <v>0.19</v>
      </c>
      <c r="D65" s="235">
        <f>'LIQ Jahr1'!D65</f>
        <v>0</v>
      </c>
      <c r="E65" s="134">
        <f>'LIQ Jahr1'!Q65</f>
        <v>0</v>
      </c>
      <c r="F65" s="134">
        <f>$D65*(1+$C65)*SUM('Jahr2 B2C'!E9:E66)</f>
        <v>0</v>
      </c>
      <c r="G65" s="134">
        <f>$D65*(1+$C65)*SUM('Jahr2 B2C'!F9:F66)</f>
        <v>0</v>
      </c>
      <c r="H65" s="134">
        <f>$D65*(1+$C65)*SUM('Jahr2 B2C'!G9:G66)</f>
        <v>0</v>
      </c>
      <c r="I65" s="134">
        <f>$D65*(1+$C65)*SUM('Jahr2 B2C'!H9:H66)</f>
        <v>0</v>
      </c>
      <c r="J65" s="134">
        <f>$D65*(1+$C65)*SUM('Jahr2 B2C'!I9:I66)</f>
        <v>0</v>
      </c>
      <c r="K65" s="134">
        <f>$D65*(1+$C65)*SUM('Jahr2 B2C'!J9:J66)</f>
        <v>0</v>
      </c>
      <c r="L65" s="134">
        <f>$D65*(1+$C65)*SUM('Jahr2 B2C'!K9:K66)</f>
        <v>0</v>
      </c>
      <c r="M65" s="134">
        <f>$D65*(1+$C65)*SUM('Jahr2 B2C'!L9:L66)</f>
        <v>0</v>
      </c>
      <c r="N65" s="134">
        <f>$D65*(1+$C65)*SUM('Jahr2 B2C'!M9:M66)</f>
        <v>0</v>
      </c>
      <c r="O65" s="134">
        <f>$D65*(1+$C65)*SUM('Jahr2 B2C'!N9:N66)</f>
        <v>0</v>
      </c>
      <c r="P65" s="134">
        <f>$D65*(1+$C65)*SUM('Jahr2 B2C'!O9:O66)</f>
        <v>0</v>
      </c>
      <c r="Q65" s="134">
        <f>$D65*(1+$C65)*SUM('Jahr2 B2C'!P9:P66)</f>
        <v>0</v>
      </c>
      <c r="R65" s="134">
        <f t="shared" si="46"/>
        <v>0</v>
      </c>
      <c r="S65" s="56"/>
      <c r="T65" s="56"/>
      <c r="U65" s="195"/>
      <c r="V65" s="195"/>
      <c r="W65" s="195"/>
      <c r="X65" s="195"/>
      <c r="Y65" s="195"/>
      <c r="Z65" s="195"/>
      <c r="AA65" s="195"/>
      <c r="AB65" s="195"/>
      <c r="AC65" s="195"/>
      <c r="AD65" s="195"/>
      <c r="AE65" s="195"/>
      <c r="AF65" s="195"/>
      <c r="AG65" s="195"/>
      <c r="AH65" s="195"/>
      <c r="AI65" s="195"/>
      <c r="AJ65" s="195"/>
      <c r="AK65" s="195"/>
      <c r="AL65" s="195"/>
    </row>
    <row r="66" ht="15.0" customHeight="1">
      <c r="A66" s="15"/>
      <c r="B66" s="196" t="str">
        <f>'LIQ Jahr1'!B66&amp;""</f>
        <v>Versand (B2C)</v>
      </c>
      <c r="C66" s="206">
        <f>'LIQ Jahr1'!C66</f>
        <v>0.19</v>
      </c>
      <c r="D66" s="235">
        <f>'LIQ Jahr1'!D66</f>
        <v>0</v>
      </c>
      <c r="E66" s="134">
        <f>'LIQ Jahr1'!Q66</f>
        <v>0</v>
      </c>
      <c r="F66" s="134">
        <f>$D66*(1+$C66)*(SUM('Jahr2 B2C'!E9:E66)/1)</f>
        <v>0</v>
      </c>
      <c r="G66" s="134">
        <f>$D66*(1+$C66)*(SUM('Jahr2 B2C'!F9:F66)/1)</f>
        <v>0</v>
      </c>
      <c r="H66" s="134">
        <f>$D66*(1+$C66)*(SUM('Jahr2 B2C'!G9:G66)/1)</f>
        <v>0</v>
      </c>
      <c r="I66" s="134">
        <f>$D66*(1+$C66)*(SUM('Jahr2 B2C'!H9:H66)/1)</f>
        <v>0</v>
      </c>
      <c r="J66" s="134">
        <f>$D66*(1+$C66)*(SUM('Jahr2 B2C'!I9:I66)/1)</f>
        <v>0</v>
      </c>
      <c r="K66" s="134">
        <f>$D66*(1+$C66)*(SUM('Jahr2 B2C'!J9:J66)/1)</f>
        <v>0</v>
      </c>
      <c r="L66" s="134">
        <f>$D66*(1+$C66)*(SUM('Jahr2 B2C'!K9:K66)/1)</f>
        <v>0</v>
      </c>
      <c r="M66" s="134">
        <f>$D66*(1+$C66)*(SUM('Jahr2 B2C'!L9:L66)/1)</f>
        <v>0</v>
      </c>
      <c r="N66" s="134">
        <f>$D66*(1+$C66)*(SUM('Jahr2 B2C'!M9:M66)/1)</f>
        <v>0</v>
      </c>
      <c r="O66" s="134">
        <f>$D66*(1+$C66)*(SUM('Jahr2 B2C'!N9:N66)/1)</f>
        <v>0</v>
      </c>
      <c r="P66" s="134">
        <f>$D66*(1+$C66)*(SUM('Jahr2 B2C'!O9:O66)/1)</f>
        <v>0</v>
      </c>
      <c r="Q66" s="134">
        <f>$D66*(1+$C66)*(SUM('Jahr2 B2C'!P9:P66)/1)</f>
        <v>0</v>
      </c>
      <c r="R66" s="134">
        <f t="shared" si="46"/>
        <v>0</v>
      </c>
      <c r="S66" s="56"/>
      <c r="T66" s="56"/>
      <c r="U66" s="195"/>
      <c r="V66" s="195"/>
      <c r="W66" s="195"/>
      <c r="X66" s="195"/>
      <c r="Y66" s="195"/>
      <c r="Z66" s="195"/>
      <c r="AA66" s="195"/>
      <c r="AB66" s="195"/>
      <c r="AC66" s="195"/>
      <c r="AD66" s="195"/>
      <c r="AE66" s="195"/>
      <c r="AF66" s="195"/>
      <c r="AG66" s="195"/>
      <c r="AH66" s="195"/>
      <c r="AI66" s="195"/>
      <c r="AJ66" s="195"/>
      <c r="AK66" s="195"/>
      <c r="AL66" s="195"/>
    </row>
    <row r="67" ht="15.0" customHeight="1">
      <c r="A67" s="15"/>
      <c r="B67" s="196" t="str">
        <f>'LIQ Jahr1'!B67&amp;""</f>
        <v>Handling (B2B)</v>
      </c>
      <c r="C67" s="206">
        <f>'LIQ Jahr1'!C67</f>
        <v>0.19</v>
      </c>
      <c r="D67" s="235">
        <f>'LIQ Jahr1'!D67</f>
        <v>0</v>
      </c>
      <c r="E67" s="134">
        <f>'LIQ Jahr1'!Q67</f>
        <v>0</v>
      </c>
      <c r="F67" s="134">
        <f>$D67*(1+$C67)*SUM('Jahr2 B2B'!E9:E66)</f>
        <v>0</v>
      </c>
      <c r="G67" s="134">
        <f>$D67*(1+$C67)*SUM('Jahr2 B2B'!F9:F66)</f>
        <v>0</v>
      </c>
      <c r="H67" s="134">
        <f>$D67*(1+$C67)*SUM('Jahr2 B2B'!G9:G66)</f>
        <v>0</v>
      </c>
      <c r="I67" s="134">
        <f>$D67*(1+$C67)*SUM('Jahr2 B2B'!H9:H66)</f>
        <v>0</v>
      </c>
      <c r="J67" s="134">
        <f>$D67*(1+$C67)*SUM('Jahr2 B2B'!I9:I66)</f>
        <v>0</v>
      </c>
      <c r="K67" s="134">
        <f>$D67*(1+$C67)*SUM('Jahr2 B2B'!J9:J66)</f>
        <v>0</v>
      </c>
      <c r="L67" s="134">
        <f>$D67*(1+$C67)*SUM('Jahr2 B2B'!K9:K66)</f>
        <v>0</v>
      </c>
      <c r="M67" s="134">
        <f>$D67*(1+$C67)*SUM('Jahr2 B2B'!L9:L66)</f>
        <v>0</v>
      </c>
      <c r="N67" s="134">
        <f>$D67*(1+$C67)*SUM('Jahr2 B2B'!M9:M66)</f>
        <v>0</v>
      </c>
      <c r="O67" s="134">
        <f>$D67*(1+$C67)*SUM('Jahr2 B2B'!N9:N66)</f>
        <v>0</v>
      </c>
      <c r="P67" s="134">
        <f>$D67*(1+$C67)*SUM('Jahr2 B2B'!O9:O66)</f>
        <v>0</v>
      </c>
      <c r="Q67" s="134">
        <f>$D67*(1+$C67)*SUM('Jahr2 B2B'!P9:P66)</f>
        <v>0</v>
      </c>
      <c r="R67" s="134">
        <f t="shared" si="46"/>
        <v>0</v>
      </c>
      <c r="S67" s="56"/>
      <c r="T67" s="56"/>
      <c r="U67" s="195"/>
      <c r="V67" s="195"/>
      <c r="W67" s="195"/>
      <c r="X67" s="195"/>
      <c r="Y67" s="195"/>
      <c r="Z67" s="195"/>
      <c r="AA67" s="195"/>
      <c r="AB67" s="195"/>
      <c r="AC67" s="195"/>
      <c r="AD67" s="195"/>
      <c r="AE67" s="195"/>
      <c r="AF67" s="195"/>
      <c r="AG67" s="195"/>
      <c r="AH67" s="195"/>
      <c r="AI67" s="195"/>
      <c r="AJ67" s="195"/>
      <c r="AK67" s="195"/>
      <c r="AL67" s="195"/>
    </row>
    <row r="68" ht="15.0" customHeight="1">
      <c r="A68" s="15"/>
      <c r="B68" s="196" t="str">
        <f>'LIQ Jahr1'!B68&amp;""</f>
        <v>Versand (B2B)</v>
      </c>
      <c r="C68" s="206">
        <f>'LIQ Jahr1'!C68</f>
        <v>0.19</v>
      </c>
      <c r="D68" s="235">
        <f>'LIQ Jahr1'!D68</f>
        <v>0</v>
      </c>
      <c r="E68" s="134">
        <f>'LIQ Jahr1'!Q68</f>
        <v>0</v>
      </c>
      <c r="F68" s="134">
        <f>$D68*(1+$C68)*(SUM('Jahr2 B2B'!E9:E66)/1)</f>
        <v>0</v>
      </c>
      <c r="G68" s="134">
        <f>$D68*(1+$C68)*(SUM('Jahr2 B2B'!F9:F66)/1)</f>
        <v>0</v>
      </c>
      <c r="H68" s="134">
        <f>$D68*(1+$C68)*(SUM('Jahr2 B2B'!G9:G66)/1)</f>
        <v>0</v>
      </c>
      <c r="I68" s="134">
        <f>$D68*(1+$C68)*(SUM('Jahr2 B2B'!H9:H66)/1)</f>
        <v>0</v>
      </c>
      <c r="J68" s="134">
        <f>$D68*(1+$C68)*(SUM('Jahr2 B2B'!I9:I66)/1)</f>
        <v>0</v>
      </c>
      <c r="K68" s="134">
        <f>$D68*(1+$C68)*(SUM('Jahr2 B2B'!J9:J66)/1)</f>
        <v>0</v>
      </c>
      <c r="L68" s="134">
        <f>$D68*(1+$C68)*(SUM('Jahr2 B2B'!K9:K66)/1)</f>
        <v>0</v>
      </c>
      <c r="M68" s="134">
        <f>$D68*(1+$C68)*(SUM('Jahr2 B2B'!L9:L66)/1)</f>
        <v>0</v>
      </c>
      <c r="N68" s="134">
        <f>$D68*(1+$C68)*(SUM('Jahr2 B2B'!M9:M66)/1)</f>
        <v>0</v>
      </c>
      <c r="O68" s="134">
        <f>$D68*(1+$C68)*(SUM('Jahr2 B2B'!N9:N66)/1)</f>
        <v>0</v>
      </c>
      <c r="P68" s="134">
        <f>$D68*(1+$C68)*(SUM('Jahr2 B2B'!O9:O66)/1)</f>
        <v>0</v>
      </c>
      <c r="Q68" s="134">
        <f>$D68*(1+$C68)*(SUM('Jahr2 B2B'!P9:P66)/1)</f>
        <v>0</v>
      </c>
      <c r="R68" s="134">
        <f t="shared" si="46"/>
        <v>0</v>
      </c>
      <c r="S68" s="56"/>
      <c r="T68" s="56"/>
      <c r="U68" s="195"/>
      <c r="V68" s="195"/>
      <c r="W68" s="195"/>
      <c r="X68" s="195"/>
      <c r="Y68" s="195"/>
      <c r="Z68" s="195"/>
      <c r="AA68" s="195"/>
      <c r="AB68" s="195"/>
      <c r="AC68" s="195"/>
      <c r="AD68" s="195"/>
      <c r="AE68" s="195"/>
      <c r="AF68" s="195"/>
      <c r="AG68" s="195"/>
      <c r="AH68" s="195"/>
      <c r="AI68" s="195"/>
      <c r="AJ68" s="195"/>
      <c r="AK68" s="195"/>
      <c r="AL68" s="195"/>
    </row>
    <row r="69" ht="3.75" customHeight="1">
      <c r="A69" s="15"/>
      <c r="B69" s="196"/>
      <c r="C69" s="217"/>
      <c r="D69" s="198"/>
      <c r="E69" s="134"/>
      <c r="F69" s="134"/>
      <c r="G69" s="134"/>
      <c r="H69" s="134"/>
      <c r="I69" s="134"/>
      <c r="J69" s="134"/>
      <c r="K69" s="134"/>
      <c r="L69" s="134"/>
      <c r="M69" s="134"/>
      <c r="N69" s="134"/>
      <c r="O69" s="134"/>
      <c r="P69" s="134"/>
      <c r="Q69" s="134"/>
      <c r="R69" s="134"/>
      <c r="S69" s="56"/>
      <c r="T69" s="56"/>
      <c r="U69" s="195"/>
      <c r="V69" s="195"/>
      <c r="W69" s="195"/>
      <c r="X69" s="195"/>
      <c r="Y69" s="195"/>
      <c r="Z69" s="195"/>
      <c r="AA69" s="195"/>
      <c r="AB69" s="195"/>
      <c r="AC69" s="195"/>
      <c r="AD69" s="195"/>
      <c r="AE69" s="195"/>
      <c r="AF69" s="195"/>
      <c r="AG69" s="195"/>
      <c r="AH69" s="195"/>
      <c r="AI69" s="195"/>
      <c r="AJ69" s="195"/>
      <c r="AK69" s="195"/>
      <c r="AL69" s="195"/>
    </row>
    <row r="70" ht="15.0" customHeight="1">
      <c r="A70" s="200" t="s">
        <v>315</v>
      </c>
      <c r="B70" s="210" t="str">
        <f>'LIQ Jahr1'!B70&amp;""</f>
        <v>Sonstige Kosten</v>
      </c>
      <c r="C70" s="202"/>
      <c r="D70" s="203"/>
      <c r="E70" s="204">
        <f t="shared" ref="E70:Q70" si="47">SUM(E71:E85)</f>
        <v>0</v>
      </c>
      <c r="F70" s="204">
        <f t="shared" si="47"/>
        <v>0</v>
      </c>
      <c r="G70" s="204">
        <f t="shared" si="47"/>
        <v>0</v>
      </c>
      <c r="H70" s="204">
        <f t="shared" si="47"/>
        <v>0</v>
      </c>
      <c r="I70" s="204">
        <f t="shared" si="47"/>
        <v>0</v>
      </c>
      <c r="J70" s="204">
        <f t="shared" si="47"/>
        <v>0</v>
      </c>
      <c r="K70" s="204">
        <f t="shared" si="47"/>
        <v>0</v>
      </c>
      <c r="L70" s="204">
        <f t="shared" si="47"/>
        <v>0</v>
      </c>
      <c r="M70" s="204">
        <f t="shared" si="47"/>
        <v>0</v>
      </c>
      <c r="N70" s="204">
        <f t="shared" si="47"/>
        <v>0</v>
      </c>
      <c r="O70" s="204">
        <f t="shared" si="47"/>
        <v>0</v>
      </c>
      <c r="P70" s="204">
        <f t="shared" si="47"/>
        <v>0</v>
      </c>
      <c r="Q70" s="204">
        <f t="shared" si="47"/>
        <v>0</v>
      </c>
      <c r="R70" s="204">
        <f t="shared" ref="R70:R85" si="49">F70+G70+H70+I70+J70+K70+L70+M70+N70+O70+P70+Q70</f>
        <v>0</v>
      </c>
      <c r="S70" s="56"/>
      <c r="T70" s="56"/>
      <c r="U70" s="195"/>
      <c r="V70" s="195"/>
      <c r="W70" s="195"/>
      <c r="X70" s="195"/>
      <c r="Y70" s="195"/>
      <c r="Z70" s="195"/>
      <c r="AA70" s="195"/>
      <c r="AB70" s="195"/>
      <c r="AC70" s="195"/>
      <c r="AD70" s="195"/>
      <c r="AE70" s="195"/>
      <c r="AF70" s="195"/>
      <c r="AG70" s="195"/>
      <c r="AH70" s="195"/>
      <c r="AI70" s="195"/>
      <c r="AJ70" s="195"/>
      <c r="AK70" s="195"/>
      <c r="AL70" s="195"/>
    </row>
    <row r="71" ht="15.0" customHeight="1">
      <c r="A71" s="15"/>
      <c r="B71" s="196" t="str">
        <f>'LIQ Jahr1'!B71&amp;""</f>
        <v>Rechts- und Steuerberatung</v>
      </c>
      <c r="C71" s="206">
        <f>'LIQ Jahr1'!C71</f>
        <v>0.19</v>
      </c>
      <c r="D71" s="231">
        <f>'LIQ Jahr1'!D71</f>
        <v>0</v>
      </c>
      <c r="E71" s="134">
        <f>'LIQ Jahr1'!Q71</f>
        <v>0</v>
      </c>
      <c r="F71" s="134">
        <f t="shared" ref="F71:Q71" si="48">$D71</f>
        <v>0</v>
      </c>
      <c r="G71" s="134">
        <f t="shared" si="48"/>
        <v>0</v>
      </c>
      <c r="H71" s="134">
        <f t="shared" si="48"/>
        <v>0</v>
      </c>
      <c r="I71" s="134">
        <f t="shared" si="48"/>
        <v>0</v>
      </c>
      <c r="J71" s="134">
        <f t="shared" si="48"/>
        <v>0</v>
      </c>
      <c r="K71" s="134">
        <f t="shared" si="48"/>
        <v>0</v>
      </c>
      <c r="L71" s="134">
        <f t="shared" si="48"/>
        <v>0</v>
      </c>
      <c r="M71" s="134">
        <f t="shared" si="48"/>
        <v>0</v>
      </c>
      <c r="N71" s="134">
        <f t="shared" si="48"/>
        <v>0</v>
      </c>
      <c r="O71" s="134">
        <f t="shared" si="48"/>
        <v>0</v>
      </c>
      <c r="P71" s="134">
        <f t="shared" si="48"/>
        <v>0</v>
      </c>
      <c r="Q71" s="134">
        <f t="shared" si="48"/>
        <v>0</v>
      </c>
      <c r="R71" s="134">
        <f t="shared" si="49"/>
        <v>0</v>
      </c>
      <c r="S71" s="56"/>
      <c r="T71" s="56"/>
      <c r="U71" s="195"/>
      <c r="V71" s="195"/>
      <c r="W71" s="195"/>
      <c r="X71" s="195"/>
      <c r="Y71" s="195"/>
      <c r="Z71" s="195"/>
      <c r="AA71" s="195"/>
      <c r="AB71" s="195"/>
      <c r="AC71" s="195"/>
      <c r="AD71" s="195"/>
      <c r="AE71" s="195"/>
      <c r="AF71" s="195"/>
      <c r="AG71" s="195"/>
      <c r="AH71" s="195"/>
      <c r="AI71" s="195"/>
      <c r="AJ71" s="195"/>
      <c r="AK71" s="195"/>
      <c r="AL71" s="195"/>
    </row>
    <row r="72" ht="15.0" customHeight="1">
      <c r="A72" s="15"/>
      <c r="B72" s="196" t="str">
        <f>'LIQ Jahr1'!B72&amp;""</f>
        <v>Telekommunikation</v>
      </c>
      <c r="C72" s="206">
        <f>'LIQ Jahr1'!C72</f>
        <v>0.19</v>
      </c>
      <c r="D72" s="231">
        <f>'LIQ Jahr1'!D72</f>
        <v>0</v>
      </c>
      <c r="E72" s="134">
        <f>'LIQ Jahr1'!Q72</f>
        <v>0</v>
      </c>
      <c r="F72" s="134">
        <f t="shared" ref="F72:Q72" si="50">$D72</f>
        <v>0</v>
      </c>
      <c r="G72" s="134">
        <f t="shared" si="50"/>
        <v>0</v>
      </c>
      <c r="H72" s="134">
        <f t="shared" si="50"/>
        <v>0</v>
      </c>
      <c r="I72" s="134">
        <f t="shared" si="50"/>
        <v>0</v>
      </c>
      <c r="J72" s="134">
        <f t="shared" si="50"/>
        <v>0</v>
      </c>
      <c r="K72" s="134">
        <f t="shared" si="50"/>
        <v>0</v>
      </c>
      <c r="L72" s="134">
        <f t="shared" si="50"/>
        <v>0</v>
      </c>
      <c r="M72" s="134">
        <f t="shared" si="50"/>
        <v>0</v>
      </c>
      <c r="N72" s="134">
        <f t="shared" si="50"/>
        <v>0</v>
      </c>
      <c r="O72" s="134">
        <f t="shared" si="50"/>
        <v>0</v>
      </c>
      <c r="P72" s="134">
        <f t="shared" si="50"/>
        <v>0</v>
      </c>
      <c r="Q72" s="134">
        <f t="shared" si="50"/>
        <v>0</v>
      </c>
      <c r="R72" s="134">
        <f t="shared" si="49"/>
        <v>0</v>
      </c>
      <c r="S72" s="56"/>
      <c r="T72" s="56"/>
      <c r="U72" s="195"/>
      <c r="V72" s="195"/>
      <c r="W72" s="195"/>
      <c r="X72" s="195"/>
      <c r="Y72" s="195"/>
      <c r="Z72" s="195"/>
      <c r="AA72" s="195"/>
      <c r="AB72" s="195"/>
      <c r="AC72" s="195"/>
      <c r="AD72" s="195"/>
      <c r="AE72" s="195"/>
      <c r="AF72" s="195"/>
      <c r="AG72" s="195"/>
      <c r="AH72" s="195"/>
      <c r="AI72" s="195"/>
      <c r="AJ72" s="195"/>
      <c r="AK72" s="195"/>
      <c r="AL72" s="195"/>
    </row>
    <row r="73" ht="15.0" customHeight="1">
      <c r="A73" s="15"/>
      <c r="B73" s="196" t="str">
        <f>'LIQ Jahr1'!B73&amp;""</f>
        <v>Software und Apps (Miete/Kauf)</v>
      </c>
      <c r="C73" s="206">
        <f>'LIQ Jahr1'!C73</f>
        <v>0.19</v>
      </c>
      <c r="D73" s="231">
        <f>'LIQ Jahr1'!D73</f>
        <v>0</v>
      </c>
      <c r="E73" s="134">
        <f>'LIQ Jahr1'!Q73</f>
        <v>0</v>
      </c>
      <c r="F73" s="134">
        <f t="shared" ref="F73:Q73" si="51">$D73</f>
        <v>0</v>
      </c>
      <c r="G73" s="134">
        <f t="shared" si="51"/>
        <v>0</v>
      </c>
      <c r="H73" s="134">
        <f t="shared" si="51"/>
        <v>0</v>
      </c>
      <c r="I73" s="134">
        <f t="shared" si="51"/>
        <v>0</v>
      </c>
      <c r="J73" s="134">
        <f t="shared" si="51"/>
        <v>0</v>
      </c>
      <c r="K73" s="134">
        <f t="shared" si="51"/>
        <v>0</v>
      </c>
      <c r="L73" s="134">
        <f t="shared" si="51"/>
        <v>0</v>
      </c>
      <c r="M73" s="134">
        <f t="shared" si="51"/>
        <v>0</v>
      </c>
      <c r="N73" s="134">
        <f t="shared" si="51"/>
        <v>0</v>
      </c>
      <c r="O73" s="134">
        <f t="shared" si="51"/>
        <v>0</v>
      </c>
      <c r="P73" s="134">
        <f t="shared" si="51"/>
        <v>0</v>
      </c>
      <c r="Q73" s="134">
        <f t="shared" si="51"/>
        <v>0</v>
      </c>
      <c r="R73" s="134">
        <f t="shared" si="49"/>
        <v>0</v>
      </c>
      <c r="S73" s="56"/>
      <c r="T73" s="56"/>
      <c r="U73" s="195"/>
      <c r="V73" s="195"/>
      <c r="W73" s="195"/>
      <c r="X73" s="195"/>
      <c r="Y73" s="195"/>
      <c r="Z73" s="195"/>
      <c r="AA73" s="195"/>
      <c r="AB73" s="195"/>
      <c r="AC73" s="195"/>
      <c r="AD73" s="195"/>
      <c r="AE73" s="195"/>
      <c r="AF73" s="195"/>
      <c r="AG73" s="195"/>
      <c r="AH73" s="195"/>
      <c r="AI73" s="195"/>
      <c r="AJ73" s="195"/>
      <c r="AK73" s="195"/>
      <c r="AL73" s="195"/>
    </row>
    <row r="74" ht="15.0" customHeight="1">
      <c r="A74" s="15"/>
      <c r="B74" s="196" t="str">
        <f>'LIQ Jahr1'!B74&amp;""</f>
        <v>Büromaterial, Verbrauchsmaterial</v>
      </c>
      <c r="C74" s="206">
        <f>'LIQ Jahr1'!C74</f>
        <v>0.19</v>
      </c>
      <c r="D74" s="231">
        <f>'LIQ Jahr1'!D74</f>
        <v>0</v>
      </c>
      <c r="E74" s="134">
        <f>'LIQ Jahr1'!Q74</f>
        <v>0</v>
      </c>
      <c r="F74" s="134">
        <f t="shared" ref="F74:Q74" si="52">$D74</f>
        <v>0</v>
      </c>
      <c r="G74" s="134">
        <f t="shared" si="52"/>
        <v>0</v>
      </c>
      <c r="H74" s="134">
        <f t="shared" si="52"/>
        <v>0</v>
      </c>
      <c r="I74" s="134">
        <f t="shared" si="52"/>
        <v>0</v>
      </c>
      <c r="J74" s="134">
        <f t="shared" si="52"/>
        <v>0</v>
      </c>
      <c r="K74" s="134">
        <f t="shared" si="52"/>
        <v>0</v>
      </c>
      <c r="L74" s="134">
        <f t="shared" si="52"/>
        <v>0</v>
      </c>
      <c r="M74" s="134">
        <f t="shared" si="52"/>
        <v>0</v>
      </c>
      <c r="N74" s="134">
        <f t="shared" si="52"/>
        <v>0</v>
      </c>
      <c r="O74" s="134">
        <f t="shared" si="52"/>
        <v>0</v>
      </c>
      <c r="P74" s="134">
        <f t="shared" si="52"/>
        <v>0</v>
      </c>
      <c r="Q74" s="134">
        <f t="shared" si="52"/>
        <v>0</v>
      </c>
      <c r="R74" s="134">
        <f t="shared" si="49"/>
        <v>0</v>
      </c>
      <c r="S74" s="56"/>
      <c r="T74" s="56"/>
      <c r="U74" s="195"/>
      <c r="V74" s="195"/>
      <c r="W74" s="195"/>
      <c r="X74" s="195"/>
      <c r="Y74" s="195"/>
      <c r="Z74" s="195"/>
      <c r="AA74" s="195"/>
      <c r="AB74" s="195"/>
      <c r="AC74" s="195"/>
      <c r="AD74" s="195"/>
      <c r="AE74" s="195"/>
      <c r="AF74" s="195"/>
      <c r="AG74" s="195"/>
      <c r="AH74" s="195"/>
      <c r="AI74" s="195"/>
      <c r="AJ74" s="195"/>
      <c r="AK74" s="195"/>
      <c r="AL74" s="195"/>
    </row>
    <row r="75" ht="15.0" customHeight="1">
      <c r="A75" s="15"/>
      <c r="B75" s="196" t="str">
        <f>'LIQ Jahr1'!B75&amp;""</f>
        <v>Portokosten</v>
      </c>
      <c r="C75" s="206">
        <f>'LIQ Jahr1'!C75</f>
        <v>0</v>
      </c>
      <c r="D75" s="231">
        <f>'LIQ Jahr1'!D75</f>
        <v>0</v>
      </c>
      <c r="E75" s="134">
        <f>'LIQ Jahr1'!Q75</f>
        <v>0</v>
      </c>
      <c r="F75" s="134">
        <f t="shared" ref="F75:Q75" si="53">$D75</f>
        <v>0</v>
      </c>
      <c r="G75" s="134">
        <f t="shared" si="53"/>
        <v>0</v>
      </c>
      <c r="H75" s="134">
        <f t="shared" si="53"/>
        <v>0</v>
      </c>
      <c r="I75" s="134">
        <f t="shared" si="53"/>
        <v>0</v>
      </c>
      <c r="J75" s="134">
        <f t="shared" si="53"/>
        <v>0</v>
      </c>
      <c r="K75" s="134">
        <f t="shared" si="53"/>
        <v>0</v>
      </c>
      <c r="L75" s="134">
        <f t="shared" si="53"/>
        <v>0</v>
      </c>
      <c r="M75" s="134">
        <f t="shared" si="53"/>
        <v>0</v>
      </c>
      <c r="N75" s="134">
        <f t="shared" si="53"/>
        <v>0</v>
      </c>
      <c r="O75" s="134">
        <f t="shared" si="53"/>
        <v>0</v>
      </c>
      <c r="P75" s="134">
        <f t="shared" si="53"/>
        <v>0</v>
      </c>
      <c r="Q75" s="134">
        <f t="shared" si="53"/>
        <v>0</v>
      </c>
      <c r="R75" s="134">
        <f t="shared" si="49"/>
        <v>0</v>
      </c>
      <c r="S75" s="56"/>
      <c r="T75" s="56"/>
      <c r="U75" s="195"/>
      <c r="V75" s="195"/>
      <c r="W75" s="195"/>
      <c r="X75" s="195"/>
      <c r="Y75" s="195"/>
      <c r="Z75" s="195"/>
      <c r="AA75" s="195"/>
      <c r="AB75" s="195"/>
      <c r="AC75" s="195"/>
      <c r="AD75" s="195"/>
      <c r="AE75" s="195"/>
      <c r="AF75" s="195"/>
      <c r="AG75" s="195"/>
      <c r="AH75" s="195"/>
      <c r="AI75" s="195"/>
      <c r="AJ75" s="195"/>
      <c r="AK75" s="195"/>
      <c r="AL75" s="195"/>
    </row>
    <row r="76" ht="15.0" customHeight="1">
      <c r="A76" s="15"/>
      <c r="B76" s="196" t="str">
        <f>'LIQ Jahr1'!B76&amp;""</f>
        <v>Bankgebühren, Zahlungsverkehr</v>
      </c>
      <c r="C76" s="206">
        <f>'LIQ Jahr1'!C76</f>
        <v>0</v>
      </c>
      <c r="D76" s="231">
        <f>'LIQ Jahr1'!D76</f>
        <v>0</v>
      </c>
      <c r="E76" s="134">
        <f>'LIQ Jahr1'!Q76</f>
        <v>0</v>
      </c>
      <c r="F76" s="134">
        <f t="shared" ref="F76:Q76" si="54">$D76</f>
        <v>0</v>
      </c>
      <c r="G76" s="134">
        <f t="shared" si="54"/>
        <v>0</v>
      </c>
      <c r="H76" s="134">
        <f t="shared" si="54"/>
        <v>0</v>
      </c>
      <c r="I76" s="134">
        <f t="shared" si="54"/>
        <v>0</v>
      </c>
      <c r="J76" s="134">
        <f t="shared" si="54"/>
        <v>0</v>
      </c>
      <c r="K76" s="134">
        <f t="shared" si="54"/>
        <v>0</v>
      </c>
      <c r="L76" s="134">
        <f t="shared" si="54"/>
        <v>0</v>
      </c>
      <c r="M76" s="134">
        <f t="shared" si="54"/>
        <v>0</v>
      </c>
      <c r="N76" s="134">
        <f t="shared" si="54"/>
        <v>0</v>
      </c>
      <c r="O76" s="134">
        <f t="shared" si="54"/>
        <v>0</v>
      </c>
      <c r="P76" s="134">
        <f t="shared" si="54"/>
        <v>0</v>
      </c>
      <c r="Q76" s="134">
        <f t="shared" si="54"/>
        <v>0</v>
      </c>
      <c r="R76" s="134">
        <f t="shared" si="49"/>
        <v>0</v>
      </c>
      <c r="S76" s="56"/>
      <c r="T76" s="56"/>
      <c r="U76" s="195"/>
      <c r="V76" s="195"/>
      <c r="W76" s="195"/>
      <c r="X76" s="195"/>
      <c r="Y76" s="195"/>
      <c r="Z76" s="195"/>
      <c r="AA76" s="195"/>
      <c r="AB76" s="195"/>
      <c r="AC76" s="195"/>
      <c r="AD76" s="195"/>
      <c r="AE76" s="195"/>
      <c r="AF76" s="195"/>
      <c r="AG76" s="195"/>
      <c r="AH76" s="195"/>
      <c r="AI76" s="195"/>
      <c r="AJ76" s="195"/>
      <c r="AK76" s="195"/>
      <c r="AL76" s="195"/>
    </row>
    <row r="77" ht="15.0" customHeight="1">
      <c r="A77" s="15"/>
      <c r="B77" s="196" t="str">
        <f>'LIQ Jahr1'!B77&amp;""</f>
        <v>Betriebliche Versicherungen</v>
      </c>
      <c r="C77" s="206">
        <f>'LIQ Jahr1'!C77</f>
        <v>0</v>
      </c>
      <c r="D77" s="231">
        <f>'LIQ Jahr1'!D77</f>
        <v>0</v>
      </c>
      <c r="E77" s="134">
        <f>'LIQ Jahr1'!Q77</f>
        <v>0</v>
      </c>
      <c r="F77" s="134">
        <f t="shared" ref="F77:Q77" si="55">$D77</f>
        <v>0</v>
      </c>
      <c r="G77" s="134">
        <f t="shared" si="55"/>
        <v>0</v>
      </c>
      <c r="H77" s="134">
        <f t="shared" si="55"/>
        <v>0</v>
      </c>
      <c r="I77" s="134">
        <f t="shared" si="55"/>
        <v>0</v>
      </c>
      <c r="J77" s="134">
        <f t="shared" si="55"/>
        <v>0</v>
      </c>
      <c r="K77" s="134">
        <f t="shared" si="55"/>
        <v>0</v>
      </c>
      <c r="L77" s="134">
        <f t="shared" si="55"/>
        <v>0</v>
      </c>
      <c r="M77" s="134">
        <f t="shared" si="55"/>
        <v>0</v>
      </c>
      <c r="N77" s="134">
        <f t="shared" si="55"/>
        <v>0</v>
      </c>
      <c r="O77" s="134">
        <f t="shared" si="55"/>
        <v>0</v>
      </c>
      <c r="P77" s="134">
        <f t="shared" si="55"/>
        <v>0</v>
      </c>
      <c r="Q77" s="134">
        <f t="shared" si="55"/>
        <v>0</v>
      </c>
      <c r="R77" s="134">
        <f t="shared" si="49"/>
        <v>0</v>
      </c>
      <c r="S77" s="56"/>
      <c r="T77" s="56"/>
      <c r="U77" s="195"/>
      <c r="V77" s="195"/>
      <c r="W77" s="195"/>
      <c r="X77" s="195"/>
      <c r="Y77" s="195"/>
      <c r="Z77" s="195"/>
      <c r="AA77" s="195"/>
      <c r="AB77" s="195"/>
      <c r="AC77" s="195"/>
      <c r="AD77" s="195"/>
      <c r="AE77" s="195"/>
      <c r="AF77" s="195"/>
      <c r="AG77" s="195"/>
      <c r="AH77" s="195"/>
      <c r="AI77" s="195"/>
      <c r="AJ77" s="195"/>
      <c r="AK77" s="195"/>
      <c r="AL77" s="195"/>
    </row>
    <row r="78" ht="15.0" customHeight="1">
      <c r="A78" s="15"/>
      <c r="B78" s="196" t="str">
        <f>'LIQ Jahr1'!B78&amp;""</f>
        <v>Fahrt- und Reisekosten</v>
      </c>
      <c r="C78" s="206">
        <f>'LIQ Jahr1'!C78</f>
        <v>0</v>
      </c>
      <c r="D78" s="231">
        <f>'LIQ Jahr1'!D78</f>
        <v>0</v>
      </c>
      <c r="E78" s="134">
        <f>'LIQ Jahr1'!Q78</f>
        <v>0</v>
      </c>
      <c r="F78" s="134">
        <f t="shared" ref="F78:Q78" si="56">$D78</f>
        <v>0</v>
      </c>
      <c r="G78" s="134">
        <f t="shared" si="56"/>
        <v>0</v>
      </c>
      <c r="H78" s="134">
        <f t="shared" si="56"/>
        <v>0</v>
      </c>
      <c r="I78" s="134">
        <f t="shared" si="56"/>
        <v>0</v>
      </c>
      <c r="J78" s="134">
        <f t="shared" si="56"/>
        <v>0</v>
      </c>
      <c r="K78" s="134">
        <f t="shared" si="56"/>
        <v>0</v>
      </c>
      <c r="L78" s="134">
        <f t="shared" si="56"/>
        <v>0</v>
      </c>
      <c r="M78" s="134">
        <f t="shared" si="56"/>
        <v>0</v>
      </c>
      <c r="N78" s="134">
        <f t="shared" si="56"/>
        <v>0</v>
      </c>
      <c r="O78" s="134">
        <f t="shared" si="56"/>
        <v>0</v>
      </c>
      <c r="P78" s="134">
        <f t="shared" si="56"/>
        <v>0</v>
      </c>
      <c r="Q78" s="134">
        <f t="shared" si="56"/>
        <v>0</v>
      </c>
      <c r="R78" s="134">
        <f t="shared" si="49"/>
        <v>0</v>
      </c>
      <c r="S78" s="56"/>
      <c r="T78" s="56"/>
      <c r="U78" s="195"/>
      <c r="V78" s="195"/>
      <c r="W78" s="195"/>
      <c r="X78" s="195"/>
      <c r="Y78" s="195"/>
      <c r="Z78" s="195"/>
      <c r="AA78" s="195"/>
      <c r="AB78" s="195"/>
      <c r="AC78" s="195"/>
      <c r="AD78" s="195"/>
      <c r="AE78" s="195"/>
      <c r="AF78" s="195"/>
      <c r="AG78" s="195"/>
      <c r="AH78" s="195"/>
      <c r="AI78" s="195"/>
      <c r="AJ78" s="195"/>
      <c r="AK78" s="195"/>
      <c r="AL78" s="195"/>
    </row>
    <row r="79" ht="15.0" customHeight="1">
      <c r="A79" s="15"/>
      <c r="B79" s="196" t="str">
        <f>'LIQ Jahr1'!B79&amp;""</f>
        <v>sonstige Kosten</v>
      </c>
      <c r="C79" s="206">
        <f>'LIQ Jahr1'!C79</f>
        <v>0.19</v>
      </c>
      <c r="D79" s="231">
        <f>'LIQ Jahr1'!D79</f>
        <v>0</v>
      </c>
      <c r="E79" s="134">
        <f>'LIQ Jahr1'!Q79</f>
        <v>0</v>
      </c>
      <c r="F79" s="134">
        <f t="shared" ref="F79:Q79" si="57">$D79</f>
        <v>0</v>
      </c>
      <c r="G79" s="134">
        <f t="shared" si="57"/>
        <v>0</v>
      </c>
      <c r="H79" s="134">
        <f t="shared" si="57"/>
        <v>0</v>
      </c>
      <c r="I79" s="134">
        <f t="shared" si="57"/>
        <v>0</v>
      </c>
      <c r="J79" s="134">
        <f t="shared" si="57"/>
        <v>0</v>
      </c>
      <c r="K79" s="134">
        <f t="shared" si="57"/>
        <v>0</v>
      </c>
      <c r="L79" s="134">
        <f t="shared" si="57"/>
        <v>0</v>
      </c>
      <c r="M79" s="134">
        <f t="shared" si="57"/>
        <v>0</v>
      </c>
      <c r="N79" s="134">
        <f t="shared" si="57"/>
        <v>0</v>
      </c>
      <c r="O79" s="134">
        <f t="shared" si="57"/>
        <v>0</v>
      </c>
      <c r="P79" s="134">
        <f t="shared" si="57"/>
        <v>0</v>
      </c>
      <c r="Q79" s="134">
        <f t="shared" si="57"/>
        <v>0</v>
      </c>
      <c r="R79" s="134">
        <f t="shared" si="49"/>
        <v>0</v>
      </c>
      <c r="S79" s="236"/>
      <c r="T79" s="236"/>
      <c r="U79" s="237"/>
      <c r="V79" s="195"/>
      <c r="W79" s="195"/>
      <c r="X79" s="195"/>
      <c r="Y79" s="195"/>
      <c r="Z79" s="195"/>
      <c r="AA79" s="195"/>
      <c r="AB79" s="195"/>
      <c r="AC79" s="195"/>
      <c r="AD79" s="195"/>
      <c r="AE79" s="195"/>
      <c r="AF79" s="195"/>
      <c r="AG79" s="195"/>
      <c r="AH79" s="195"/>
      <c r="AI79" s="195"/>
      <c r="AJ79" s="195"/>
      <c r="AK79" s="195"/>
      <c r="AL79" s="195"/>
    </row>
    <row r="80" ht="15.0" customHeight="1">
      <c r="A80" s="15"/>
      <c r="B80" s="196" t="str">
        <f>'LIQ Jahr1'!B80&amp;""</f>
        <v>weitere Kosten 1</v>
      </c>
      <c r="C80" s="206"/>
      <c r="D80" s="231">
        <f>'LIQ Jahr1'!D80</f>
        <v>0</v>
      </c>
      <c r="E80" s="134">
        <f>'LIQ Jahr1'!Q80</f>
        <v>0</v>
      </c>
      <c r="F80" s="134">
        <f t="shared" ref="F80:Q80" si="58">$D80</f>
        <v>0</v>
      </c>
      <c r="G80" s="134">
        <f t="shared" si="58"/>
        <v>0</v>
      </c>
      <c r="H80" s="134">
        <f t="shared" si="58"/>
        <v>0</v>
      </c>
      <c r="I80" s="134">
        <f t="shared" si="58"/>
        <v>0</v>
      </c>
      <c r="J80" s="134">
        <f t="shared" si="58"/>
        <v>0</v>
      </c>
      <c r="K80" s="134">
        <f t="shared" si="58"/>
        <v>0</v>
      </c>
      <c r="L80" s="134">
        <f t="shared" si="58"/>
        <v>0</v>
      </c>
      <c r="M80" s="134">
        <f t="shared" si="58"/>
        <v>0</v>
      </c>
      <c r="N80" s="134">
        <f t="shared" si="58"/>
        <v>0</v>
      </c>
      <c r="O80" s="134">
        <f t="shared" si="58"/>
        <v>0</v>
      </c>
      <c r="P80" s="134">
        <f t="shared" si="58"/>
        <v>0</v>
      </c>
      <c r="Q80" s="134">
        <f t="shared" si="58"/>
        <v>0</v>
      </c>
      <c r="R80" s="134">
        <f t="shared" si="49"/>
        <v>0</v>
      </c>
      <c r="S80" s="56"/>
      <c r="T80" s="56"/>
      <c r="U80" s="195"/>
      <c r="V80" s="195"/>
      <c r="W80" s="195"/>
      <c r="X80" s="195"/>
      <c r="Y80" s="195"/>
      <c r="Z80" s="195"/>
      <c r="AA80" s="195"/>
      <c r="AB80" s="195"/>
      <c r="AC80" s="195"/>
      <c r="AD80" s="195"/>
      <c r="AE80" s="195"/>
      <c r="AF80" s="195"/>
      <c r="AG80" s="195"/>
      <c r="AH80" s="195"/>
      <c r="AI80" s="195"/>
      <c r="AJ80" s="195"/>
      <c r="AK80" s="195"/>
      <c r="AL80" s="195"/>
    </row>
    <row r="81" ht="15.0" customHeight="1">
      <c r="A81" s="15"/>
      <c r="B81" s="196" t="str">
        <f>'LIQ Jahr1'!B81&amp;""</f>
        <v>weitere Kosten 2</v>
      </c>
      <c r="C81" s="206"/>
      <c r="D81" s="231">
        <f>'LIQ Jahr1'!D81</f>
        <v>0</v>
      </c>
      <c r="E81" s="134">
        <f>'LIQ Jahr1'!Q81</f>
        <v>0</v>
      </c>
      <c r="F81" s="134">
        <f t="shared" ref="F81:Q81" si="59">$D81</f>
        <v>0</v>
      </c>
      <c r="G81" s="134">
        <f t="shared" si="59"/>
        <v>0</v>
      </c>
      <c r="H81" s="134">
        <f t="shared" si="59"/>
        <v>0</v>
      </c>
      <c r="I81" s="134">
        <f t="shared" si="59"/>
        <v>0</v>
      </c>
      <c r="J81" s="134">
        <f t="shared" si="59"/>
        <v>0</v>
      </c>
      <c r="K81" s="134">
        <f t="shared" si="59"/>
        <v>0</v>
      </c>
      <c r="L81" s="134">
        <f t="shared" si="59"/>
        <v>0</v>
      </c>
      <c r="M81" s="134">
        <f t="shared" si="59"/>
        <v>0</v>
      </c>
      <c r="N81" s="134">
        <f t="shared" si="59"/>
        <v>0</v>
      </c>
      <c r="O81" s="134">
        <f t="shared" si="59"/>
        <v>0</v>
      </c>
      <c r="P81" s="134">
        <f t="shared" si="59"/>
        <v>0</v>
      </c>
      <c r="Q81" s="134">
        <f t="shared" si="59"/>
        <v>0</v>
      </c>
      <c r="R81" s="134">
        <f t="shared" si="49"/>
        <v>0</v>
      </c>
      <c r="S81" s="56"/>
      <c r="T81" s="56"/>
      <c r="U81" s="195"/>
      <c r="V81" s="195"/>
      <c r="W81" s="195"/>
      <c r="X81" s="195"/>
      <c r="Y81" s="195"/>
      <c r="Z81" s="195"/>
      <c r="AA81" s="195"/>
      <c r="AB81" s="195"/>
      <c r="AC81" s="195"/>
      <c r="AD81" s="195"/>
      <c r="AE81" s="195"/>
      <c r="AF81" s="195"/>
      <c r="AG81" s="195"/>
      <c r="AH81" s="195"/>
      <c r="AI81" s="195"/>
      <c r="AJ81" s="195"/>
      <c r="AK81" s="195"/>
      <c r="AL81" s="195"/>
    </row>
    <row r="82" ht="15.0" customHeight="1">
      <c r="A82" s="15"/>
      <c r="B82" s="196" t="str">
        <f>'LIQ Jahr1'!B82&amp;""</f>
        <v>weitere Kosten 3</v>
      </c>
      <c r="C82" s="206"/>
      <c r="D82" s="231">
        <f>'LIQ Jahr1'!D82</f>
        <v>0</v>
      </c>
      <c r="E82" s="134">
        <f>'LIQ Jahr1'!Q82</f>
        <v>0</v>
      </c>
      <c r="F82" s="134">
        <f t="shared" ref="F82:Q82" si="60">$D82</f>
        <v>0</v>
      </c>
      <c r="G82" s="134">
        <f t="shared" si="60"/>
        <v>0</v>
      </c>
      <c r="H82" s="134">
        <f t="shared" si="60"/>
        <v>0</v>
      </c>
      <c r="I82" s="134">
        <f t="shared" si="60"/>
        <v>0</v>
      </c>
      <c r="J82" s="134">
        <f t="shared" si="60"/>
        <v>0</v>
      </c>
      <c r="K82" s="134">
        <f t="shared" si="60"/>
        <v>0</v>
      </c>
      <c r="L82" s="134">
        <f t="shared" si="60"/>
        <v>0</v>
      </c>
      <c r="M82" s="134">
        <f t="shared" si="60"/>
        <v>0</v>
      </c>
      <c r="N82" s="134">
        <f t="shared" si="60"/>
        <v>0</v>
      </c>
      <c r="O82" s="134">
        <f t="shared" si="60"/>
        <v>0</v>
      </c>
      <c r="P82" s="134">
        <f t="shared" si="60"/>
        <v>0</v>
      </c>
      <c r="Q82" s="134">
        <f t="shared" si="60"/>
        <v>0</v>
      </c>
      <c r="R82" s="134">
        <f t="shared" si="49"/>
        <v>0</v>
      </c>
      <c r="S82" s="56"/>
      <c r="T82" s="56"/>
      <c r="U82" s="195"/>
      <c r="V82" s="195"/>
      <c r="W82" s="195"/>
      <c r="X82" s="195"/>
      <c r="Y82" s="195"/>
      <c r="Z82" s="195"/>
      <c r="AA82" s="195"/>
      <c r="AB82" s="195"/>
      <c r="AC82" s="195"/>
      <c r="AD82" s="195"/>
      <c r="AE82" s="195"/>
      <c r="AF82" s="195"/>
      <c r="AG82" s="195"/>
      <c r="AH82" s="195"/>
      <c r="AI82" s="195"/>
      <c r="AJ82" s="195"/>
      <c r="AK82" s="195"/>
      <c r="AL82" s="195"/>
    </row>
    <row r="83" ht="15.0" customHeight="1">
      <c r="A83" s="15"/>
      <c r="B83" s="238" t="str">
        <f>'LIQ Jahr1'!B83&amp;""</f>
        <v>weitere Kosten 4</v>
      </c>
      <c r="C83" s="206"/>
      <c r="D83" s="231">
        <f>'LIQ Jahr1'!D83</f>
        <v>0</v>
      </c>
      <c r="E83" s="134">
        <f>'LIQ Jahr1'!Q83</f>
        <v>0</v>
      </c>
      <c r="F83" s="134">
        <f t="shared" ref="F83:Q83" si="61">$D83</f>
        <v>0</v>
      </c>
      <c r="G83" s="134">
        <f t="shared" si="61"/>
        <v>0</v>
      </c>
      <c r="H83" s="134">
        <f t="shared" si="61"/>
        <v>0</v>
      </c>
      <c r="I83" s="134">
        <f t="shared" si="61"/>
        <v>0</v>
      </c>
      <c r="J83" s="134">
        <f t="shared" si="61"/>
        <v>0</v>
      </c>
      <c r="K83" s="134">
        <f t="shared" si="61"/>
        <v>0</v>
      </c>
      <c r="L83" s="134">
        <f t="shared" si="61"/>
        <v>0</v>
      </c>
      <c r="M83" s="134">
        <f t="shared" si="61"/>
        <v>0</v>
      </c>
      <c r="N83" s="134">
        <f t="shared" si="61"/>
        <v>0</v>
      </c>
      <c r="O83" s="134">
        <f t="shared" si="61"/>
        <v>0</v>
      </c>
      <c r="P83" s="134">
        <f t="shared" si="61"/>
        <v>0</v>
      </c>
      <c r="Q83" s="134">
        <f t="shared" si="61"/>
        <v>0</v>
      </c>
      <c r="R83" s="134">
        <f t="shared" si="49"/>
        <v>0</v>
      </c>
      <c r="S83" s="56"/>
      <c r="T83" s="56"/>
      <c r="U83" s="195"/>
      <c r="V83" s="195"/>
      <c r="W83" s="195"/>
      <c r="X83" s="195"/>
      <c r="Y83" s="195"/>
      <c r="Z83" s="195"/>
      <c r="AA83" s="195"/>
      <c r="AB83" s="195"/>
      <c r="AC83" s="195"/>
      <c r="AD83" s="195"/>
      <c r="AE83" s="195"/>
      <c r="AF83" s="195"/>
      <c r="AG83" s="195"/>
      <c r="AH83" s="195"/>
      <c r="AI83" s="195"/>
      <c r="AJ83" s="195"/>
      <c r="AK83" s="195"/>
      <c r="AL83" s="195"/>
    </row>
    <row r="84" ht="15.0" customHeight="1">
      <c r="A84" s="15"/>
      <c r="B84" s="196" t="str">
        <f>'LIQ Jahr1'!B84&amp;""</f>
        <v>weitere Kosten 5</v>
      </c>
      <c r="C84" s="206">
        <f>'LIQ Jahr1'!C84</f>
        <v>0.19</v>
      </c>
      <c r="D84" s="231">
        <f>'LIQ Jahr1'!D84</f>
        <v>0</v>
      </c>
      <c r="E84" s="134">
        <f>'LIQ Jahr1'!Q84</f>
        <v>0</v>
      </c>
      <c r="F84" s="134">
        <f t="shared" ref="F84:Q84" si="62">$D84</f>
        <v>0</v>
      </c>
      <c r="G84" s="134">
        <f t="shared" si="62"/>
        <v>0</v>
      </c>
      <c r="H84" s="134">
        <f t="shared" si="62"/>
        <v>0</v>
      </c>
      <c r="I84" s="134">
        <f t="shared" si="62"/>
        <v>0</v>
      </c>
      <c r="J84" s="134">
        <f t="shared" si="62"/>
        <v>0</v>
      </c>
      <c r="K84" s="134">
        <f t="shared" si="62"/>
        <v>0</v>
      </c>
      <c r="L84" s="134">
        <f t="shared" si="62"/>
        <v>0</v>
      </c>
      <c r="M84" s="134">
        <f t="shared" si="62"/>
        <v>0</v>
      </c>
      <c r="N84" s="134">
        <f t="shared" si="62"/>
        <v>0</v>
      </c>
      <c r="O84" s="134">
        <f t="shared" si="62"/>
        <v>0</v>
      </c>
      <c r="P84" s="134">
        <f t="shared" si="62"/>
        <v>0</v>
      </c>
      <c r="Q84" s="134">
        <f t="shared" si="62"/>
        <v>0</v>
      </c>
      <c r="R84" s="134">
        <f t="shared" si="49"/>
        <v>0</v>
      </c>
      <c r="S84" s="56"/>
      <c r="T84" s="56"/>
      <c r="U84" s="195"/>
      <c r="V84" s="195"/>
      <c r="W84" s="195"/>
      <c r="X84" s="195"/>
      <c r="Y84" s="195"/>
      <c r="Z84" s="195"/>
      <c r="AA84" s="195"/>
      <c r="AB84" s="195"/>
      <c r="AC84" s="195"/>
      <c r="AD84" s="195"/>
      <c r="AE84" s="195"/>
      <c r="AF84" s="195"/>
      <c r="AG84" s="195"/>
      <c r="AH84" s="195"/>
      <c r="AI84" s="195"/>
      <c r="AJ84" s="195"/>
      <c r="AK84" s="195"/>
      <c r="AL84" s="195"/>
    </row>
    <row r="85" ht="15.0" customHeight="1">
      <c r="A85" s="15"/>
      <c r="B85" s="196" t="str">
        <f>'LIQ Jahr1'!B85&amp;""</f>
        <v>weitere Kosten 6</v>
      </c>
      <c r="C85" s="206">
        <f>'LIQ Jahr1'!C85</f>
        <v>0.19</v>
      </c>
      <c r="D85" s="231">
        <f>'LIQ Jahr1'!D85</f>
        <v>0</v>
      </c>
      <c r="E85" s="134">
        <f>'LIQ Jahr1'!Q85</f>
        <v>0</v>
      </c>
      <c r="F85" s="134">
        <f t="shared" ref="F85:Q85" si="63">$D85</f>
        <v>0</v>
      </c>
      <c r="G85" s="134">
        <f t="shared" si="63"/>
        <v>0</v>
      </c>
      <c r="H85" s="134">
        <f t="shared" si="63"/>
        <v>0</v>
      </c>
      <c r="I85" s="134">
        <f t="shared" si="63"/>
        <v>0</v>
      </c>
      <c r="J85" s="134">
        <f t="shared" si="63"/>
        <v>0</v>
      </c>
      <c r="K85" s="134">
        <f t="shared" si="63"/>
        <v>0</v>
      </c>
      <c r="L85" s="134">
        <f t="shared" si="63"/>
        <v>0</v>
      </c>
      <c r="M85" s="134">
        <f t="shared" si="63"/>
        <v>0</v>
      </c>
      <c r="N85" s="134">
        <f t="shared" si="63"/>
        <v>0</v>
      </c>
      <c r="O85" s="134">
        <f t="shared" si="63"/>
        <v>0</v>
      </c>
      <c r="P85" s="134">
        <f t="shared" si="63"/>
        <v>0</v>
      </c>
      <c r="Q85" s="134">
        <f t="shared" si="63"/>
        <v>0</v>
      </c>
      <c r="R85" s="134">
        <f t="shared" si="49"/>
        <v>0</v>
      </c>
      <c r="S85" s="56"/>
      <c r="T85" s="56"/>
      <c r="U85" s="195"/>
      <c r="V85" s="195"/>
      <c r="W85" s="195"/>
      <c r="X85" s="195"/>
      <c r="Y85" s="195"/>
      <c r="Z85" s="195"/>
      <c r="AA85" s="195"/>
      <c r="AB85" s="195"/>
      <c r="AC85" s="195"/>
      <c r="AD85" s="195"/>
      <c r="AE85" s="195"/>
      <c r="AF85" s="195"/>
      <c r="AG85" s="195"/>
      <c r="AH85" s="195"/>
      <c r="AI85" s="195"/>
      <c r="AJ85" s="195"/>
      <c r="AK85" s="195"/>
      <c r="AL85" s="195"/>
    </row>
    <row r="86" ht="3.75" customHeight="1">
      <c r="A86" s="15"/>
      <c r="B86" s="196"/>
      <c r="C86" s="217"/>
      <c r="D86" s="198"/>
      <c r="E86" s="134"/>
      <c r="F86" s="134"/>
      <c r="G86" s="134"/>
      <c r="H86" s="134"/>
      <c r="I86" s="134"/>
      <c r="J86" s="134"/>
      <c r="K86" s="134"/>
      <c r="L86" s="134"/>
      <c r="M86" s="134"/>
      <c r="N86" s="134"/>
      <c r="O86" s="134"/>
      <c r="P86" s="134"/>
      <c r="Q86" s="134"/>
      <c r="R86" s="134"/>
      <c r="S86" s="56"/>
      <c r="T86" s="56"/>
      <c r="U86" s="195"/>
      <c r="V86" s="195"/>
      <c r="W86" s="195"/>
      <c r="X86" s="195"/>
      <c r="Y86" s="195"/>
      <c r="Z86" s="195"/>
      <c r="AA86" s="195"/>
      <c r="AB86" s="195"/>
      <c r="AC86" s="195"/>
      <c r="AD86" s="195"/>
      <c r="AE86" s="195"/>
      <c r="AF86" s="195"/>
      <c r="AG86" s="195"/>
      <c r="AH86" s="195"/>
      <c r="AI86" s="195"/>
      <c r="AJ86" s="195"/>
      <c r="AK86" s="195"/>
      <c r="AL86" s="195"/>
    </row>
    <row r="87" ht="15.0" customHeight="1">
      <c r="A87" s="200" t="s">
        <v>332</v>
      </c>
      <c r="B87" s="210" t="s">
        <v>333</v>
      </c>
      <c r="C87" s="202"/>
      <c r="D87" s="203"/>
      <c r="E87" s="204">
        <f t="shared" ref="E87:Q87" si="64">SUM(E88:E89)</f>
        <v>0</v>
      </c>
      <c r="F87" s="204">
        <f t="shared" si="64"/>
        <v>0</v>
      </c>
      <c r="G87" s="204">
        <f t="shared" si="64"/>
        <v>0</v>
      </c>
      <c r="H87" s="204">
        <f t="shared" si="64"/>
        <v>0</v>
      </c>
      <c r="I87" s="204">
        <f t="shared" si="64"/>
        <v>0</v>
      </c>
      <c r="J87" s="204">
        <f t="shared" si="64"/>
        <v>0</v>
      </c>
      <c r="K87" s="204">
        <f t="shared" si="64"/>
        <v>0</v>
      </c>
      <c r="L87" s="204">
        <f t="shared" si="64"/>
        <v>0</v>
      </c>
      <c r="M87" s="204">
        <f t="shared" si="64"/>
        <v>0</v>
      </c>
      <c r="N87" s="204">
        <f t="shared" si="64"/>
        <v>0</v>
      </c>
      <c r="O87" s="204">
        <f t="shared" si="64"/>
        <v>0</v>
      </c>
      <c r="P87" s="204">
        <f t="shared" si="64"/>
        <v>0</v>
      </c>
      <c r="Q87" s="204">
        <f t="shared" si="64"/>
        <v>0</v>
      </c>
      <c r="R87" s="204">
        <f t="shared" ref="R87:R89" si="65">F87+G87+H87+I87+J87+K87+L87+M87+N87+O87+P87+Q87</f>
        <v>0</v>
      </c>
      <c r="S87" s="56"/>
      <c r="T87" s="56"/>
      <c r="U87" s="195"/>
      <c r="V87" s="195"/>
      <c r="W87" s="195"/>
      <c r="X87" s="195"/>
      <c r="Y87" s="195"/>
      <c r="Z87" s="195"/>
      <c r="AA87" s="195"/>
      <c r="AB87" s="195"/>
      <c r="AC87" s="195"/>
      <c r="AD87" s="195"/>
      <c r="AE87" s="195"/>
      <c r="AF87" s="195"/>
      <c r="AG87" s="195"/>
      <c r="AH87" s="195"/>
      <c r="AI87" s="195"/>
      <c r="AJ87" s="195"/>
      <c r="AK87" s="195"/>
      <c r="AL87" s="195"/>
    </row>
    <row r="88" ht="15.0" customHeight="1">
      <c r="A88" s="15"/>
      <c r="B88" s="196" t="s">
        <v>334</v>
      </c>
      <c r="C88" s="217"/>
      <c r="D88" s="198">
        <v>0.0</v>
      </c>
      <c r="E88" s="134">
        <f>'LIQ Jahr1'!Q88</f>
        <v>0</v>
      </c>
      <c r="F88" s="134">
        <f>IF(ISERROR(VLOOKUP(F$7,Tilgungsplan,4,0)),0,VLOOKUP(F$7,Tilgungsplan,4,0))*(-1)</f>
        <v>0</v>
      </c>
      <c r="G88" s="134">
        <f>IF(ISERROR(VLOOKUP(G$7,Tilgungsplan,4,0)),0,VLOOKUP(G$7,Tilgungsplan,4,0))*(-1)</f>
        <v>0</v>
      </c>
      <c r="H88" s="134">
        <f>IF(ISERROR(VLOOKUP(H$7,Tilgungsplan,4,0)),0,VLOOKUP(H$7,Tilgungsplan,4,0))*(-1)</f>
        <v>0</v>
      </c>
      <c r="I88" s="134">
        <f>IF(ISERROR(VLOOKUP(I$7,Tilgungsplan,4,0)),0,VLOOKUP(I$7,Tilgungsplan,4,0))*(-1)</f>
        <v>0</v>
      </c>
      <c r="J88" s="134">
        <f>IF(ISERROR(VLOOKUP(J$7,Tilgungsplan,4,0)),0,VLOOKUP(J$7,Tilgungsplan,4,0))*(-1)</f>
        <v>0</v>
      </c>
      <c r="K88" s="134">
        <f>IF(ISERROR(VLOOKUP(K$7,Tilgungsplan,4,0)),0,VLOOKUP(K$7,Tilgungsplan,4,0))*(-1)</f>
        <v>0</v>
      </c>
      <c r="L88" s="134">
        <f>IF(ISERROR(VLOOKUP(L$7,Tilgungsplan,4,0)),0,VLOOKUP(L$7,Tilgungsplan,4,0))*(-1)</f>
        <v>0</v>
      </c>
      <c r="M88" s="134">
        <f>IF(ISERROR(VLOOKUP(M$7,Tilgungsplan,4,0)),0,VLOOKUP(M$7,Tilgungsplan,4,0))*(-1)</f>
        <v>0</v>
      </c>
      <c r="N88" s="134">
        <f>IF(ISERROR(VLOOKUP(N$7,Tilgungsplan,4,0)),0,VLOOKUP(N$7,Tilgungsplan,4,0))*(-1)</f>
        <v>0</v>
      </c>
      <c r="O88" s="134">
        <f>IF(ISERROR(VLOOKUP(O$7,Tilgungsplan,4,0)),0,VLOOKUP(O$7,Tilgungsplan,4,0))*(-1)</f>
        <v>0</v>
      </c>
      <c r="P88" s="134">
        <f>IF(ISERROR(VLOOKUP(P$7,Tilgungsplan,4,0)),0,VLOOKUP(P$7,Tilgungsplan,4,0))*(-1)</f>
        <v>0</v>
      </c>
      <c r="Q88" s="134">
        <f>IF(ISERROR(VLOOKUP(Q$7,Tilgungsplan,4,0)),0,VLOOKUP(Q$7,Tilgungsplan,4,0))*(-1)</f>
        <v>0</v>
      </c>
      <c r="R88" s="134">
        <f t="shared" si="65"/>
        <v>0</v>
      </c>
      <c r="S88" s="56"/>
      <c r="T88" s="56"/>
      <c r="U88" s="195"/>
      <c r="V88" s="195"/>
      <c r="W88" s="195"/>
      <c r="X88" s="195"/>
      <c r="Y88" s="195"/>
      <c r="Z88" s="195"/>
      <c r="AA88" s="195"/>
      <c r="AB88" s="195"/>
      <c r="AC88" s="195"/>
      <c r="AD88" s="195"/>
      <c r="AE88" s="195"/>
      <c r="AF88" s="195"/>
      <c r="AG88" s="195"/>
      <c r="AH88" s="195"/>
      <c r="AI88" s="195"/>
      <c r="AJ88" s="195"/>
      <c r="AK88" s="195"/>
      <c r="AL88" s="195"/>
    </row>
    <row r="89" ht="15.0" customHeight="1">
      <c r="A89" s="15"/>
      <c r="B89" s="196" t="s">
        <v>335</v>
      </c>
      <c r="C89" s="217"/>
      <c r="D89" s="198">
        <v>0.0</v>
      </c>
      <c r="E89" s="134">
        <f>'LIQ Jahr1'!Q89</f>
        <v>0</v>
      </c>
      <c r="F89" s="134">
        <f>IF(ISERROR(VLOOKUP(F$7,Tilgungsplan,12,0)),0,VLOOKUP(F$7,Tilgungsplan,12,0))*(-1)</f>
        <v>0</v>
      </c>
      <c r="G89" s="134">
        <f>IF(ISERROR(VLOOKUP(G$7,Tilgungsplan,12,0)),0,VLOOKUP(G$7,Tilgungsplan,12,0))*(-1)</f>
        <v>0</v>
      </c>
      <c r="H89" s="134">
        <f>IF(ISERROR(VLOOKUP(H$7,Tilgungsplan,12,0)),0,VLOOKUP(H$7,Tilgungsplan,12,0))*(-1)</f>
        <v>0</v>
      </c>
      <c r="I89" s="134">
        <f>IF(ISERROR(VLOOKUP(I$7,Tilgungsplan,12,0)),0,VLOOKUP(I$7,Tilgungsplan,12,0))*(-1)</f>
        <v>0</v>
      </c>
      <c r="J89" s="134">
        <f>IF(ISERROR(VLOOKUP(J$7,Tilgungsplan,12,0)),0,VLOOKUP(J$7,Tilgungsplan,12,0))*(-1)</f>
        <v>0</v>
      </c>
      <c r="K89" s="134">
        <f>IF(ISERROR(VLOOKUP(K$7,Tilgungsplan,12,0)),0,VLOOKUP(K$7,Tilgungsplan,12,0))*(-1)</f>
        <v>0</v>
      </c>
      <c r="L89" s="134">
        <f>IF(ISERROR(VLOOKUP(L$7,Tilgungsplan,12,0)),0,VLOOKUP(L$7,Tilgungsplan,12,0))*(-1)</f>
        <v>0</v>
      </c>
      <c r="M89" s="134">
        <f>IF(ISERROR(VLOOKUP(M$7,Tilgungsplan,12,0)),0,VLOOKUP(M$7,Tilgungsplan,12,0))*(-1)</f>
        <v>0</v>
      </c>
      <c r="N89" s="134">
        <f>IF(ISERROR(VLOOKUP(N$7,Tilgungsplan,12,0)),0,VLOOKUP(N$7,Tilgungsplan,12,0))*(-1)</f>
        <v>0</v>
      </c>
      <c r="O89" s="134">
        <f>IF(ISERROR(VLOOKUP(O$7,Tilgungsplan,12,0)),0,VLOOKUP(O$7,Tilgungsplan,12,0))*(-1)</f>
        <v>0</v>
      </c>
      <c r="P89" s="134">
        <f>IF(ISERROR(VLOOKUP(P$7,Tilgungsplan,12,0)),0,VLOOKUP(P$7,Tilgungsplan,12,0))*(-1)</f>
        <v>0</v>
      </c>
      <c r="Q89" s="134">
        <f>IF(ISERROR(VLOOKUP(Q$7,Tilgungsplan,12,0)),0,VLOOKUP(Q$7,Tilgungsplan,12,0))*(-1)</f>
        <v>0</v>
      </c>
      <c r="R89" s="134">
        <f t="shared" si="65"/>
        <v>0</v>
      </c>
      <c r="S89" s="56"/>
      <c r="T89" s="56"/>
      <c r="U89" s="195"/>
      <c r="V89" s="195"/>
      <c r="W89" s="195"/>
      <c r="X89" s="195"/>
      <c r="Y89" s="195"/>
      <c r="Z89" s="195"/>
      <c r="AA89" s="195"/>
      <c r="AB89" s="195"/>
      <c r="AC89" s="195"/>
      <c r="AD89" s="195"/>
      <c r="AE89" s="195"/>
      <c r="AF89" s="195"/>
      <c r="AG89" s="195"/>
      <c r="AH89" s="195"/>
      <c r="AI89" s="195"/>
      <c r="AJ89" s="195"/>
      <c r="AK89" s="195"/>
      <c r="AL89" s="195"/>
    </row>
    <row r="90" ht="3.75" customHeight="1">
      <c r="A90" s="15"/>
      <c r="B90" s="196"/>
      <c r="C90" s="217"/>
      <c r="D90" s="198"/>
      <c r="E90" s="199"/>
      <c r="F90" s="199"/>
      <c r="G90" s="199"/>
      <c r="H90" s="199"/>
      <c r="I90" s="199"/>
      <c r="J90" s="199"/>
      <c r="K90" s="199"/>
      <c r="L90" s="199"/>
      <c r="M90" s="199"/>
      <c r="N90" s="199"/>
      <c r="O90" s="199"/>
      <c r="P90" s="199"/>
      <c r="Q90" s="199"/>
      <c r="R90" s="199"/>
      <c r="S90" s="213"/>
      <c r="T90" s="213"/>
      <c r="U90" s="214"/>
      <c r="V90" s="214"/>
      <c r="W90" s="214"/>
      <c r="X90" s="214"/>
      <c r="Y90" s="214"/>
      <c r="Z90" s="214"/>
      <c r="AA90" s="214"/>
      <c r="AB90" s="214"/>
      <c r="AC90" s="214"/>
      <c r="AD90" s="214"/>
      <c r="AE90" s="214"/>
      <c r="AF90" s="214"/>
      <c r="AG90" s="214"/>
      <c r="AH90" s="214"/>
      <c r="AI90" s="214"/>
      <c r="AJ90" s="214"/>
      <c r="AK90" s="214"/>
      <c r="AL90" s="214"/>
    </row>
    <row r="91" ht="18.0" customHeight="1">
      <c r="A91" s="190" t="s">
        <v>336</v>
      </c>
      <c r="B91" s="191" t="s">
        <v>337</v>
      </c>
      <c r="C91" s="233"/>
      <c r="D91" s="193"/>
      <c r="E91" s="194">
        <f t="shared" ref="E91:Q91" si="66">SUM(E92:E96)</f>
        <v>0</v>
      </c>
      <c r="F91" s="194">
        <f t="shared" si="66"/>
        <v>0</v>
      </c>
      <c r="G91" s="194">
        <f t="shared" si="66"/>
        <v>0</v>
      </c>
      <c r="H91" s="194">
        <f t="shared" si="66"/>
        <v>0</v>
      </c>
      <c r="I91" s="194">
        <f t="shared" si="66"/>
        <v>0</v>
      </c>
      <c r="J91" s="194">
        <f t="shared" si="66"/>
        <v>0</v>
      </c>
      <c r="K91" s="194">
        <f t="shared" si="66"/>
        <v>0</v>
      </c>
      <c r="L91" s="194">
        <f t="shared" si="66"/>
        <v>0</v>
      </c>
      <c r="M91" s="194">
        <f t="shared" si="66"/>
        <v>0</v>
      </c>
      <c r="N91" s="194">
        <f t="shared" si="66"/>
        <v>0</v>
      </c>
      <c r="O91" s="194">
        <f t="shared" si="66"/>
        <v>0</v>
      </c>
      <c r="P91" s="194">
        <f t="shared" si="66"/>
        <v>0</v>
      </c>
      <c r="Q91" s="194">
        <f t="shared" si="66"/>
        <v>0</v>
      </c>
      <c r="R91" s="194">
        <f t="shared" ref="R91:R96" si="67">F91+G91+H91+I91+J91+K91+L91+M91+N91+O91+P91+Q91</f>
        <v>0</v>
      </c>
      <c r="S91" s="56"/>
      <c r="T91" s="56"/>
      <c r="U91" s="195"/>
      <c r="V91" s="195"/>
      <c r="W91" s="195"/>
      <c r="X91" s="195"/>
      <c r="Y91" s="195"/>
      <c r="Z91" s="195"/>
      <c r="AA91" s="195"/>
      <c r="AB91" s="195"/>
      <c r="AC91" s="195"/>
      <c r="AD91" s="195"/>
      <c r="AE91" s="195"/>
      <c r="AF91" s="195"/>
      <c r="AG91" s="195"/>
      <c r="AH91" s="195"/>
      <c r="AI91" s="195"/>
      <c r="AJ91" s="195"/>
      <c r="AK91" s="195"/>
      <c r="AL91" s="195"/>
    </row>
    <row r="92" ht="15.0" customHeight="1">
      <c r="A92" s="15"/>
      <c r="B92" s="196" t="str">
        <f>'Jahr1 B2C'!A8</f>
        <v>Produktgruppe 1</v>
      </c>
      <c r="C92" s="217">
        <f t="shared" ref="C92:C96" si="68">C12</f>
        <v>0.19</v>
      </c>
      <c r="D92" s="198">
        <v>0.0</v>
      </c>
      <c r="E92" s="134">
        <f>'LIQ Jahr1'!Q92</f>
        <v>0</v>
      </c>
      <c r="F92" s="134">
        <f>'Jahr2 B2C'!E9*'Jahr2 B2C'!$C9*(1+$C92)+'Jahr2 B2C'!E10*'Jahr2 B2C'!$C10*(1+$C92)+'Jahr2 B2C'!E11*'Jahr2 B2C'!$C11*(1+$C92)+'Jahr2 B2C'!E12*'Jahr2 B2C'!$C12*(1+$C92)+'Jahr2 B2C'!E13*'Jahr2 B2C'!$C13*(1+$C92)+'Jahr2 B2C'!E14*'Jahr2 B2C'!$C14*(1+$C92)+'Jahr2 B2C'!E15*'Jahr2 B2C'!$C15*(1+$C92)+'Jahr2 B2C'!E16*'Jahr2 B2C'!$C16*(1+$C92)+'Jahr2 B2C'!E17*'Jahr2 B2C'!$C17*(1+$C92)+'Jahr2 B2C'!E18*'Jahr2 B2C'!$C18*(1+$C92)+'Jahr2 B2B'!E9*'Jahr2 B2B'!$C9*(1+$C92)+'Jahr2 B2B'!E10*'Jahr2 B2B'!$C10*(1+$C92)+'Jahr2 B2B'!E11*'Jahr2 B2B'!$C11*(1+$C92)+'Jahr2 B2B'!E12*'Jahr2 B2B'!$C12*(1+$C92)+'Jahr2 B2B'!E13*'Jahr2 B2B'!$C13*(1+$C92)+'Jahr2 B2B'!E14*'Jahr2 B2B'!$C14*(1+$C92)+'Jahr2 B2B'!E15*'Jahr2 B2B'!$C15*(1+$C92)+'Jahr2 B2B'!E16*'Jahr2 B2B'!$C16*(1+$C92)+'Jahr2 B2B'!E17*'Jahr2 B2B'!$C17*(1+$C92)+'Jahr2 B2B'!E18*'Jahr2 B2B'!$C18*(1+$C92)</f>
        <v>0</v>
      </c>
      <c r="G92" s="134">
        <f>'Jahr2 B2C'!F9*'Jahr2 B2C'!$C9*(1+$C92)+'Jahr2 B2C'!F10*'Jahr2 B2C'!$C10*(1+$C92)+'Jahr2 B2C'!F11*'Jahr2 B2C'!$C11*(1+$C92)+'Jahr2 B2C'!F12*'Jahr2 B2C'!$C12*(1+$C92)+'Jahr2 B2C'!F13*'Jahr2 B2C'!$C13*(1+$C92)+'Jahr2 B2C'!F14*'Jahr2 B2C'!$C14*(1+$C92)+'Jahr2 B2C'!F15*'Jahr2 B2C'!$C15*(1+$C92)+'Jahr2 B2C'!F16*'Jahr2 B2C'!$C16*(1+$C92)+'Jahr2 B2C'!F17*'Jahr2 B2C'!$C17*(1+$C92)+'Jahr2 B2C'!F18*'Jahr2 B2C'!$C18*(1+$C92)+'Jahr2 B2B'!F9*'Jahr2 B2B'!$C9*(1+$C92)+'Jahr2 B2B'!F10*'Jahr2 B2B'!$C10*(1+$C92)+'Jahr2 B2B'!F11*'Jahr2 B2B'!$C11*(1+$C92)+'Jahr2 B2B'!F12*'Jahr2 B2B'!$C12*(1+$C92)+'Jahr2 B2B'!F13*'Jahr2 B2B'!$C13*(1+$C92)+'Jahr2 B2B'!F14*'Jahr2 B2B'!$C14*(1+$C92)+'Jahr2 B2B'!F15*'Jahr2 B2B'!$C15*(1+$C92)+'Jahr2 B2B'!F16*'Jahr2 B2B'!$C16*(1+$C92)+'Jahr2 B2B'!F17*'Jahr2 B2B'!$C17*(1+$C92)+'Jahr2 B2B'!F18*'Jahr2 B2B'!$C18*(1+$C92)</f>
        <v>0</v>
      </c>
      <c r="H92" s="134">
        <f>'Jahr2 B2C'!G9*'Jahr2 B2C'!$C9*(1+$C92)+'Jahr2 B2C'!G10*'Jahr2 B2C'!$C10*(1+$C92)+'Jahr2 B2C'!G11*'Jahr2 B2C'!$C11*(1+$C92)+'Jahr2 B2C'!G12*'Jahr2 B2C'!$C12*(1+$C92)+'Jahr2 B2C'!G13*'Jahr2 B2C'!$C13*(1+$C92)+'Jahr2 B2C'!G14*'Jahr2 B2C'!$C14*(1+$C92)+'Jahr2 B2C'!G15*'Jahr2 B2C'!$C15*(1+$C92)+'Jahr2 B2C'!G16*'Jahr2 B2C'!$C16*(1+$C92)+'Jahr2 B2C'!G17*'Jahr2 B2C'!$C17*(1+$C92)+'Jahr2 B2C'!G18*'Jahr2 B2C'!$C18*(1+$C92)+'Jahr2 B2B'!G9*'Jahr2 B2B'!$C9*(1+$C92)+'Jahr2 B2B'!G10*'Jahr2 B2B'!$C10*(1+$C92)+'Jahr2 B2B'!G11*'Jahr2 B2B'!$C11*(1+$C92)+'Jahr2 B2B'!G12*'Jahr2 B2B'!$C12*(1+$C92)+'Jahr2 B2B'!G13*'Jahr2 B2B'!$C13*(1+$C92)+'Jahr2 B2B'!G14*'Jahr2 B2B'!$C14*(1+$C92)+'Jahr2 B2B'!G15*'Jahr2 B2B'!$C15*(1+$C92)+'Jahr2 B2B'!G16*'Jahr2 B2B'!$C16*(1+$C92)+'Jahr2 B2B'!G17*'Jahr2 B2B'!$C17*(1+$C92)+'Jahr2 B2B'!G18*'Jahr2 B2B'!$C18*(1+$C92)</f>
        <v>0</v>
      </c>
      <c r="I92" s="134">
        <f>'Jahr2 B2C'!H9*'Jahr2 B2C'!$C9*(1+$C92)+'Jahr2 B2C'!H10*'Jahr2 B2C'!$C10*(1+$C92)+'Jahr2 B2C'!H11*'Jahr2 B2C'!$C11*(1+$C92)+'Jahr2 B2C'!H12*'Jahr2 B2C'!$C12*(1+$C92)+'Jahr2 B2C'!H13*'Jahr2 B2C'!$C13*(1+$C92)+'Jahr2 B2C'!H14*'Jahr2 B2C'!$C14*(1+$C92)+'Jahr2 B2C'!H15*'Jahr2 B2C'!$C15*(1+$C92)+'Jahr2 B2C'!H16*'Jahr2 B2C'!$C16*(1+$C92)+'Jahr2 B2C'!H17*'Jahr2 B2C'!$C17*(1+$C92)+'Jahr2 B2C'!H18*'Jahr2 B2C'!$C18*(1+$C92)+'Jahr2 B2B'!H9*'Jahr2 B2B'!$C9*(1+$C92)+'Jahr2 B2B'!H10*'Jahr2 B2B'!$C10*(1+$C92)+'Jahr2 B2B'!H11*'Jahr2 B2B'!$C11*(1+$C92)+'Jahr2 B2B'!H12*'Jahr2 B2B'!$C12*(1+$C92)+'Jahr2 B2B'!H13*'Jahr2 B2B'!$C13*(1+$C92)+'Jahr2 B2B'!H14*'Jahr2 B2B'!$C14*(1+$C92)+'Jahr2 B2B'!H15*'Jahr2 B2B'!$C15*(1+$C92)+'Jahr2 B2B'!H16*'Jahr2 B2B'!$C16*(1+$C92)+'Jahr2 B2B'!H17*'Jahr2 B2B'!$C17*(1+$C92)+'Jahr2 B2B'!H18*'Jahr2 B2B'!$C18*(1+$C92)</f>
        <v>0</v>
      </c>
      <c r="J92" s="134">
        <f>'Jahr2 B2C'!I9*'Jahr2 B2C'!$C9*(1+$C92)+'Jahr2 B2C'!I10*'Jahr2 B2C'!$C10*(1+$C92)+'Jahr2 B2C'!I11*'Jahr2 B2C'!$C11*(1+$C92)+'Jahr2 B2C'!I12*'Jahr2 B2C'!$C12*(1+$C92)+'Jahr2 B2C'!I13*'Jahr2 B2C'!$C13*(1+$C92)+'Jahr2 B2C'!I14*'Jahr2 B2C'!$C14*(1+$C92)+'Jahr2 B2C'!I15*'Jahr2 B2C'!$C15*(1+$C92)+'Jahr2 B2C'!I16*'Jahr2 B2C'!$C16*(1+$C92)+'Jahr2 B2C'!I17*'Jahr2 B2C'!$C17*(1+$C92)+'Jahr2 B2C'!I18*'Jahr2 B2C'!$C18*(1+$C92)+'Jahr2 B2B'!I9*'Jahr2 B2B'!$C9*(1+$C92)+'Jahr2 B2B'!I10*'Jahr2 B2B'!$C10*(1+$C92)+'Jahr2 B2B'!I11*'Jahr2 B2B'!$C11*(1+$C92)+'Jahr2 B2B'!I12*'Jahr2 B2B'!$C12*(1+$C92)+'Jahr2 B2B'!I13*'Jahr2 B2B'!$C13*(1+$C92)+'Jahr2 B2B'!I14*'Jahr2 B2B'!$C14*(1+$C92)+'Jahr2 B2B'!I15*'Jahr2 B2B'!$C15*(1+$C92)+'Jahr2 B2B'!I16*'Jahr2 B2B'!$C16*(1+$C92)+'Jahr2 B2B'!I17*'Jahr2 B2B'!$C17*(1+$C92)+'Jahr2 B2B'!I18*'Jahr2 B2B'!$C18*(1+$C92)</f>
        <v>0</v>
      </c>
      <c r="K92" s="134">
        <f>'Jahr2 B2C'!J9*'Jahr2 B2C'!$C9*(1+$C92)+'Jahr2 B2C'!J10*'Jahr2 B2C'!$C10*(1+$C92)+'Jahr2 B2C'!J11*'Jahr2 B2C'!$C11*(1+$C92)+'Jahr2 B2C'!J12*'Jahr2 B2C'!$C12*(1+$C92)+'Jahr2 B2C'!J13*'Jahr2 B2C'!$C13*(1+$C92)+'Jahr2 B2C'!J14*'Jahr2 B2C'!$C14*(1+$C92)+'Jahr2 B2C'!J15*'Jahr2 B2C'!$C15*(1+$C92)+'Jahr2 B2C'!J16*'Jahr2 B2C'!$C16*(1+$C92)+'Jahr2 B2C'!J17*'Jahr2 B2C'!$C17*(1+$C92)+'Jahr2 B2C'!J18*'Jahr2 B2C'!$C18*(1+$C92)+'Jahr2 B2B'!J9*'Jahr2 B2B'!$C9*(1+$C92)+'Jahr2 B2B'!J10*'Jahr2 B2B'!$C10*(1+$C92)+'Jahr2 B2B'!J11*'Jahr2 B2B'!$C11*(1+$C92)+'Jahr2 B2B'!J12*'Jahr2 B2B'!$C12*(1+$C92)+'Jahr2 B2B'!J13*'Jahr2 B2B'!$C13*(1+$C92)+'Jahr2 B2B'!J14*'Jahr2 B2B'!$C14*(1+$C92)+'Jahr2 B2B'!J15*'Jahr2 B2B'!$C15*(1+$C92)+'Jahr2 B2B'!J16*'Jahr2 B2B'!$C16*(1+$C92)+'Jahr2 B2B'!J17*'Jahr2 B2B'!$C17*(1+$C92)+'Jahr2 B2B'!J18*'Jahr2 B2B'!$C18*(1+$C92)</f>
        <v>0</v>
      </c>
      <c r="L92" s="134">
        <f>'Jahr2 B2C'!K9*'Jahr2 B2C'!$C9*(1+$C92)+'Jahr2 B2C'!K10*'Jahr2 B2C'!$C10*(1+$C92)+'Jahr2 B2C'!K11*'Jahr2 B2C'!$C11*(1+$C92)+'Jahr2 B2C'!K12*'Jahr2 B2C'!$C12*(1+$C92)+'Jahr2 B2C'!K13*'Jahr2 B2C'!$C13*(1+$C92)+'Jahr2 B2C'!K14*'Jahr2 B2C'!$C14*(1+$C92)+'Jahr2 B2C'!K15*'Jahr2 B2C'!$C15*(1+$C92)+'Jahr2 B2C'!K16*'Jahr2 B2C'!$C16*(1+$C92)+'Jahr2 B2C'!K17*'Jahr2 B2C'!$C17*(1+$C92)+'Jahr2 B2C'!K18*'Jahr2 B2C'!$C18*(1+$C92)+'Jahr2 B2B'!K9*'Jahr2 B2B'!$C9*(1+$C92)+'Jahr2 B2B'!K10*'Jahr2 B2B'!$C10*(1+$C92)+'Jahr2 B2B'!K11*'Jahr2 B2B'!$C11*(1+$C92)+'Jahr2 B2B'!K12*'Jahr2 B2B'!$C12*(1+$C92)+'Jahr2 B2B'!K13*'Jahr2 B2B'!$C13*(1+$C92)+'Jahr2 B2B'!K14*'Jahr2 B2B'!$C14*(1+$C92)+'Jahr2 B2B'!K15*'Jahr2 B2B'!$C15*(1+$C92)+'Jahr2 B2B'!K16*'Jahr2 B2B'!$C16*(1+$C92)+'Jahr2 B2B'!K17*'Jahr2 B2B'!$C17*(1+$C92)+'Jahr2 B2B'!K18*'Jahr2 B2B'!$C18*(1+$C92)</f>
        <v>0</v>
      </c>
      <c r="M92" s="134">
        <f>'Jahr2 B2C'!L9*'Jahr2 B2C'!$C9*(1+$C92)+'Jahr2 B2C'!L10*'Jahr2 B2C'!$C10*(1+$C92)+'Jahr2 B2C'!L11*'Jahr2 B2C'!$C11*(1+$C92)+'Jahr2 B2C'!L12*'Jahr2 B2C'!$C12*(1+$C92)+'Jahr2 B2C'!L13*'Jahr2 B2C'!$C13*(1+$C92)+'Jahr2 B2C'!L14*'Jahr2 B2C'!$C14*(1+$C92)+'Jahr2 B2C'!L15*'Jahr2 B2C'!$C15*(1+$C92)+'Jahr2 B2C'!L16*'Jahr2 B2C'!$C16*(1+$C92)+'Jahr2 B2C'!L17*'Jahr2 B2C'!$C17*(1+$C92)+'Jahr2 B2C'!L18*'Jahr2 B2C'!$C18*(1+$C92)+'Jahr2 B2B'!L9*'Jahr2 B2B'!$C9*(1+$C92)+'Jahr2 B2B'!L10*'Jahr2 B2B'!$C10*(1+$C92)+'Jahr2 B2B'!L11*'Jahr2 B2B'!$C11*(1+$C92)+'Jahr2 B2B'!L12*'Jahr2 B2B'!$C12*(1+$C92)+'Jahr2 B2B'!L13*'Jahr2 B2B'!$C13*(1+$C92)+'Jahr2 B2B'!L14*'Jahr2 B2B'!$C14*(1+$C92)+'Jahr2 B2B'!L15*'Jahr2 B2B'!$C15*(1+$C92)+'Jahr2 B2B'!L16*'Jahr2 B2B'!$C16*(1+$C92)+'Jahr2 B2B'!L17*'Jahr2 B2B'!$C17*(1+$C92)+'Jahr2 B2B'!L18*'Jahr2 B2B'!$C18*(1+$C92)</f>
        <v>0</v>
      </c>
      <c r="N92" s="134">
        <f>'Jahr2 B2C'!M9*'Jahr2 B2C'!$C9*(1+$C92)+'Jahr2 B2C'!M10*'Jahr2 B2C'!$C10*(1+$C92)+'Jahr2 B2C'!M11*'Jahr2 B2C'!$C11*(1+$C92)+'Jahr2 B2C'!M12*'Jahr2 B2C'!$C12*(1+$C92)+'Jahr2 B2C'!M13*'Jahr2 B2C'!$C13*(1+$C92)+'Jahr2 B2C'!M14*'Jahr2 B2C'!$C14*(1+$C92)+'Jahr2 B2C'!M15*'Jahr2 B2C'!$C15*(1+$C92)+'Jahr2 B2C'!M16*'Jahr2 B2C'!$C16*(1+$C92)+'Jahr2 B2C'!M17*'Jahr2 B2C'!$C17*(1+$C92)+'Jahr2 B2C'!M18*'Jahr2 B2C'!$C18*(1+$C92)+'Jahr2 B2B'!M9*'Jahr2 B2B'!$C9*(1+$C92)+'Jahr2 B2B'!M10*'Jahr2 B2B'!$C10*(1+$C92)+'Jahr2 B2B'!M11*'Jahr2 B2B'!$C11*(1+$C92)+'Jahr2 B2B'!M12*'Jahr2 B2B'!$C12*(1+$C92)+'Jahr2 B2B'!M13*'Jahr2 B2B'!$C13*(1+$C92)+'Jahr2 B2B'!M14*'Jahr2 B2B'!$C14*(1+$C92)+'Jahr2 B2B'!M15*'Jahr2 B2B'!$C15*(1+$C92)+'Jahr2 B2B'!M16*'Jahr2 B2B'!$C16*(1+$C92)+'Jahr2 B2B'!M17*'Jahr2 B2B'!$C17*(1+$C92)+'Jahr2 B2B'!M18*'Jahr2 B2B'!$C18*(1+$C92)</f>
        <v>0</v>
      </c>
      <c r="O92" s="134">
        <f>'Jahr2 B2C'!N9*'Jahr2 B2C'!$C9*(1+$C92)+'Jahr2 B2C'!N10*'Jahr2 B2C'!$C10*(1+$C92)+'Jahr2 B2C'!N11*'Jahr2 B2C'!$C11*(1+$C92)+'Jahr2 B2C'!N12*'Jahr2 B2C'!$C12*(1+$C92)+'Jahr2 B2C'!N13*'Jahr2 B2C'!$C13*(1+$C92)+'Jahr2 B2C'!N14*'Jahr2 B2C'!$C14*(1+$C92)+'Jahr2 B2C'!N15*'Jahr2 B2C'!$C15*(1+$C92)+'Jahr2 B2C'!N16*'Jahr2 B2C'!$C16*(1+$C92)+'Jahr2 B2C'!N17*'Jahr2 B2C'!$C17*(1+$C92)+'Jahr2 B2C'!N18*'Jahr2 B2C'!$C18*(1+$C92)+'Jahr2 B2B'!N9*'Jahr2 B2B'!$C9*(1+$C92)+'Jahr2 B2B'!N10*'Jahr2 B2B'!$C10*(1+$C92)+'Jahr2 B2B'!N11*'Jahr2 B2B'!$C11*(1+$C92)+'Jahr2 B2B'!N12*'Jahr2 B2B'!$C12*(1+$C92)+'Jahr2 B2B'!N13*'Jahr2 B2B'!$C13*(1+$C92)+'Jahr2 B2B'!N14*'Jahr2 B2B'!$C14*(1+$C92)+'Jahr2 B2B'!N15*'Jahr2 B2B'!$C15*(1+$C92)+'Jahr2 B2B'!N16*'Jahr2 B2B'!$C16*(1+$C92)+'Jahr2 B2B'!N17*'Jahr2 B2B'!$C17*(1+$C92)+'Jahr2 B2B'!N18*'Jahr2 B2B'!$C18*(1+$C92)</f>
        <v>0</v>
      </c>
      <c r="P92" s="134">
        <f>'Jahr2 B2C'!O9*'Jahr2 B2C'!$C9*(1+$C92)+'Jahr2 B2C'!O10*'Jahr2 B2C'!$C10*(1+$C92)+'Jahr2 B2C'!O11*'Jahr2 B2C'!$C11*(1+$C92)+'Jahr2 B2C'!O12*'Jahr2 B2C'!$C12*(1+$C92)+'Jahr2 B2C'!O13*'Jahr2 B2C'!$C13*(1+$C92)+'Jahr2 B2C'!O14*'Jahr2 B2C'!$C14*(1+$C92)+'Jahr2 B2C'!O15*'Jahr2 B2C'!$C15*(1+$C92)+'Jahr2 B2C'!O16*'Jahr2 B2C'!$C16*(1+$C92)+'Jahr2 B2C'!O17*'Jahr2 B2C'!$C17*(1+$C92)+'Jahr2 B2C'!O18*'Jahr2 B2C'!$C18*(1+$C92)+'Jahr2 B2B'!O9*'Jahr2 B2B'!$C9*(1+$C92)+'Jahr2 B2B'!O10*'Jahr2 B2B'!$C10*(1+$C92)+'Jahr2 B2B'!O11*'Jahr2 B2B'!$C11*(1+$C92)+'Jahr2 B2B'!O12*'Jahr2 B2B'!$C12*(1+$C92)+'Jahr2 B2B'!O13*'Jahr2 B2B'!$C13*(1+$C92)+'Jahr2 B2B'!O14*'Jahr2 B2B'!$C14*(1+$C92)+'Jahr2 B2B'!O15*'Jahr2 B2B'!$C15*(1+$C92)+'Jahr2 B2B'!O16*'Jahr2 B2B'!$C16*(1+$C92)+'Jahr2 B2B'!O17*'Jahr2 B2B'!$C17*(1+$C92)+'Jahr2 B2B'!O18*'Jahr2 B2B'!$C18*(1+$C92)</f>
        <v>0</v>
      </c>
      <c r="Q92" s="134">
        <f>'Jahr2 B2C'!P9*'Jahr2 B2C'!$C9*(1+$C92)+'Jahr2 B2C'!P10*'Jahr2 B2C'!$C10*(1+$C92)+'Jahr2 B2C'!P11*'Jahr2 B2C'!$C11*(1+$C92)+'Jahr2 B2C'!P12*'Jahr2 B2C'!$C12*(1+$C92)+'Jahr2 B2C'!P13*'Jahr2 B2C'!$C13*(1+$C92)+'Jahr2 B2C'!P14*'Jahr2 B2C'!$C14*(1+$C92)+'Jahr2 B2C'!P15*'Jahr2 B2C'!$C15*(1+$C92)+'Jahr2 B2C'!P16*'Jahr2 B2C'!$C16*(1+$C92)+'Jahr2 B2C'!P17*'Jahr2 B2C'!$C17*(1+$C92)+'Jahr2 B2C'!P18*'Jahr2 B2C'!$C18*(1+$C92)+'Jahr2 B2B'!P9*'Jahr2 B2B'!$C9*(1+$C92)+'Jahr2 B2B'!P10*'Jahr2 B2B'!$C10*(1+$C92)+'Jahr2 B2B'!P11*'Jahr2 B2B'!$C11*(1+$C92)+'Jahr2 B2B'!P12*'Jahr2 B2B'!$C12*(1+$C92)+'Jahr2 B2B'!P13*'Jahr2 B2B'!$C13*(1+$C92)+'Jahr2 B2B'!P14*'Jahr2 B2B'!$C14*(1+$C92)+'Jahr2 B2B'!P15*'Jahr2 B2B'!$C15*(1+$C92)+'Jahr2 B2B'!P16*'Jahr2 B2B'!$C16*(1+$C92)+'Jahr2 B2B'!P17*'Jahr2 B2B'!$C17*(1+$C92)+'Jahr2 B2B'!P18*'Jahr2 B2B'!$C18*(1+$C92)</f>
        <v>0</v>
      </c>
      <c r="R92" s="134">
        <f t="shared" si="67"/>
        <v>0</v>
      </c>
      <c r="S92" s="56"/>
      <c r="T92" s="56"/>
      <c r="U92" s="195"/>
      <c r="V92" s="195"/>
      <c r="W92" s="195"/>
      <c r="X92" s="195"/>
      <c r="Y92" s="195"/>
      <c r="Z92" s="195"/>
      <c r="AA92" s="195"/>
      <c r="AB92" s="195"/>
      <c r="AC92" s="195"/>
      <c r="AD92" s="195"/>
      <c r="AE92" s="195"/>
      <c r="AF92" s="195"/>
      <c r="AG92" s="195"/>
      <c r="AH92" s="195"/>
      <c r="AI92" s="195"/>
      <c r="AJ92" s="195"/>
      <c r="AK92" s="195"/>
      <c r="AL92" s="195"/>
    </row>
    <row r="93" ht="15.0" customHeight="1">
      <c r="A93" s="15"/>
      <c r="B93" s="196" t="str">
        <f>'Jahr1 B2C'!A20</f>
        <v>Produktgruppe 2</v>
      </c>
      <c r="C93" s="217">
        <f t="shared" si="68"/>
        <v>0.19</v>
      </c>
      <c r="D93" s="198">
        <v>0.0</v>
      </c>
      <c r="E93" s="134">
        <f>'LIQ Jahr1'!Q93</f>
        <v>0</v>
      </c>
      <c r="F93" s="134">
        <f>'Jahr2 B2C'!E21*'Jahr2 B2C'!$C21*(1+$C93)+'Jahr2 B2C'!E22*'Jahr2 B2C'!$C22*(1+$C93)+'Jahr2 B2C'!E23*'Jahr2 B2C'!$C23*(1+$C93)+'Jahr2 B2C'!E24*'Jahr2 B2C'!$C24*(1+$C93)+'Jahr2 B2C'!E25*'Jahr2 B2C'!$C25*(1+$C93)+'Jahr2 B2C'!E26*'Jahr2 B2C'!$C26*(1+$C93)+'Jahr2 B2C'!E27*'Jahr2 B2C'!$C27*(1+$C93)+'Jahr2 B2C'!E28*'Jahr2 B2C'!$C28*(1+$C93)+'Jahr2 B2C'!E29*'Jahr2 B2C'!$C29*(1+$C93)+'Jahr2 B2C'!E30*'Jahr2 B2C'!$C30*(1+$C93)+'Jahr2 B2B'!E21*'Jahr2 B2B'!$C21*(1+$C93)+'Jahr2 B2B'!E22*'Jahr2 B2B'!$C22*(1+$C93)+'Jahr2 B2B'!E23*'Jahr2 B2B'!$C23*(1+$C93)+'Jahr2 B2B'!E24*'Jahr2 B2B'!$C24*(1+$C93)+'Jahr2 B2B'!E25*'Jahr2 B2B'!$C25*(1+$C93)+'Jahr2 B2B'!E26*'Jahr2 B2B'!$C26*(1+$C93)+'Jahr2 B2B'!E27*'Jahr2 B2B'!$C27*(1+$C93)+'Jahr2 B2B'!E28*'Jahr2 B2B'!$C28*(1+$C93)+'Jahr2 B2B'!E29*'Jahr2 B2B'!$C29*(1+$C93)+'Jahr2 B2B'!E30*'Jahr2 B2B'!$C30*(1+$C93)</f>
        <v>0</v>
      </c>
      <c r="G93" s="134">
        <f>'Jahr2 B2C'!F21*'Jahr2 B2C'!$C21*(1+$C93)+'Jahr2 B2C'!F22*'Jahr2 B2C'!$C22*(1+$C93)+'Jahr2 B2C'!F23*'Jahr2 B2C'!$C23*(1+$C93)+'Jahr2 B2C'!F24*'Jahr2 B2C'!$C24*(1+$C93)+'Jahr2 B2C'!F25*'Jahr2 B2C'!$C25*(1+$C93)+'Jahr2 B2C'!F26*'Jahr2 B2C'!$C26*(1+$C93)+'Jahr2 B2C'!F27*'Jahr2 B2C'!$C27*(1+$C93)+'Jahr2 B2C'!F28*'Jahr2 B2C'!$C28*(1+$C93)+'Jahr2 B2C'!F29*'Jahr2 B2C'!$C29*(1+$C93)+'Jahr2 B2C'!F30*'Jahr2 B2C'!$C30*(1+$C93)+'Jahr2 B2B'!F21*'Jahr2 B2B'!$C21*(1+$C93)+'Jahr2 B2B'!F22*'Jahr2 B2B'!$C22*(1+$C93)+'Jahr2 B2B'!F23*'Jahr2 B2B'!$C23*(1+$C93)+'Jahr2 B2B'!F24*'Jahr2 B2B'!$C24*(1+$C93)+'Jahr2 B2B'!F25*'Jahr2 B2B'!$C25*(1+$C93)+'Jahr2 B2B'!F26*'Jahr2 B2B'!$C26*(1+$C93)+'Jahr2 B2B'!F27*'Jahr2 B2B'!$C27*(1+$C93)+'Jahr2 B2B'!F28*'Jahr2 B2B'!$C28*(1+$C93)+'Jahr2 B2B'!F29*'Jahr2 B2B'!$C29*(1+$C93)+'Jahr2 B2B'!F30*'Jahr2 B2B'!$C30*(1+$C93)</f>
        <v>0</v>
      </c>
      <c r="H93" s="134">
        <f>'Jahr2 B2C'!G21*'Jahr2 B2C'!$C21*(1+$C93)+'Jahr2 B2C'!G22*'Jahr2 B2C'!$C22*(1+$C93)+'Jahr2 B2C'!G23*'Jahr2 B2C'!$C23*(1+$C93)+'Jahr2 B2C'!G24*'Jahr2 B2C'!$C24*(1+$C93)+'Jahr2 B2C'!G25*'Jahr2 B2C'!$C25*(1+$C93)+'Jahr2 B2C'!G26*'Jahr2 B2C'!$C26*(1+$C93)+'Jahr2 B2C'!G27*'Jahr2 B2C'!$C27*(1+$C93)+'Jahr2 B2C'!G28*'Jahr2 B2C'!$C28*(1+$C93)+'Jahr2 B2C'!G29*'Jahr2 B2C'!$C29*(1+$C93)+'Jahr2 B2C'!G30*'Jahr2 B2C'!$C30*(1+$C93)+'Jahr2 B2B'!G21*'Jahr2 B2B'!$C21*(1+$C93)+'Jahr2 B2B'!G22*'Jahr2 B2B'!$C22*(1+$C93)+'Jahr2 B2B'!G23*'Jahr2 B2B'!$C23*(1+$C93)+'Jahr2 B2B'!G24*'Jahr2 B2B'!$C24*(1+$C93)+'Jahr2 B2B'!G25*'Jahr2 B2B'!$C25*(1+$C93)+'Jahr2 B2B'!G26*'Jahr2 B2B'!$C26*(1+$C93)+'Jahr2 B2B'!G27*'Jahr2 B2B'!$C27*(1+$C93)+'Jahr2 B2B'!G28*'Jahr2 B2B'!$C28*(1+$C93)+'Jahr2 B2B'!G29*'Jahr2 B2B'!$C29*(1+$C93)+'Jahr2 B2B'!G30*'Jahr2 B2B'!$C30*(1+$C93)</f>
        <v>0</v>
      </c>
      <c r="I93" s="134">
        <f>'Jahr2 B2C'!H21*'Jahr2 B2C'!$C21*(1+$C93)+'Jahr2 B2C'!H22*'Jahr2 B2C'!$C22*(1+$C93)+'Jahr2 B2C'!H23*'Jahr2 B2C'!$C23*(1+$C93)+'Jahr2 B2C'!H24*'Jahr2 B2C'!$C24*(1+$C93)+'Jahr2 B2C'!H25*'Jahr2 B2C'!$C25*(1+$C93)+'Jahr2 B2C'!H26*'Jahr2 B2C'!$C26*(1+$C93)+'Jahr2 B2C'!H27*'Jahr2 B2C'!$C27*(1+$C93)+'Jahr2 B2C'!H28*'Jahr2 B2C'!$C28*(1+$C93)+'Jahr2 B2C'!H29*'Jahr2 B2C'!$C29*(1+$C93)+'Jahr2 B2C'!H30*'Jahr2 B2C'!$C30*(1+$C93)+'Jahr2 B2B'!H21*'Jahr2 B2B'!$C21*(1+$C93)+'Jahr2 B2B'!H22*'Jahr2 B2B'!$C22*(1+$C93)+'Jahr2 B2B'!H23*'Jahr2 B2B'!$C23*(1+$C93)+'Jahr2 B2B'!H24*'Jahr2 B2B'!$C24*(1+$C93)+'Jahr2 B2B'!H25*'Jahr2 B2B'!$C25*(1+$C93)+'Jahr2 B2B'!H26*'Jahr2 B2B'!$C26*(1+$C93)+'Jahr2 B2B'!H27*'Jahr2 B2B'!$C27*(1+$C93)+'Jahr2 B2B'!H28*'Jahr2 B2B'!$C28*(1+$C93)+'Jahr2 B2B'!H29*'Jahr2 B2B'!$C29*(1+$C93)+'Jahr2 B2B'!H30*'Jahr2 B2B'!$C30*(1+$C93)</f>
        <v>0</v>
      </c>
      <c r="J93" s="134">
        <f>'Jahr2 B2C'!I21*'Jahr2 B2C'!$C21*(1+$C93)+'Jahr2 B2C'!I22*'Jahr2 B2C'!$C22*(1+$C93)+'Jahr2 B2C'!I23*'Jahr2 B2C'!$C23*(1+$C93)+'Jahr2 B2C'!I24*'Jahr2 B2C'!$C24*(1+$C93)+'Jahr2 B2C'!I25*'Jahr2 B2C'!$C25*(1+$C93)+'Jahr2 B2C'!I26*'Jahr2 B2C'!$C26*(1+$C93)+'Jahr2 B2C'!I27*'Jahr2 B2C'!$C27*(1+$C93)+'Jahr2 B2C'!I28*'Jahr2 B2C'!$C28*(1+$C93)+'Jahr2 B2C'!I29*'Jahr2 B2C'!$C29*(1+$C93)+'Jahr2 B2C'!I30*'Jahr2 B2C'!$C30*(1+$C93)+'Jahr2 B2B'!I21*'Jahr2 B2B'!$C21*(1+$C93)+'Jahr2 B2B'!I22*'Jahr2 B2B'!$C22*(1+$C93)+'Jahr2 B2B'!I23*'Jahr2 B2B'!$C23*(1+$C93)+'Jahr2 B2B'!I24*'Jahr2 B2B'!$C24*(1+$C93)+'Jahr2 B2B'!I25*'Jahr2 B2B'!$C25*(1+$C93)+'Jahr2 B2B'!I26*'Jahr2 B2B'!$C26*(1+$C93)+'Jahr2 B2B'!I27*'Jahr2 B2B'!$C27*(1+$C93)+'Jahr2 B2B'!I28*'Jahr2 B2B'!$C28*(1+$C93)+'Jahr2 B2B'!I29*'Jahr2 B2B'!$C29*(1+$C93)+'Jahr2 B2B'!I30*'Jahr2 B2B'!$C30*(1+$C93)</f>
        <v>0</v>
      </c>
      <c r="K93" s="134">
        <f>'Jahr2 B2C'!J21*'Jahr2 B2C'!$C21*(1+$C93)+'Jahr2 B2C'!J22*'Jahr2 B2C'!$C22*(1+$C93)+'Jahr2 B2C'!J23*'Jahr2 B2C'!$C23*(1+$C93)+'Jahr2 B2C'!J24*'Jahr2 B2C'!$C24*(1+$C93)+'Jahr2 B2C'!J25*'Jahr2 B2C'!$C25*(1+$C93)+'Jahr2 B2C'!J26*'Jahr2 B2C'!$C26*(1+$C93)+'Jahr2 B2C'!J27*'Jahr2 B2C'!$C27*(1+$C93)+'Jahr2 B2C'!J28*'Jahr2 B2C'!$C28*(1+$C93)+'Jahr2 B2C'!J29*'Jahr2 B2C'!$C29*(1+$C93)+'Jahr2 B2C'!J30*'Jahr2 B2C'!$C30*(1+$C93)+'Jahr2 B2B'!J21*'Jahr2 B2B'!$C21*(1+$C93)+'Jahr2 B2B'!J22*'Jahr2 B2B'!$C22*(1+$C93)+'Jahr2 B2B'!J23*'Jahr2 B2B'!$C23*(1+$C93)+'Jahr2 B2B'!J24*'Jahr2 B2B'!$C24*(1+$C93)+'Jahr2 B2B'!J25*'Jahr2 B2B'!$C25*(1+$C93)+'Jahr2 B2B'!J26*'Jahr2 B2B'!$C26*(1+$C93)+'Jahr2 B2B'!J27*'Jahr2 B2B'!$C27*(1+$C93)+'Jahr2 B2B'!J28*'Jahr2 B2B'!$C28*(1+$C93)+'Jahr2 B2B'!J29*'Jahr2 B2B'!$C29*(1+$C93)+'Jahr2 B2B'!J30*'Jahr2 B2B'!$C30*(1+$C93)</f>
        <v>0</v>
      </c>
      <c r="L93" s="134">
        <f>'Jahr2 B2C'!K21*'Jahr2 B2C'!$C21*(1+$C93)+'Jahr2 B2C'!K22*'Jahr2 B2C'!$C22*(1+$C93)+'Jahr2 B2C'!K23*'Jahr2 B2C'!$C23*(1+$C93)+'Jahr2 B2C'!K24*'Jahr2 B2C'!$C24*(1+$C93)+'Jahr2 B2C'!K25*'Jahr2 B2C'!$C25*(1+$C93)+'Jahr2 B2C'!K26*'Jahr2 B2C'!$C26*(1+$C93)+'Jahr2 B2C'!K27*'Jahr2 B2C'!$C27*(1+$C93)+'Jahr2 B2C'!K28*'Jahr2 B2C'!$C28*(1+$C93)+'Jahr2 B2C'!K29*'Jahr2 B2C'!$C29*(1+$C93)+'Jahr2 B2C'!K30*'Jahr2 B2C'!$C30*(1+$C93)+'Jahr2 B2B'!K21*'Jahr2 B2B'!$C21*(1+$C93)+'Jahr2 B2B'!K22*'Jahr2 B2B'!$C22*(1+$C93)+'Jahr2 B2B'!K23*'Jahr2 B2B'!$C23*(1+$C93)+'Jahr2 B2B'!K24*'Jahr2 B2B'!$C24*(1+$C93)+'Jahr2 B2B'!K25*'Jahr2 B2B'!$C25*(1+$C93)+'Jahr2 B2B'!K26*'Jahr2 B2B'!$C26*(1+$C93)+'Jahr2 B2B'!K27*'Jahr2 B2B'!$C27*(1+$C93)+'Jahr2 B2B'!K28*'Jahr2 B2B'!$C28*(1+$C93)+'Jahr2 B2B'!K29*'Jahr2 B2B'!$C29*(1+$C93)+'Jahr2 B2B'!K30*'Jahr2 B2B'!$C30*(1+$C93)</f>
        <v>0</v>
      </c>
      <c r="M93" s="134">
        <f>'Jahr2 B2C'!L21*'Jahr2 B2C'!$C21*(1+$C93)+'Jahr2 B2C'!L22*'Jahr2 B2C'!$C22*(1+$C93)+'Jahr2 B2C'!L23*'Jahr2 B2C'!$C23*(1+$C93)+'Jahr2 B2C'!L24*'Jahr2 B2C'!$C24*(1+$C93)+'Jahr2 B2C'!L25*'Jahr2 B2C'!$C25*(1+$C93)+'Jahr2 B2C'!L26*'Jahr2 B2C'!$C26*(1+$C93)+'Jahr2 B2C'!L27*'Jahr2 B2C'!$C27*(1+$C93)+'Jahr2 B2C'!L28*'Jahr2 B2C'!$C28*(1+$C93)+'Jahr2 B2C'!L29*'Jahr2 B2C'!$C29*(1+$C93)+'Jahr2 B2C'!L30*'Jahr2 B2C'!$C30*(1+$C93)+'Jahr2 B2B'!L21*'Jahr2 B2B'!$C21*(1+$C93)+'Jahr2 B2B'!L22*'Jahr2 B2B'!$C22*(1+$C93)+'Jahr2 B2B'!L23*'Jahr2 B2B'!$C23*(1+$C93)+'Jahr2 B2B'!L24*'Jahr2 B2B'!$C24*(1+$C93)+'Jahr2 B2B'!L25*'Jahr2 B2B'!$C25*(1+$C93)+'Jahr2 B2B'!L26*'Jahr2 B2B'!$C26*(1+$C93)+'Jahr2 B2B'!L27*'Jahr2 B2B'!$C27*(1+$C93)+'Jahr2 B2B'!L28*'Jahr2 B2B'!$C28*(1+$C93)+'Jahr2 B2B'!L29*'Jahr2 B2B'!$C29*(1+$C93)+'Jahr2 B2B'!L30*'Jahr2 B2B'!$C30*(1+$C93)</f>
        <v>0</v>
      </c>
      <c r="N93" s="134">
        <f>'Jahr2 B2C'!M21*'Jahr2 B2C'!$C21*(1+$C93)+'Jahr2 B2C'!M22*'Jahr2 B2C'!$C22*(1+$C93)+'Jahr2 B2C'!M23*'Jahr2 B2C'!$C23*(1+$C93)+'Jahr2 B2C'!M24*'Jahr2 B2C'!$C24*(1+$C93)+'Jahr2 B2C'!M25*'Jahr2 B2C'!$C25*(1+$C93)+'Jahr2 B2C'!M26*'Jahr2 B2C'!$C26*(1+$C93)+'Jahr2 B2C'!M27*'Jahr2 B2C'!$C27*(1+$C93)+'Jahr2 B2C'!M28*'Jahr2 B2C'!$C28*(1+$C93)+'Jahr2 B2C'!M29*'Jahr2 B2C'!$C29*(1+$C93)+'Jahr2 B2C'!M30*'Jahr2 B2C'!$C30*(1+$C93)+'Jahr2 B2B'!M21*'Jahr2 B2B'!$C21*(1+$C93)+'Jahr2 B2B'!M22*'Jahr2 B2B'!$C22*(1+$C93)+'Jahr2 B2B'!M23*'Jahr2 B2B'!$C23*(1+$C93)+'Jahr2 B2B'!M24*'Jahr2 B2B'!$C24*(1+$C93)+'Jahr2 B2B'!M25*'Jahr2 B2B'!$C25*(1+$C93)+'Jahr2 B2B'!M26*'Jahr2 B2B'!$C26*(1+$C93)+'Jahr2 B2B'!M27*'Jahr2 B2B'!$C27*(1+$C93)+'Jahr2 B2B'!M28*'Jahr2 B2B'!$C28*(1+$C93)+'Jahr2 B2B'!M29*'Jahr2 B2B'!$C29*(1+$C93)+'Jahr2 B2B'!M30*'Jahr2 B2B'!$C30*(1+$C93)</f>
        <v>0</v>
      </c>
      <c r="O93" s="134">
        <f>'Jahr2 B2C'!N21*'Jahr2 B2C'!$C21*(1+$C93)+'Jahr2 B2C'!N22*'Jahr2 B2C'!$C22*(1+$C93)+'Jahr2 B2C'!N23*'Jahr2 B2C'!$C23*(1+$C93)+'Jahr2 B2C'!N24*'Jahr2 B2C'!$C24*(1+$C93)+'Jahr2 B2C'!N25*'Jahr2 B2C'!$C25*(1+$C93)+'Jahr2 B2C'!N26*'Jahr2 B2C'!$C26*(1+$C93)+'Jahr2 B2C'!N27*'Jahr2 B2C'!$C27*(1+$C93)+'Jahr2 B2C'!N28*'Jahr2 B2C'!$C28*(1+$C93)+'Jahr2 B2C'!N29*'Jahr2 B2C'!$C29*(1+$C93)+'Jahr2 B2C'!N30*'Jahr2 B2C'!$C30*(1+$C93)+'Jahr2 B2B'!N21*'Jahr2 B2B'!$C21*(1+$C93)+'Jahr2 B2B'!N22*'Jahr2 B2B'!$C22*(1+$C93)+'Jahr2 B2B'!N23*'Jahr2 B2B'!$C23*(1+$C93)+'Jahr2 B2B'!N24*'Jahr2 B2B'!$C24*(1+$C93)+'Jahr2 B2B'!N25*'Jahr2 B2B'!$C25*(1+$C93)+'Jahr2 B2B'!N26*'Jahr2 B2B'!$C26*(1+$C93)+'Jahr2 B2B'!N27*'Jahr2 B2B'!$C27*(1+$C93)+'Jahr2 B2B'!N28*'Jahr2 B2B'!$C28*(1+$C93)+'Jahr2 B2B'!N29*'Jahr2 B2B'!$C29*(1+$C93)+'Jahr2 B2B'!N30*'Jahr2 B2B'!$C30*(1+$C93)</f>
        <v>0</v>
      </c>
      <c r="P93" s="134">
        <f>'Jahr2 B2C'!O21*'Jahr2 B2C'!$C21*(1+$C93)+'Jahr2 B2C'!O22*'Jahr2 B2C'!$C22*(1+$C93)+'Jahr2 B2C'!O23*'Jahr2 B2C'!$C23*(1+$C93)+'Jahr2 B2C'!O24*'Jahr2 B2C'!$C24*(1+$C93)+'Jahr2 B2C'!O25*'Jahr2 B2C'!$C25*(1+$C93)+'Jahr2 B2C'!O26*'Jahr2 B2C'!$C26*(1+$C93)+'Jahr2 B2C'!O27*'Jahr2 B2C'!$C27*(1+$C93)+'Jahr2 B2C'!O28*'Jahr2 B2C'!$C28*(1+$C93)+'Jahr2 B2C'!O29*'Jahr2 B2C'!$C29*(1+$C93)+'Jahr2 B2C'!O30*'Jahr2 B2C'!$C30*(1+$C93)+'Jahr2 B2B'!O21*'Jahr2 B2B'!$C21*(1+$C93)+'Jahr2 B2B'!O22*'Jahr2 B2B'!$C22*(1+$C93)+'Jahr2 B2B'!O23*'Jahr2 B2B'!$C23*(1+$C93)+'Jahr2 B2B'!O24*'Jahr2 B2B'!$C24*(1+$C93)+'Jahr2 B2B'!O25*'Jahr2 B2B'!$C25*(1+$C93)+'Jahr2 B2B'!O26*'Jahr2 B2B'!$C26*(1+$C93)+'Jahr2 B2B'!O27*'Jahr2 B2B'!$C27*(1+$C93)+'Jahr2 B2B'!O28*'Jahr2 B2B'!$C28*(1+$C93)+'Jahr2 B2B'!O29*'Jahr2 B2B'!$C29*(1+$C93)+'Jahr2 B2B'!O30*'Jahr2 B2B'!$C30*(1+$C93)</f>
        <v>0</v>
      </c>
      <c r="Q93" s="134">
        <f>'Jahr2 B2C'!P21*'Jahr2 B2C'!$C21*(1+$C93)+'Jahr2 B2C'!P22*'Jahr2 B2C'!$C22*(1+$C93)+'Jahr2 B2C'!P23*'Jahr2 B2C'!$C23*(1+$C93)+'Jahr2 B2C'!P24*'Jahr2 B2C'!$C24*(1+$C93)+'Jahr2 B2C'!P25*'Jahr2 B2C'!$C25*(1+$C93)+'Jahr2 B2C'!P26*'Jahr2 B2C'!$C26*(1+$C93)+'Jahr2 B2C'!P27*'Jahr2 B2C'!$C27*(1+$C93)+'Jahr2 B2C'!P28*'Jahr2 B2C'!$C28*(1+$C93)+'Jahr2 B2C'!P29*'Jahr2 B2C'!$C29*(1+$C93)+'Jahr2 B2C'!P30*'Jahr2 B2C'!$C30*(1+$C93)+'Jahr2 B2B'!P21*'Jahr2 B2B'!$C21*(1+$C93)+'Jahr2 B2B'!P22*'Jahr2 B2B'!$C22*(1+$C93)+'Jahr2 B2B'!P23*'Jahr2 B2B'!$C23*(1+$C93)+'Jahr2 B2B'!P24*'Jahr2 B2B'!$C24*(1+$C93)+'Jahr2 B2B'!P25*'Jahr2 B2B'!$C25*(1+$C93)+'Jahr2 B2B'!P26*'Jahr2 B2B'!$C26*(1+$C93)+'Jahr2 B2B'!P27*'Jahr2 B2B'!$C27*(1+$C93)+'Jahr2 B2B'!P28*'Jahr2 B2B'!$C28*(1+$C93)+'Jahr2 B2B'!P29*'Jahr2 B2B'!$C29*(1+$C93)+'Jahr2 B2B'!P30*'Jahr2 B2B'!$C30*(1+$C93)</f>
        <v>0</v>
      </c>
      <c r="R93" s="134">
        <f t="shared" si="67"/>
        <v>0</v>
      </c>
      <c r="S93" s="56"/>
      <c r="T93" s="56"/>
      <c r="U93" s="195"/>
      <c r="V93" s="195"/>
      <c r="W93" s="195"/>
      <c r="X93" s="195"/>
      <c r="Y93" s="195"/>
      <c r="Z93" s="195"/>
      <c r="AA93" s="195"/>
      <c r="AB93" s="195"/>
      <c r="AC93" s="195"/>
      <c r="AD93" s="195"/>
      <c r="AE93" s="195"/>
      <c r="AF93" s="195"/>
      <c r="AG93" s="195"/>
      <c r="AH93" s="195"/>
      <c r="AI93" s="195"/>
      <c r="AJ93" s="195"/>
      <c r="AK93" s="195"/>
      <c r="AL93" s="195"/>
    </row>
    <row r="94" ht="15.0" customHeight="1">
      <c r="A94" s="15"/>
      <c r="B94" s="196" t="str">
        <f>'Jahr1 B2C'!A32</f>
        <v>Produktgruppe 3</v>
      </c>
      <c r="C94" s="217">
        <f t="shared" si="68"/>
        <v>0.19</v>
      </c>
      <c r="D94" s="198">
        <v>0.0</v>
      </c>
      <c r="E94" s="134">
        <f>'LIQ Jahr1'!Q94</f>
        <v>0</v>
      </c>
      <c r="F94" s="134">
        <f>'Jahr2 B2C'!E33*'Jahr2 B2C'!$C33*(1+$C94)+'Jahr2 B2C'!E34*'Jahr2 B2C'!$C34*(1+$C94)+'Jahr2 B2C'!E35*'Jahr2 B2C'!$C35*(1+$C94)+'Jahr2 B2C'!E36*'Jahr2 B2C'!$C36*(1+$C94)+'Jahr2 B2C'!E37*'Jahr2 B2C'!$C37*(1+$C94)+'Jahr2 B2C'!E38*'Jahr2 B2C'!$C38*(1+$C94)+'Jahr2 B2C'!E39*'Jahr2 B2C'!$C39*(1+$C94)+'Jahr2 B2C'!E40*'Jahr2 B2C'!$C40*(1+$C94)+'Jahr2 B2C'!E41*'Jahr2 B2C'!$C41*(1+$C94)+'Jahr2 B2C'!E42*'Jahr2 B2C'!$C42*(1+$C94)+'Jahr2 B2B'!E33*'Jahr2 B2B'!$C33*(1+$C94)+'Jahr2 B2B'!E34*'Jahr2 B2B'!$C34*(1+$C94)+'Jahr2 B2B'!E35*'Jahr2 B2B'!$C35*(1+$C94)+'Jahr2 B2B'!E36*'Jahr2 B2B'!$C36*(1+$C94)+'Jahr2 B2B'!E37*'Jahr2 B2B'!$C37*(1+$C94)+'Jahr2 B2B'!E38*'Jahr2 B2B'!$C38*(1+$C94)+'Jahr2 B2B'!E39*'Jahr2 B2B'!$C39*(1+$C94)+'Jahr2 B2B'!E40*'Jahr2 B2B'!$C40*(1+$C94)+'Jahr2 B2B'!E41*'Jahr2 B2B'!$C41*(1+$C94)+'Jahr2 B2B'!E42*'Jahr2 B2B'!$C42*(1+$C94)</f>
        <v>0</v>
      </c>
      <c r="G94" s="134">
        <f>'Jahr2 B2C'!F33*'Jahr2 B2C'!$C33*(1+$C94)+'Jahr2 B2C'!F34*'Jahr2 B2C'!$C34*(1+$C94)+'Jahr2 B2C'!F35*'Jahr2 B2C'!$C35*(1+$C94)+'Jahr2 B2C'!F36*'Jahr2 B2C'!$C36*(1+$C94)+'Jahr2 B2C'!F37*'Jahr2 B2C'!$C37*(1+$C94)+'Jahr2 B2C'!F38*'Jahr2 B2C'!$C38*(1+$C94)+'Jahr2 B2C'!F39*'Jahr2 B2C'!$C39*(1+$C94)+'Jahr2 B2C'!F40*'Jahr2 B2C'!$C40*(1+$C94)+'Jahr2 B2C'!F41*'Jahr2 B2C'!$C41*(1+$C94)+'Jahr2 B2C'!F42*'Jahr2 B2C'!$C42*(1+$C94)+'Jahr2 B2B'!F33*'Jahr2 B2B'!$C33*(1+$C94)+'Jahr2 B2B'!F34*'Jahr2 B2B'!$C34*(1+$C94)+'Jahr2 B2B'!F35*'Jahr2 B2B'!$C35*(1+$C94)+'Jahr2 B2B'!F36*'Jahr2 B2B'!$C36*(1+$C94)+'Jahr2 B2B'!F37*'Jahr2 B2B'!$C37*(1+$C94)+'Jahr2 B2B'!F38*'Jahr2 B2B'!$C38*(1+$C94)+'Jahr2 B2B'!F39*'Jahr2 B2B'!$C39*(1+$C94)+'Jahr2 B2B'!F40*'Jahr2 B2B'!$C40*(1+$C94)+'Jahr2 B2B'!F41*'Jahr2 B2B'!$C41*(1+$C94)+'Jahr2 B2B'!F42*'Jahr2 B2B'!$C42*(1+$C94)</f>
        <v>0</v>
      </c>
      <c r="H94" s="134">
        <f>'Jahr2 B2C'!G33*'Jahr2 B2C'!$C33*(1+$C94)+'Jahr2 B2C'!G34*'Jahr2 B2C'!$C34*(1+$C94)+'Jahr2 B2C'!G35*'Jahr2 B2C'!$C35*(1+$C94)+'Jahr2 B2C'!G36*'Jahr2 B2C'!$C36*(1+$C94)+'Jahr2 B2C'!G37*'Jahr2 B2C'!$C37*(1+$C94)+'Jahr2 B2C'!G38*'Jahr2 B2C'!$C38*(1+$C94)+'Jahr2 B2C'!G39*'Jahr2 B2C'!$C39*(1+$C94)+'Jahr2 B2C'!G40*'Jahr2 B2C'!$C40*(1+$C94)+'Jahr2 B2C'!G41*'Jahr2 B2C'!$C41*(1+$C94)+'Jahr2 B2C'!G42*'Jahr2 B2C'!$C42*(1+$C94)+'Jahr2 B2B'!G33*'Jahr2 B2B'!$C33*(1+$C94)+'Jahr2 B2B'!G34*'Jahr2 B2B'!$C34*(1+$C94)+'Jahr2 B2B'!G35*'Jahr2 B2B'!$C35*(1+$C94)+'Jahr2 B2B'!G36*'Jahr2 B2B'!$C36*(1+$C94)+'Jahr2 B2B'!G37*'Jahr2 B2B'!$C37*(1+$C94)+'Jahr2 B2B'!G38*'Jahr2 B2B'!$C38*(1+$C94)+'Jahr2 B2B'!G39*'Jahr2 B2B'!$C39*(1+$C94)+'Jahr2 B2B'!G40*'Jahr2 B2B'!$C40*(1+$C94)+'Jahr2 B2B'!G41*'Jahr2 B2B'!$C41*(1+$C94)+'Jahr2 B2B'!G42*'Jahr2 B2B'!$C42*(1+$C94)</f>
        <v>0</v>
      </c>
      <c r="I94" s="134">
        <f>'Jahr2 B2C'!H33*'Jahr2 B2C'!$C33*(1+$C94)+'Jahr2 B2C'!H34*'Jahr2 B2C'!$C34*(1+$C94)+'Jahr2 B2C'!H35*'Jahr2 B2C'!$C35*(1+$C94)+'Jahr2 B2C'!H36*'Jahr2 B2C'!$C36*(1+$C94)+'Jahr2 B2C'!H37*'Jahr2 B2C'!$C37*(1+$C94)+'Jahr2 B2C'!H38*'Jahr2 B2C'!$C38*(1+$C94)+'Jahr2 B2C'!H39*'Jahr2 B2C'!$C39*(1+$C94)+'Jahr2 B2C'!H40*'Jahr2 B2C'!$C40*(1+$C94)+'Jahr2 B2C'!H41*'Jahr2 B2C'!$C41*(1+$C94)+'Jahr2 B2C'!H42*'Jahr2 B2C'!$C42*(1+$C94)+'Jahr2 B2B'!H33*'Jahr2 B2B'!$C33*(1+$C94)+'Jahr2 B2B'!H34*'Jahr2 B2B'!$C34*(1+$C94)+'Jahr2 B2B'!H35*'Jahr2 B2B'!$C35*(1+$C94)+'Jahr2 B2B'!H36*'Jahr2 B2B'!$C36*(1+$C94)+'Jahr2 B2B'!H37*'Jahr2 B2B'!$C37*(1+$C94)+'Jahr2 B2B'!H38*'Jahr2 B2B'!$C38*(1+$C94)+'Jahr2 B2B'!H39*'Jahr2 B2B'!$C39*(1+$C94)+'Jahr2 B2B'!H40*'Jahr2 B2B'!$C40*(1+$C94)+'Jahr2 B2B'!H41*'Jahr2 B2B'!$C41*(1+$C94)+'Jahr2 B2B'!H42*'Jahr2 B2B'!$C42*(1+$C94)</f>
        <v>0</v>
      </c>
      <c r="J94" s="134">
        <f>'Jahr2 B2C'!I33*'Jahr2 B2C'!$C33*(1+$C94)+'Jahr2 B2C'!I34*'Jahr2 B2C'!$C34*(1+$C94)+'Jahr2 B2C'!I35*'Jahr2 B2C'!$C35*(1+$C94)+'Jahr2 B2C'!I36*'Jahr2 B2C'!$C36*(1+$C94)+'Jahr2 B2C'!I37*'Jahr2 B2C'!$C37*(1+$C94)+'Jahr2 B2C'!I38*'Jahr2 B2C'!$C38*(1+$C94)+'Jahr2 B2C'!I39*'Jahr2 B2C'!$C39*(1+$C94)+'Jahr2 B2C'!I40*'Jahr2 B2C'!$C40*(1+$C94)+'Jahr2 B2C'!I41*'Jahr2 B2C'!$C41*(1+$C94)+'Jahr2 B2C'!I42*'Jahr2 B2C'!$C42*(1+$C94)+'Jahr2 B2B'!I33*'Jahr2 B2B'!$C33*(1+$C94)+'Jahr2 B2B'!I34*'Jahr2 B2B'!$C34*(1+$C94)+'Jahr2 B2B'!I35*'Jahr2 B2B'!$C35*(1+$C94)+'Jahr2 B2B'!I36*'Jahr2 B2B'!$C36*(1+$C94)+'Jahr2 B2B'!I37*'Jahr2 B2B'!$C37*(1+$C94)+'Jahr2 B2B'!I38*'Jahr2 B2B'!$C38*(1+$C94)+'Jahr2 B2B'!I39*'Jahr2 B2B'!$C39*(1+$C94)+'Jahr2 B2B'!I40*'Jahr2 B2B'!$C40*(1+$C94)+'Jahr2 B2B'!I41*'Jahr2 B2B'!$C41*(1+$C94)+'Jahr2 B2B'!I42*'Jahr2 B2B'!$C42*(1+$C94)</f>
        <v>0</v>
      </c>
      <c r="K94" s="134">
        <f>'Jahr2 B2C'!J33*'Jahr2 B2C'!$C33*(1+$C94)+'Jahr2 B2C'!J34*'Jahr2 B2C'!$C34*(1+$C94)+'Jahr2 B2C'!J35*'Jahr2 B2C'!$C35*(1+$C94)+'Jahr2 B2C'!J36*'Jahr2 B2C'!$C36*(1+$C94)+'Jahr2 B2C'!J37*'Jahr2 B2C'!$C37*(1+$C94)+'Jahr2 B2C'!J38*'Jahr2 B2C'!$C38*(1+$C94)+'Jahr2 B2C'!J39*'Jahr2 B2C'!$C39*(1+$C94)+'Jahr2 B2C'!J40*'Jahr2 B2C'!$C40*(1+$C94)+'Jahr2 B2C'!J41*'Jahr2 B2C'!$C41*(1+$C94)+'Jahr2 B2C'!J42*'Jahr2 B2C'!$C42*(1+$C94)+'Jahr2 B2B'!J33*'Jahr2 B2B'!$C33*(1+$C94)+'Jahr2 B2B'!J34*'Jahr2 B2B'!$C34*(1+$C94)+'Jahr2 B2B'!J35*'Jahr2 B2B'!$C35*(1+$C94)+'Jahr2 B2B'!J36*'Jahr2 B2B'!$C36*(1+$C94)+'Jahr2 B2B'!J37*'Jahr2 B2B'!$C37*(1+$C94)+'Jahr2 B2B'!J38*'Jahr2 B2B'!$C38*(1+$C94)+'Jahr2 B2B'!J39*'Jahr2 B2B'!$C39*(1+$C94)+'Jahr2 B2B'!J40*'Jahr2 B2B'!$C40*(1+$C94)+'Jahr2 B2B'!J41*'Jahr2 B2B'!$C41*(1+$C94)+'Jahr2 B2B'!J42*'Jahr2 B2B'!$C42*(1+$C94)</f>
        <v>0</v>
      </c>
      <c r="L94" s="134">
        <f>'Jahr2 B2C'!K33*'Jahr2 B2C'!$C33*(1+$C94)+'Jahr2 B2C'!K34*'Jahr2 B2C'!$C34*(1+$C94)+'Jahr2 B2C'!K35*'Jahr2 B2C'!$C35*(1+$C94)+'Jahr2 B2C'!K36*'Jahr2 B2C'!$C36*(1+$C94)+'Jahr2 B2C'!K37*'Jahr2 B2C'!$C37*(1+$C94)+'Jahr2 B2C'!K38*'Jahr2 B2C'!$C38*(1+$C94)+'Jahr2 B2C'!K39*'Jahr2 B2C'!$C39*(1+$C94)+'Jahr2 B2C'!K40*'Jahr2 B2C'!$C40*(1+$C94)+'Jahr2 B2C'!K41*'Jahr2 B2C'!$C41*(1+$C94)+'Jahr2 B2C'!K42*'Jahr2 B2C'!$C42*(1+$C94)+'Jahr2 B2B'!K33*'Jahr2 B2B'!$C33*(1+$C94)+'Jahr2 B2B'!K34*'Jahr2 B2B'!$C34*(1+$C94)+'Jahr2 B2B'!K35*'Jahr2 B2B'!$C35*(1+$C94)+'Jahr2 B2B'!K36*'Jahr2 B2B'!$C36*(1+$C94)+'Jahr2 B2B'!K37*'Jahr2 B2B'!$C37*(1+$C94)+'Jahr2 B2B'!K38*'Jahr2 B2B'!$C38*(1+$C94)+'Jahr2 B2B'!K39*'Jahr2 B2B'!$C39*(1+$C94)+'Jahr2 B2B'!K40*'Jahr2 B2B'!$C40*(1+$C94)+'Jahr2 B2B'!K41*'Jahr2 B2B'!$C41*(1+$C94)+'Jahr2 B2B'!K42*'Jahr2 B2B'!$C42*(1+$C94)</f>
        <v>0</v>
      </c>
      <c r="M94" s="134">
        <f>'Jahr2 B2C'!L33*'Jahr2 B2C'!$C33*(1+$C94)+'Jahr2 B2C'!L34*'Jahr2 B2C'!$C34*(1+$C94)+'Jahr2 B2C'!L35*'Jahr2 B2C'!$C35*(1+$C94)+'Jahr2 B2C'!L36*'Jahr2 B2C'!$C36*(1+$C94)+'Jahr2 B2C'!L37*'Jahr2 B2C'!$C37*(1+$C94)+'Jahr2 B2C'!L38*'Jahr2 B2C'!$C38*(1+$C94)+'Jahr2 B2C'!L39*'Jahr2 B2C'!$C39*(1+$C94)+'Jahr2 B2C'!L40*'Jahr2 B2C'!$C40*(1+$C94)+'Jahr2 B2C'!L41*'Jahr2 B2C'!$C41*(1+$C94)+'Jahr2 B2C'!L42*'Jahr2 B2C'!$C42*(1+$C94)+'Jahr2 B2B'!L33*'Jahr2 B2B'!$C33*(1+$C94)+'Jahr2 B2B'!L34*'Jahr2 B2B'!$C34*(1+$C94)+'Jahr2 B2B'!L35*'Jahr2 B2B'!$C35*(1+$C94)+'Jahr2 B2B'!L36*'Jahr2 B2B'!$C36*(1+$C94)+'Jahr2 B2B'!L37*'Jahr2 B2B'!$C37*(1+$C94)+'Jahr2 B2B'!L38*'Jahr2 B2B'!$C38*(1+$C94)+'Jahr2 B2B'!L39*'Jahr2 B2B'!$C39*(1+$C94)+'Jahr2 B2B'!L40*'Jahr2 B2B'!$C40*(1+$C94)+'Jahr2 B2B'!L41*'Jahr2 B2B'!$C41*(1+$C94)+'Jahr2 B2B'!L42*'Jahr2 B2B'!$C42*(1+$C94)</f>
        <v>0</v>
      </c>
      <c r="N94" s="134">
        <f>'Jahr2 B2C'!M33*'Jahr2 B2C'!$C33*(1+$C94)+'Jahr2 B2C'!M34*'Jahr2 B2C'!$C34*(1+$C94)+'Jahr2 B2C'!M35*'Jahr2 B2C'!$C35*(1+$C94)+'Jahr2 B2C'!M36*'Jahr2 B2C'!$C36*(1+$C94)+'Jahr2 B2C'!M37*'Jahr2 B2C'!$C37*(1+$C94)+'Jahr2 B2C'!M38*'Jahr2 B2C'!$C38*(1+$C94)+'Jahr2 B2C'!M39*'Jahr2 B2C'!$C39*(1+$C94)+'Jahr2 B2C'!M40*'Jahr2 B2C'!$C40*(1+$C94)+'Jahr2 B2C'!M41*'Jahr2 B2C'!$C41*(1+$C94)+'Jahr2 B2C'!M42*'Jahr2 B2C'!$C42*(1+$C94)+'Jahr2 B2B'!M33*'Jahr2 B2B'!$C33*(1+$C94)+'Jahr2 B2B'!M34*'Jahr2 B2B'!$C34*(1+$C94)+'Jahr2 B2B'!M35*'Jahr2 B2B'!$C35*(1+$C94)+'Jahr2 B2B'!M36*'Jahr2 B2B'!$C36*(1+$C94)+'Jahr2 B2B'!M37*'Jahr2 B2B'!$C37*(1+$C94)+'Jahr2 B2B'!M38*'Jahr2 B2B'!$C38*(1+$C94)+'Jahr2 B2B'!M39*'Jahr2 B2B'!$C39*(1+$C94)+'Jahr2 B2B'!M40*'Jahr2 B2B'!$C40*(1+$C94)+'Jahr2 B2B'!M41*'Jahr2 B2B'!$C41*(1+$C94)+'Jahr2 B2B'!M42*'Jahr2 B2B'!$C42*(1+$C94)</f>
        <v>0</v>
      </c>
      <c r="O94" s="134">
        <f>'Jahr2 B2C'!N33*'Jahr2 B2C'!$C33*(1+$C94)+'Jahr2 B2C'!N34*'Jahr2 B2C'!$C34*(1+$C94)+'Jahr2 B2C'!N35*'Jahr2 B2C'!$C35*(1+$C94)+'Jahr2 B2C'!N36*'Jahr2 B2C'!$C36*(1+$C94)+'Jahr2 B2C'!N37*'Jahr2 B2C'!$C37*(1+$C94)+'Jahr2 B2C'!N38*'Jahr2 B2C'!$C38*(1+$C94)+'Jahr2 B2C'!N39*'Jahr2 B2C'!$C39*(1+$C94)+'Jahr2 B2C'!N40*'Jahr2 B2C'!$C40*(1+$C94)+'Jahr2 B2C'!N41*'Jahr2 B2C'!$C41*(1+$C94)+'Jahr2 B2C'!N42*'Jahr2 B2C'!$C42*(1+$C94)+'Jahr2 B2B'!N33*'Jahr2 B2B'!$C33*(1+$C94)+'Jahr2 B2B'!N34*'Jahr2 B2B'!$C34*(1+$C94)+'Jahr2 B2B'!N35*'Jahr2 B2B'!$C35*(1+$C94)+'Jahr2 B2B'!N36*'Jahr2 B2B'!$C36*(1+$C94)+'Jahr2 B2B'!N37*'Jahr2 B2B'!$C37*(1+$C94)+'Jahr2 B2B'!N38*'Jahr2 B2B'!$C38*(1+$C94)+'Jahr2 B2B'!N39*'Jahr2 B2B'!$C39*(1+$C94)+'Jahr2 B2B'!N40*'Jahr2 B2B'!$C40*(1+$C94)+'Jahr2 B2B'!N41*'Jahr2 B2B'!$C41*(1+$C94)+'Jahr2 B2B'!N42*'Jahr2 B2B'!$C42*(1+$C94)</f>
        <v>0</v>
      </c>
      <c r="P94" s="134">
        <f>'Jahr2 B2C'!O33*'Jahr2 B2C'!$C33*(1+$C94)+'Jahr2 B2C'!O34*'Jahr2 B2C'!$C34*(1+$C94)+'Jahr2 B2C'!O35*'Jahr2 B2C'!$C35*(1+$C94)+'Jahr2 B2C'!O36*'Jahr2 B2C'!$C36*(1+$C94)+'Jahr2 B2C'!O37*'Jahr2 B2C'!$C37*(1+$C94)+'Jahr2 B2C'!O38*'Jahr2 B2C'!$C38*(1+$C94)+'Jahr2 B2C'!O39*'Jahr2 B2C'!$C39*(1+$C94)+'Jahr2 B2C'!O40*'Jahr2 B2C'!$C40*(1+$C94)+'Jahr2 B2C'!O41*'Jahr2 B2C'!$C41*(1+$C94)+'Jahr2 B2C'!O42*'Jahr2 B2C'!$C42*(1+$C94)+'Jahr2 B2B'!O33*'Jahr2 B2B'!$C33*(1+$C94)+'Jahr2 B2B'!O34*'Jahr2 B2B'!$C34*(1+$C94)+'Jahr2 B2B'!O35*'Jahr2 B2B'!$C35*(1+$C94)+'Jahr2 B2B'!O36*'Jahr2 B2B'!$C36*(1+$C94)+'Jahr2 B2B'!O37*'Jahr2 B2B'!$C37*(1+$C94)+'Jahr2 B2B'!O38*'Jahr2 B2B'!$C38*(1+$C94)+'Jahr2 B2B'!O39*'Jahr2 B2B'!$C39*(1+$C94)+'Jahr2 B2B'!O40*'Jahr2 B2B'!$C40*(1+$C94)+'Jahr2 B2B'!O41*'Jahr2 B2B'!$C41*(1+$C94)+'Jahr2 B2B'!O42*'Jahr2 B2B'!$C42*(1+$C94)</f>
        <v>0</v>
      </c>
      <c r="Q94" s="134">
        <f>'Jahr2 B2C'!P33*'Jahr2 B2C'!$C33*(1+$C94)+'Jahr2 B2C'!P34*'Jahr2 B2C'!$C34*(1+$C94)+'Jahr2 B2C'!P35*'Jahr2 B2C'!$C35*(1+$C94)+'Jahr2 B2C'!P36*'Jahr2 B2C'!$C36*(1+$C94)+'Jahr2 B2C'!P37*'Jahr2 B2C'!$C37*(1+$C94)+'Jahr2 B2C'!P38*'Jahr2 B2C'!$C38*(1+$C94)+'Jahr2 B2C'!P39*'Jahr2 B2C'!$C39*(1+$C94)+'Jahr2 B2C'!P40*'Jahr2 B2C'!$C40*(1+$C94)+'Jahr2 B2C'!P41*'Jahr2 B2C'!$C41*(1+$C94)+'Jahr2 B2C'!P42*'Jahr2 B2C'!$C42*(1+$C94)+'Jahr2 B2B'!P33*'Jahr2 B2B'!$C33*(1+$C94)+'Jahr2 B2B'!P34*'Jahr2 B2B'!$C34*(1+$C94)+'Jahr2 B2B'!P35*'Jahr2 B2B'!$C35*(1+$C94)+'Jahr2 B2B'!P36*'Jahr2 B2B'!$C36*(1+$C94)+'Jahr2 B2B'!P37*'Jahr2 B2B'!$C37*(1+$C94)+'Jahr2 B2B'!P38*'Jahr2 B2B'!$C38*(1+$C94)+'Jahr2 B2B'!P39*'Jahr2 B2B'!$C39*(1+$C94)+'Jahr2 B2B'!P40*'Jahr2 B2B'!$C40*(1+$C94)+'Jahr2 B2B'!P41*'Jahr2 B2B'!$C41*(1+$C94)+'Jahr2 B2B'!P42*'Jahr2 B2B'!$C42*(1+$C94)</f>
        <v>0</v>
      </c>
      <c r="R94" s="134">
        <f t="shared" si="67"/>
        <v>0</v>
      </c>
      <c r="S94" s="56"/>
      <c r="T94" s="56"/>
      <c r="U94" s="195"/>
      <c r="V94" s="195"/>
      <c r="W94" s="195"/>
      <c r="X94" s="195"/>
      <c r="Y94" s="195"/>
      <c r="Z94" s="195"/>
      <c r="AA94" s="195"/>
      <c r="AB94" s="195"/>
      <c r="AC94" s="195"/>
      <c r="AD94" s="195"/>
      <c r="AE94" s="195"/>
      <c r="AF94" s="195"/>
      <c r="AG94" s="195"/>
      <c r="AH94" s="195"/>
      <c r="AI94" s="195"/>
      <c r="AJ94" s="195"/>
      <c r="AK94" s="195"/>
      <c r="AL94" s="195"/>
    </row>
    <row r="95" ht="15.0" customHeight="1">
      <c r="A95" s="15"/>
      <c r="B95" s="196" t="str">
        <f>'Jahr1 B2C'!A44</f>
        <v>Produktgruppe 4</v>
      </c>
      <c r="C95" s="217">
        <f t="shared" si="68"/>
        <v>0.19</v>
      </c>
      <c r="D95" s="198">
        <v>0.0</v>
      </c>
      <c r="E95" s="134">
        <f>'LIQ Jahr1'!Q95</f>
        <v>0</v>
      </c>
      <c r="F95" s="134">
        <f>'Jahr2 B2C'!E45*'Jahr2 B2C'!$C45*(1+$C95)+'Jahr2 B2C'!E46*'Jahr2 B2C'!$C46*(1+$C95)+'Jahr2 B2C'!E47*'Jahr2 B2C'!$C47*(1+$C95)+'Jahr2 B2C'!E48*'Jahr2 B2C'!$C48*(1+$C95)+'Jahr2 B2C'!E49*'Jahr2 B2C'!$C49*(1+$C95)+'Jahr2 B2C'!E50*'Jahr2 B2C'!$C50*(1+$C95)+'Jahr2 B2C'!E51*'Jahr2 B2C'!$C51*(1+$C95)+'Jahr2 B2C'!E52*'Jahr2 B2C'!$C52*(1+$C95)+'Jahr2 B2C'!E53*'Jahr2 B2C'!$C53*(1+$C95)+'Jahr2 B2C'!E54*'Jahr2 B2C'!$C54*(1+$C95)+'Jahr2 B2B'!E45*'Jahr2 B2B'!$C45*(1+$C95)+'Jahr2 B2B'!E46*'Jahr2 B2B'!$C46*(1+$C95)+'Jahr2 B2B'!E47*'Jahr2 B2B'!$C47*(1+$C95)+'Jahr2 B2B'!E48*'Jahr2 B2B'!$C48*(1+$C95)+'Jahr2 B2B'!E49*'Jahr2 B2B'!$C49*(1+$C95)+'Jahr2 B2B'!E50*'Jahr2 B2B'!$C50*(1+$C95)+'Jahr2 B2B'!E51*'Jahr2 B2B'!$C51*(1+$C95)+'Jahr2 B2B'!E52*'Jahr2 B2B'!$C52*(1+$C95)+'Jahr2 B2B'!E53*'Jahr2 B2B'!$C53*(1+$C95)+'Jahr2 B2B'!E54*'Jahr2 B2B'!$C54*(1+$C95)</f>
        <v>0</v>
      </c>
      <c r="G95" s="134">
        <f>'Jahr2 B2C'!F45*'Jahr2 B2C'!$C45*(1+$C95)+'Jahr2 B2C'!F46*'Jahr2 B2C'!$C46*(1+$C95)+'Jahr2 B2C'!F47*'Jahr2 B2C'!$C47*(1+$C95)+'Jahr2 B2C'!F48*'Jahr2 B2C'!$C48*(1+$C95)+'Jahr2 B2C'!F49*'Jahr2 B2C'!$C49*(1+$C95)+'Jahr2 B2C'!F50*'Jahr2 B2C'!$C50*(1+$C95)+'Jahr2 B2C'!F51*'Jahr2 B2C'!$C51*(1+$C95)+'Jahr2 B2C'!F52*'Jahr2 B2C'!$C52*(1+$C95)+'Jahr2 B2C'!F53*'Jahr2 B2C'!$C53*(1+$C95)+'Jahr2 B2C'!F54*'Jahr2 B2C'!$C54*(1+$C95)+'Jahr2 B2B'!F45*'Jahr2 B2B'!$C45*(1+$C95)+'Jahr2 B2B'!F46*'Jahr2 B2B'!$C46*(1+$C95)+'Jahr2 B2B'!F47*'Jahr2 B2B'!$C47*(1+$C95)+'Jahr2 B2B'!F48*'Jahr2 B2B'!$C48*(1+$C95)+'Jahr2 B2B'!F49*'Jahr2 B2B'!$C49*(1+$C95)+'Jahr2 B2B'!F50*'Jahr2 B2B'!$C50*(1+$C95)+'Jahr2 B2B'!F51*'Jahr2 B2B'!$C51*(1+$C95)+'Jahr2 B2B'!F52*'Jahr2 B2B'!$C52*(1+$C95)+'Jahr2 B2B'!F53*'Jahr2 B2B'!$C53*(1+$C95)+'Jahr2 B2B'!F54*'Jahr2 B2B'!$C54*(1+$C95)</f>
        <v>0</v>
      </c>
      <c r="H95" s="134">
        <f>'Jahr2 B2C'!G45*'Jahr2 B2C'!$C45*(1+$C95)+'Jahr2 B2C'!G46*'Jahr2 B2C'!$C46*(1+$C95)+'Jahr2 B2C'!G47*'Jahr2 B2C'!$C47*(1+$C95)+'Jahr2 B2C'!G48*'Jahr2 B2C'!$C48*(1+$C95)+'Jahr2 B2C'!G49*'Jahr2 B2C'!$C49*(1+$C95)+'Jahr2 B2C'!G50*'Jahr2 B2C'!$C50*(1+$C95)+'Jahr2 B2C'!G51*'Jahr2 B2C'!$C51*(1+$C95)+'Jahr2 B2C'!G52*'Jahr2 B2C'!$C52*(1+$C95)+'Jahr2 B2C'!G53*'Jahr2 B2C'!$C53*(1+$C95)+'Jahr2 B2C'!G54*'Jahr2 B2C'!$C54*(1+$C95)+'Jahr2 B2B'!G45*'Jahr2 B2B'!$C45*(1+$C95)+'Jahr2 B2B'!G46*'Jahr2 B2B'!$C46*(1+$C95)+'Jahr2 B2B'!G47*'Jahr2 B2B'!$C47*(1+$C95)+'Jahr2 B2B'!G48*'Jahr2 B2B'!$C48*(1+$C95)+'Jahr2 B2B'!G49*'Jahr2 B2B'!$C49*(1+$C95)+'Jahr2 B2B'!G50*'Jahr2 B2B'!$C50*(1+$C95)+'Jahr2 B2B'!G51*'Jahr2 B2B'!$C51*(1+$C95)+'Jahr2 B2B'!G52*'Jahr2 B2B'!$C52*(1+$C95)+'Jahr2 B2B'!G53*'Jahr2 B2B'!$C53*(1+$C95)+'Jahr2 B2B'!G54*'Jahr2 B2B'!$C54*(1+$C95)</f>
        <v>0</v>
      </c>
      <c r="I95" s="134">
        <f>'Jahr2 B2C'!H45*'Jahr2 B2C'!$C45*(1+$C95)+'Jahr2 B2C'!H46*'Jahr2 B2C'!$C46*(1+$C95)+'Jahr2 B2C'!H47*'Jahr2 B2C'!$C47*(1+$C95)+'Jahr2 B2C'!H48*'Jahr2 B2C'!$C48*(1+$C95)+'Jahr2 B2C'!H49*'Jahr2 B2C'!$C49*(1+$C95)+'Jahr2 B2C'!H50*'Jahr2 B2C'!$C50*(1+$C95)+'Jahr2 B2C'!H51*'Jahr2 B2C'!$C51*(1+$C95)+'Jahr2 B2C'!H52*'Jahr2 B2C'!$C52*(1+$C95)+'Jahr2 B2C'!H53*'Jahr2 B2C'!$C53*(1+$C95)+'Jahr2 B2C'!H54*'Jahr2 B2C'!$C54*(1+$C95)+'Jahr2 B2B'!H45*'Jahr2 B2B'!$C45*(1+$C95)+'Jahr2 B2B'!H46*'Jahr2 B2B'!$C46*(1+$C95)+'Jahr2 B2B'!H47*'Jahr2 B2B'!$C47*(1+$C95)+'Jahr2 B2B'!H48*'Jahr2 B2B'!$C48*(1+$C95)+'Jahr2 B2B'!H49*'Jahr2 B2B'!$C49*(1+$C95)+'Jahr2 B2B'!H50*'Jahr2 B2B'!$C50*(1+$C95)+'Jahr2 B2B'!H51*'Jahr2 B2B'!$C51*(1+$C95)+'Jahr2 B2B'!H52*'Jahr2 B2B'!$C52*(1+$C95)+'Jahr2 B2B'!H53*'Jahr2 B2B'!$C53*(1+$C95)+'Jahr2 B2B'!H54*'Jahr2 B2B'!$C54*(1+$C95)</f>
        <v>0</v>
      </c>
      <c r="J95" s="134">
        <f>'Jahr2 B2C'!I45*'Jahr2 B2C'!$C45*(1+$C95)+'Jahr2 B2C'!I46*'Jahr2 B2C'!$C46*(1+$C95)+'Jahr2 B2C'!I47*'Jahr2 B2C'!$C47*(1+$C95)+'Jahr2 B2C'!I48*'Jahr2 B2C'!$C48*(1+$C95)+'Jahr2 B2C'!I49*'Jahr2 B2C'!$C49*(1+$C95)+'Jahr2 B2C'!I50*'Jahr2 B2C'!$C50*(1+$C95)+'Jahr2 B2C'!I51*'Jahr2 B2C'!$C51*(1+$C95)+'Jahr2 B2C'!I52*'Jahr2 B2C'!$C52*(1+$C95)+'Jahr2 B2C'!I53*'Jahr2 B2C'!$C53*(1+$C95)+'Jahr2 B2C'!I54*'Jahr2 B2C'!$C54*(1+$C95)+'Jahr2 B2B'!I45*'Jahr2 B2B'!$C45*(1+$C95)+'Jahr2 B2B'!I46*'Jahr2 B2B'!$C46*(1+$C95)+'Jahr2 B2B'!I47*'Jahr2 B2B'!$C47*(1+$C95)+'Jahr2 B2B'!I48*'Jahr2 B2B'!$C48*(1+$C95)+'Jahr2 B2B'!I49*'Jahr2 B2B'!$C49*(1+$C95)+'Jahr2 B2B'!I50*'Jahr2 B2B'!$C50*(1+$C95)+'Jahr2 B2B'!I51*'Jahr2 B2B'!$C51*(1+$C95)+'Jahr2 B2B'!I52*'Jahr2 B2B'!$C52*(1+$C95)+'Jahr2 B2B'!I53*'Jahr2 B2B'!$C53*(1+$C95)+'Jahr2 B2B'!I54*'Jahr2 B2B'!$C54*(1+$C95)</f>
        <v>0</v>
      </c>
      <c r="K95" s="134">
        <f>'Jahr2 B2C'!J45*'Jahr2 B2C'!$C45*(1+$C95)+'Jahr2 B2C'!J46*'Jahr2 B2C'!$C46*(1+$C95)+'Jahr2 B2C'!J47*'Jahr2 B2C'!$C47*(1+$C95)+'Jahr2 B2C'!J48*'Jahr2 B2C'!$C48*(1+$C95)+'Jahr2 B2C'!J49*'Jahr2 B2C'!$C49*(1+$C95)+'Jahr2 B2C'!J50*'Jahr2 B2C'!$C50*(1+$C95)+'Jahr2 B2C'!J51*'Jahr2 B2C'!$C51*(1+$C95)+'Jahr2 B2C'!J52*'Jahr2 B2C'!$C52*(1+$C95)+'Jahr2 B2C'!J53*'Jahr2 B2C'!$C53*(1+$C95)+'Jahr2 B2C'!J54*'Jahr2 B2C'!$C54*(1+$C95)+'Jahr2 B2B'!J45*'Jahr2 B2B'!$C45*(1+$C95)+'Jahr2 B2B'!J46*'Jahr2 B2B'!$C46*(1+$C95)+'Jahr2 B2B'!J47*'Jahr2 B2B'!$C47*(1+$C95)+'Jahr2 B2B'!J48*'Jahr2 B2B'!$C48*(1+$C95)+'Jahr2 B2B'!J49*'Jahr2 B2B'!$C49*(1+$C95)+'Jahr2 B2B'!J50*'Jahr2 B2B'!$C50*(1+$C95)+'Jahr2 B2B'!J51*'Jahr2 B2B'!$C51*(1+$C95)+'Jahr2 B2B'!J52*'Jahr2 B2B'!$C52*(1+$C95)+'Jahr2 B2B'!J53*'Jahr2 B2B'!$C53*(1+$C95)+'Jahr2 B2B'!J54*'Jahr2 B2B'!$C54*(1+$C95)</f>
        <v>0</v>
      </c>
      <c r="L95" s="134">
        <f>'Jahr2 B2C'!K45*'Jahr2 B2C'!$C45*(1+$C95)+'Jahr2 B2C'!K46*'Jahr2 B2C'!$C46*(1+$C95)+'Jahr2 B2C'!K47*'Jahr2 B2C'!$C47*(1+$C95)+'Jahr2 B2C'!K48*'Jahr2 B2C'!$C48*(1+$C95)+'Jahr2 B2C'!K49*'Jahr2 B2C'!$C49*(1+$C95)+'Jahr2 B2C'!K50*'Jahr2 B2C'!$C50*(1+$C95)+'Jahr2 B2C'!K51*'Jahr2 B2C'!$C51*(1+$C95)+'Jahr2 B2C'!K52*'Jahr2 B2C'!$C52*(1+$C95)+'Jahr2 B2C'!K53*'Jahr2 B2C'!$C53*(1+$C95)+'Jahr2 B2C'!K54*'Jahr2 B2C'!$C54*(1+$C95)+'Jahr2 B2B'!K45*'Jahr2 B2B'!$C45*(1+$C95)+'Jahr2 B2B'!K46*'Jahr2 B2B'!$C46*(1+$C95)+'Jahr2 B2B'!K47*'Jahr2 B2B'!$C47*(1+$C95)+'Jahr2 B2B'!K48*'Jahr2 B2B'!$C48*(1+$C95)+'Jahr2 B2B'!K49*'Jahr2 B2B'!$C49*(1+$C95)+'Jahr2 B2B'!K50*'Jahr2 B2B'!$C50*(1+$C95)+'Jahr2 B2B'!K51*'Jahr2 B2B'!$C51*(1+$C95)+'Jahr2 B2B'!K52*'Jahr2 B2B'!$C52*(1+$C95)+'Jahr2 B2B'!K53*'Jahr2 B2B'!$C53*(1+$C95)+'Jahr2 B2B'!K54*'Jahr2 B2B'!$C54*(1+$C95)</f>
        <v>0</v>
      </c>
      <c r="M95" s="134">
        <f>'Jahr2 B2C'!L45*'Jahr2 B2C'!$C45*(1+$C95)+'Jahr2 B2C'!L46*'Jahr2 B2C'!$C46*(1+$C95)+'Jahr2 B2C'!L47*'Jahr2 B2C'!$C47*(1+$C95)+'Jahr2 B2C'!L48*'Jahr2 B2C'!$C48*(1+$C95)+'Jahr2 B2C'!L49*'Jahr2 B2C'!$C49*(1+$C95)+'Jahr2 B2C'!L50*'Jahr2 B2C'!$C50*(1+$C95)+'Jahr2 B2C'!L51*'Jahr2 B2C'!$C51*(1+$C95)+'Jahr2 B2C'!L52*'Jahr2 B2C'!$C52*(1+$C95)+'Jahr2 B2C'!L53*'Jahr2 B2C'!$C53*(1+$C95)+'Jahr2 B2C'!L54*'Jahr2 B2C'!$C54*(1+$C95)+'Jahr2 B2B'!L45*'Jahr2 B2B'!$C45*(1+$C95)+'Jahr2 B2B'!L46*'Jahr2 B2B'!$C46*(1+$C95)+'Jahr2 B2B'!L47*'Jahr2 B2B'!$C47*(1+$C95)+'Jahr2 B2B'!L48*'Jahr2 B2B'!$C48*(1+$C95)+'Jahr2 B2B'!L49*'Jahr2 B2B'!$C49*(1+$C95)+'Jahr2 B2B'!L50*'Jahr2 B2B'!$C50*(1+$C95)+'Jahr2 B2B'!L51*'Jahr2 B2B'!$C51*(1+$C95)+'Jahr2 B2B'!L52*'Jahr2 B2B'!$C52*(1+$C95)+'Jahr2 B2B'!L53*'Jahr2 B2B'!$C53*(1+$C95)+'Jahr2 B2B'!L54*'Jahr2 B2B'!$C54*(1+$C95)</f>
        <v>0</v>
      </c>
      <c r="N95" s="134">
        <f>'Jahr2 B2C'!M45*'Jahr2 B2C'!$C45*(1+$C95)+'Jahr2 B2C'!M46*'Jahr2 B2C'!$C46*(1+$C95)+'Jahr2 B2C'!M47*'Jahr2 B2C'!$C47*(1+$C95)+'Jahr2 B2C'!M48*'Jahr2 B2C'!$C48*(1+$C95)+'Jahr2 B2C'!M49*'Jahr2 B2C'!$C49*(1+$C95)+'Jahr2 B2C'!M50*'Jahr2 B2C'!$C50*(1+$C95)+'Jahr2 B2C'!M51*'Jahr2 B2C'!$C51*(1+$C95)+'Jahr2 B2C'!M52*'Jahr2 B2C'!$C52*(1+$C95)+'Jahr2 B2C'!M53*'Jahr2 B2C'!$C53*(1+$C95)+'Jahr2 B2C'!M54*'Jahr2 B2C'!$C54*(1+$C95)+'Jahr2 B2B'!M45*'Jahr2 B2B'!$C45*(1+$C95)+'Jahr2 B2B'!M46*'Jahr2 B2B'!$C46*(1+$C95)+'Jahr2 B2B'!M47*'Jahr2 B2B'!$C47*(1+$C95)+'Jahr2 B2B'!M48*'Jahr2 B2B'!$C48*(1+$C95)+'Jahr2 B2B'!M49*'Jahr2 B2B'!$C49*(1+$C95)+'Jahr2 B2B'!M50*'Jahr2 B2B'!$C50*(1+$C95)+'Jahr2 B2B'!M51*'Jahr2 B2B'!$C51*(1+$C95)+'Jahr2 B2B'!M52*'Jahr2 B2B'!$C52*(1+$C95)+'Jahr2 B2B'!M53*'Jahr2 B2B'!$C53*(1+$C95)+'Jahr2 B2B'!M54*'Jahr2 B2B'!$C54*(1+$C95)</f>
        <v>0</v>
      </c>
      <c r="O95" s="134">
        <f>'Jahr2 B2C'!N45*'Jahr2 B2C'!$C45*(1+$C95)+'Jahr2 B2C'!N46*'Jahr2 B2C'!$C46*(1+$C95)+'Jahr2 B2C'!N47*'Jahr2 B2C'!$C47*(1+$C95)+'Jahr2 B2C'!N48*'Jahr2 B2C'!$C48*(1+$C95)+'Jahr2 B2C'!N49*'Jahr2 B2C'!$C49*(1+$C95)+'Jahr2 B2C'!N50*'Jahr2 B2C'!$C50*(1+$C95)+'Jahr2 B2C'!N51*'Jahr2 B2C'!$C51*(1+$C95)+'Jahr2 B2C'!N52*'Jahr2 B2C'!$C52*(1+$C95)+'Jahr2 B2C'!N53*'Jahr2 B2C'!$C53*(1+$C95)+'Jahr2 B2C'!N54*'Jahr2 B2C'!$C54*(1+$C95)+'Jahr2 B2B'!N45*'Jahr2 B2B'!$C45*(1+$C95)+'Jahr2 B2B'!N46*'Jahr2 B2B'!$C46*(1+$C95)+'Jahr2 B2B'!N47*'Jahr2 B2B'!$C47*(1+$C95)+'Jahr2 B2B'!N48*'Jahr2 B2B'!$C48*(1+$C95)+'Jahr2 B2B'!N49*'Jahr2 B2B'!$C49*(1+$C95)+'Jahr2 B2B'!N50*'Jahr2 B2B'!$C50*(1+$C95)+'Jahr2 B2B'!N51*'Jahr2 B2B'!$C51*(1+$C95)+'Jahr2 B2B'!N52*'Jahr2 B2B'!$C52*(1+$C95)+'Jahr2 B2B'!N53*'Jahr2 B2B'!$C53*(1+$C95)+'Jahr2 B2B'!N54*'Jahr2 B2B'!$C54*(1+$C95)</f>
        <v>0</v>
      </c>
      <c r="P95" s="134">
        <f>'Jahr2 B2C'!O45*'Jahr2 B2C'!$C45*(1+$C95)+'Jahr2 B2C'!O46*'Jahr2 B2C'!$C46*(1+$C95)+'Jahr2 B2C'!O47*'Jahr2 B2C'!$C47*(1+$C95)+'Jahr2 B2C'!O48*'Jahr2 B2C'!$C48*(1+$C95)+'Jahr2 B2C'!O49*'Jahr2 B2C'!$C49*(1+$C95)+'Jahr2 B2C'!O50*'Jahr2 B2C'!$C50*(1+$C95)+'Jahr2 B2C'!O51*'Jahr2 B2C'!$C51*(1+$C95)+'Jahr2 B2C'!O52*'Jahr2 B2C'!$C52*(1+$C95)+'Jahr2 B2C'!O53*'Jahr2 B2C'!$C53*(1+$C95)+'Jahr2 B2C'!O54*'Jahr2 B2C'!$C54*(1+$C95)+'Jahr2 B2B'!O45*'Jahr2 B2B'!$C45*(1+$C95)+'Jahr2 B2B'!O46*'Jahr2 B2B'!$C46*(1+$C95)+'Jahr2 B2B'!O47*'Jahr2 B2B'!$C47*(1+$C95)+'Jahr2 B2B'!O48*'Jahr2 B2B'!$C48*(1+$C95)+'Jahr2 B2B'!O49*'Jahr2 B2B'!$C49*(1+$C95)+'Jahr2 B2B'!O50*'Jahr2 B2B'!$C50*(1+$C95)+'Jahr2 B2B'!O51*'Jahr2 B2B'!$C51*(1+$C95)+'Jahr2 B2B'!O52*'Jahr2 B2B'!$C52*(1+$C95)+'Jahr2 B2B'!O53*'Jahr2 B2B'!$C53*(1+$C95)+'Jahr2 B2B'!O54*'Jahr2 B2B'!$C54*(1+$C95)</f>
        <v>0</v>
      </c>
      <c r="Q95" s="134">
        <f>'Jahr2 B2C'!P45*'Jahr2 B2C'!$C45*(1+$C95)+'Jahr2 B2C'!P46*'Jahr2 B2C'!$C46*(1+$C95)+'Jahr2 B2C'!P47*'Jahr2 B2C'!$C47*(1+$C95)+'Jahr2 B2C'!P48*'Jahr2 B2C'!$C48*(1+$C95)+'Jahr2 B2C'!P49*'Jahr2 B2C'!$C49*(1+$C95)+'Jahr2 B2C'!P50*'Jahr2 B2C'!$C50*(1+$C95)+'Jahr2 B2C'!P51*'Jahr2 B2C'!$C51*(1+$C95)+'Jahr2 B2C'!P52*'Jahr2 B2C'!$C52*(1+$C95)+'Jahr2 B2C'!P53*'Jahr2 B2C'!$C53*(1+$C95)+'Jahr2 B2C'!P54*'Jahr2 B2C'!$C54*(1+$C95)+'Jahr2 B2B'!P45*'Jahr2 B2B'!$C45*(1+$C95)+'Jahr2 B2B'!P46*'Jahr2 B2B'!$C46*(1+$C95)+'Jahr2 B2B'!P47*'Jahr2 B2B'!$C47*(1+$C95)+'Jahr2 B2B'!P48*'Jahr2 B2B'!$C48*(1+$C95)+'Jahr2 B2B'!P49*'Jahr2 B2B'!$C49*(1+$C95)+'Jahr2 B2B'!P50*'Jahr2 B2B'!$C50*(1+$C95)+'Jahr2 B2B'!P51*'Jahr2 B2B'!$C51*(1+$C95)+'Jahr2 B2B'!P52*'Jahr2 B2B'!$C52*(1+$C95)+'Jahr2 B2B'!P53*'Jahr2 B2B'!$C53*(1+$C95)+'Jahr2 B2B'!P54*'Jahr2 B2B'!$C54*(1+$C95)</f>
        <v>0</v>
      </c>
      <c r="R95" s="134">
        <f t="shared" si="67"/>
        <v>0</v>
      </c>
      <c r="S95" s="56"/>
      <c r="T95" s="56"/>
      <c r="U95" s="195"/>
      <c r="V95" s="195"/>
      <c r="W95" s="195"/>
      <c r="X95" s="195"/>
      <c r="Y95" s="195"/>
      <c r="Z95" s="195"/>
      <c r="AA95" s="195"/>
      <c r="AB95" s="195"/>
      <c r="AC95" s="195"/>
      <c r="AD95" s="195"/>
      <c r="AE95" s="195"/>
      <c r="AF95" s="195"/>
      <c r="AG95" s="195"/>
      <c r="AH95" s="195"/>
      <c r="AI95" s="195"/>
      <c r="AJ95" s="195"/>
      <c r="AK95" s="195"/>
      <c r="AL95" s="195"/>
    </row>
    <row r="96" ht="15.0" customHeight="1">
      <c r="A96" s="15"/>
      <c r="B96" s="196" t="str">
        <f>'Jahr1 B2C'!A56</f>
        <v>Produktgruppe 5</v>
      </c>
      <c r="C96" s="217">
        <f t="shared" si="68"/>
        <v>0.19</v>
      </c>
      <c r="D96" s="198">
        <v>0.0</v>
      </c>
      <c r="E96" s="134">
        <f>'LIQ Jahr1'!Q96</f>
        <v>0</v>
      </c>
      <c r="F96" s="134">
        <f>'Jahr2 B2C'!E57*'Jahr2 B2C'!$C57*(1+$C96)+'Jahr2 B2C'!E58*'Jahr2 B2C'!$C58*(1+$C96)+'Jahr2 B2C'!E59*'Jahr2 B2C'!$C59*(1+$C96)+'Jahr2 B2C'!E60*'Jahr2 B2C'!$C60*(1+$C96)+'Jahr2 B2C'!E61*'Jahr2 B2C'!$C61*(1+$C96)+'Jahr2 B2C'!E62*'Jahr2 B2C'!$C62*(1+$C96)+'Jahr2 B2C'!E63*'Jahr2 B2C'!$C63*(1+$C96)+'Jahr2 B2C'!E64*'Jahr2 B2C'!$C64*(1+$C96)+'Jahr2 B2C'!E65*'Jahr2 B2C'!$C65*(1+$C96)+'Jahr2 B2C'!E66*'Jahr2 B2C'!$C66*(1+$C96)+'Jahr2 B2B'!E57*'Jahr2 B2B'!$C57*(1+$C96)+'Jahr2 B2B'!E58*'Jahr2 B2B'!$C58*(1+$C96)+'Jahr2 B2B'!E59*'Jahr2 B2B'!$C59*(1+$C96)+'Jahr2 B2B'!E60*'Jahr2 B2B'!$C60*(1+$C96)+'Jahr2 B2B'!E61*'Jahr2 B2B'!$C61*(1+$C96)+'Jahr2 B2B'!E62*'Jahr2 B2B'!$C62*(1+$C96)+'Jahr2 B2B'!E63*'Jahr2 B2B'!$C63*(1+$C96)+'Jahr2 B2B'!E64*'Jahr2 B2B'!$C64*(1+$C96)+'Jahr2 B2B'!E65*'Jahr2 B2B'!$C65*(1+$C96)+'Jahr2 B2B'!E66*'Jahr2 B2B'!$C66*(1+$C96)</f>
        <v>0</v>
      </c>
      <c r="G96" s="134">
        <f>'Jahr2 B2C'!F57*'Jahr2 B2C'!$C57*(1+$C96)+'Jahr2 B2C'!F58*'Jahr2 B2C'!$C58*(1+$C96)+'Jahr2 B2C'!F59*'Jahr2 B2C'!$C59*(1+$C96)+'Jahr2 B2C'!F60*'Jahr2 B2C'!$C60*(1+$C96)+'Jahr2 B2C'!F61*'Jahr2 B2C'!$C61*(1+$C96)+'Jahr2 B2C'!F62*'Jahr2 B2C'!$C62*(1+$C96)+'Jahr2 B2C'!F63*'Jahr2 B2C'!$C63*(1+$C96)+'Jahr2 B2C'!F64*'Jahr2 B2C'!$C64*(1+$C96)+'Jahr2 B2C'!F65*'Jahr2 B2C'!$C65*(1+$C96)+'Jahr2 B2C'!F66*'Jahr2 B2C'!$C66*(1+$C96)+'Jahr2 B2B'!F57*'Jahr2 B2B'!$C57*(1+$C96)+'Jahr2 B2B'!F58*'Jahr2 B2B'!$C58*(1+$C96)+'Jahr2 B2B'!F59*'Jahr2 B2B'!$C59*(1+$C96)+'Jahr2 B2B'!F60*'Jahr2 B2B'!$C60*(1+$C96)+'Jahr2 B2B'!F61*'Jahr2 B2B'!$C61*(1+$C96)+'Jahr2 B2B'!F62*'Jahr2 B2B'!$C62*(1+$C96)+'Jahr2 B2B'!F63*'Jahr2 B2B'!$C63*(1+$C96)+'Jahr2 B2B'!F64*'Jahr2 B2B'!$C64*(1+$C96)+'Jahr2 B2B'!F65*'Jahr2 B2B'!$C65*(1+$C96)+'Jahr2 B2B'!F66*'Jahr2 B2B'!$C66*(1+$C96)</f>
        <v>0</v>
      </c>
      <c r="H96" s="134">
        <f>'Jahr2 B2C'!G57*'Jahr2 B2C'!$C57*(1+$C96)+'Jahr2 B2C'!G58*'Jahr2 B2C'!$C58*(1+$C96)+'Jahr2 B2C'!G59*'Jahr2 B2C'!$C59*(1+$C96)+'Jahr2 B2C'!G60*'Jahr2 B2C'!$C60*(1+$C96)+'Jahr2 B2C'!G61*'Jahr2 B2C'!$C61*(1+$C96)+'Jahr2 B2C'!G62*'Jahr2 B2C'!$C62*(1+$C96)+'Jahr2 B2C'!G63*'Jahr2 B2C'!$C63*(1+$C96)+'Jahr2 B2C'!G64*'Jahr2 B2C'!$C64*(1+$C96)+'Jahr2 B2C'!G65*'Jahr2 B2C'!$C65*(1+$C96)+'Jahr2 B2C'!G66*'Jahr2 B2C'!$C66*(1+$C96)+'Jahr2 B2B'!G57*'Jahr2 B2B'!$C57*(1+$C96)+'Jahr2 B2B'!G58*'Jahr2 B2B'!$C58*(1+$C96)+'Jahr2 B2B'!G59*'Jahr2 B2B'!$C59*(1+$C96)+'Jahr2 B2B'!G60*'Jahr2 B2B'!$C60*(1+$C96)+'Jahr2 B2B'!G61*'Jahr2 B2B'!$C61*(1+$C96)+'Jahr2 B2B'!G62*'Jahr2 B2B'!$C62*(1+$C96)+'Jahr2 B2B'!G63*'Jahr2 B2B'!$C63*(1+$C96)+'Jahr2 B2B'!G64*'Jahr2 B2B'!$C64*(1+$C96)+'Jahr2 B2B'!G65*'Jahr2 B2B'!$C65*(1+$C96)+'Jahr2 B2B'!G66*'Jahr2 B2B'!$C66*(1+$C96)</f>
        <v>0</v>
      </c>
      <c r="I96" s="134">
        <f>'Jahr2 B2C'!H57*'Jahr2 B2C'!$C57*(1+$C96)+'Jahr2 B2C'!H58*'Jahr2 B2C'!$C58*(1+$C96)+'Jahr2 B2C'!H59*'Jahr2 B2C'!$C59*(1+$C96)+'Jahr2 B2C'!H60*'Jahr2 B2C'!$C60*(1+$C96)+'Jahr2 B2C'!H61*'Jahr2 B2C'!$C61*(1+$C96)+'Jahr2 B2C'!H62*'Jahr2 B2C'!$C62*(1+$C96)+'Jahr2 B2C'!H63*'Jahr2 B2C'!$C63*(1+$C96)+'Jahr2 B2C'!H64*'Jahr2 B2C'!$C64*(1+$C96)+'Jahr2 B2C'!H65*'Jahr2 B2C'!$C65*(1+$C96)+'Jahr2 B2C'!H66*'Jahr2 B2C'!$C66*(1+$C96)+'Jahr2 B2B'!H57*'Jahr2 B2B'!$C57*(1+$C96)+'Jahr2 B2B'!H58*'Jahr2 B2B'!$C58*(1+$C96)+'Jahr2 B2B'!H59*'Jahr2 B2B'!$C59*(1+$C96)+'Jahr2 B2B'!H60*'Jahr2 B2B'!$C60*(1+$C96)+'Jahr2 B2B'!H61*'Jahr2 B2B'!$C61*(1+$C96)+'Jahr2 B2B'!H62*'Jahr2 B2B'!$C62*(1+$C96)+'Jahr2 B2B'!H63*'Jahr2 B2B'!$C63*(1+$C96)+'Jahr2 B2B'!H64*'Jahr2 B2B'!$C64*(1+$C96)+'Jahr2 B2B'!H65*'Jahr2 B2B'!$C65*(1+$C96)+'Jahr2 B2B'!H66*'Jahr2 B2B'!$C66*(1+$C96)</f>
        <v>0</v>
      </c>
      <c r="J96" s="134">
        <f>'Jahr2 B2C'!I57*'Jahr2 B2C'!$C57*(1+$C96)+'Jahr2 B2C'!I58*'Jahr2 B2C'!$C58*(1+$C96)+'Jahr2 B2C'!I59*'Jahr2 B2C'!$C59*(1+$C96)+'Jahr2 B2C'!I60*'Jahr2 B2C'!$C60*(1+$C96)+'Jahr2 B2C'!I61*'Jahr2 B2C'!$C61*(1+$C96)+'Jahr2 B2C'!I62*'Jahr2 B2C'!$C62*(1+$C96)+'Jahr2 B2C'!I63*'Jahr2 B2C'!$C63*(1+$C96)+'Jahr2 B2C'!I64*'Jahr2 B2C'!$C64*(1+$C96)+'Jahr2 B2C'!I65*'Jahr2 B2C'!$C65*(1+$C96)+'Jahr2 B2C'!I66*'Jahr2 B2C'!$C66*(1+$C96)+'Jahr2 B2B'!I57*'Jahr2 B2B'!$C57*(1+$C96)+'Jahr2 B2B'!I58*'Jahr2 B2B'!$C58*(1+$C96)+'Jahr2 B2B'!I59*'Jahr2 B2B'!$C59*(1+$C96)+'Jahr2 B2B'!I60*'Jahr2 B2B'!$C60*(1+$C96)+'Jahr2 B2B'!I61*'Jahr2 B2B'!$C61*(1+$C96)+'Jahr2 B2B'!I62*'Jahr2 B2B'!$C62*(1+$C96)+'Jahr2 B2B'!I63*'Jahr2 B2B'!$C63*(1+$C96)+'Jahr2 B2B'!I64*'Jahr2 B2B'!$C64*(1+$C96)+'Jahr2 B2B'!I65*'Jahr2 B2B'!$C65*(1+$C96)+'Jahr2 B2B'!I66*'Jahr2 B2B'!$C66*(1+$C96)</f>
        <v>0</v>
      </c>
      <c r="K96" s="134">
        <f>'Jahr2 B2C'!J57*'Jahr2 B2C'!$C57*(1+$C96)+'Jahr2 B2C'!J58*'Jahr2 B2C'!$C58*(1+$C96)+'Jahr2 B2C'!J59*'Jahr2 B2C'!$C59*(1+$C96)+'Jahr2 B2C'!J60*'Jahr2 B2C'!$C60*(1+$C96)+'Jahr2 B2C'!J61*'Jahr2 B2C'!$C61*(1+$C96)+'Jahr2 B2C'!J62*'Jahr2 B2C'!$C62*(1+$C96)+'Jahr2 B2C'!J63*'Jahr2 B2C'!$C63*(1+$C96)+'Jahr2 B2C'!J64*'Jahr2 B2C'!$C64*(1+$C96)+'Jahr2 B2C'!J65*'Jahr2 B2C'!$C65*(1+$C96)+'Jahr2 B2C'!J66*'Jahr2 B2C'!$C66*(1+$C96)+'Jahr2 B2B'!J57*'Jahr2 B2B'!$C57*(1+$C96)+'Jahr2 B2B'!J58*'Jahr2 B2B'!$C58*(1+$C96)+'Jahr2 B2B'!J59*'Jahr2 B2B'!$C59*(1+$C96)+'Jahr2 B2B'!J60*'Jahr2 B2B'!$C60*(1+$C96)+'Jahr2 B2B'!J61*'Jahr2 B2B'!$C61*(1+$C96)+'Jahr2 B2B'!J62*'Jahr2 B2B'!$C62*(1+$C96)+'Jahr2 B2B'!J63*'Jahr2 B2B'!$C63*(1+$C96)+'Jahr2 B2B'!J64*'Jahr2 B2B'!$C64*(1+$C96)+'Jahr2 B2B'!J65*'Jahr2 B2B'!$C65*(1+$C96)+'Jahr2 B2B'!J66*'Jahr2 B2B'!$C66*(1+$C96)</f>
        <v>0</v>
      </c>
      <c r="L96" s="134">
        <f>'Jahr2 B2C'!K57*'Jahr2 B2C'!$C57*(1+$C96)+'Jahr2 B2C'!K58*'Jahr2 B2C'!$C58*(1+$C96)+'Jahr2 B2C'!K59*'Jahr2 B2C'!$C59*(1+$C96)+'Jahr2 B2C'!K60*'Jahr2 B2C'!$C60*(1+$C96)+'Jahr2 B2C'!K61*'Jahr2 B2C'!$C61*(1+$C96)+'Jahr2 B2C'!K62*'Jahr2 B2C'!$C62*(1+$C96)+'Jahr2 B2C'!K63*'Jahr2 B2C'!$C63*(1+$C96)+'Jahr2 B2C'!K64*'Jahr2 B2C'!$C64*(1+$C96)+'Jahr2 B2C'!K65*'Jahr2 B2C'!$C65*(1+$C96)+'Jahr2 B2C'!K66*'Jahr2 B2C'!$C66*(1+$C96)+'Jahr2 B2B'!K57*'Jahr2 B2B'!$C57*(1+$C96)+'Jahr2 B2B'!K58*'Jahr2 B2B'!$C58*(1+$C96)+'Jahr2 B2B'!K59*'Jahr2 B2B'!$C59*(1+$C96)+'Jahr2 B2B'!K60*'Jahr2 B2B'!$C60*(1+$C96)+'Jahr2 B2B'!K61*'Jahr2 B2B'!$C61*(1+$C96)+'Jahr2 B2B'!K62*'Jahr2 B2B'!$C62*(1+$C96)+'Jahr2 B2B'!K63*'Jahr2 B2B'!$C63*(1+$C96)+'Jahr2 B2B'!K64*'Jahr2 B2B'!$C64*(1+$C96)+'Jahr2 B2B'!K65*'Jahr2 B2B'!$C65*(1+$C96)+'Jahr2 B2B'!K66*'Jahr2 B2B'!$C66*(1+$C96)</f>
        <v>0</v>
      </c>
      <c r="M96" s="134">
        <f>'Jahr2 B2C'!L57*'Jahr2 B2C'!$C57*(1+$C96)+'Jahr2 B2C'!L58*'Jahr2 B2C'!$C58*(1+$C96)+'Jahr2 B2C'!L59*'Jahr2 B2C'!$C59*(1+$C96)+'Jahr2 B2C'!L60*'Jahr2 B2C'!$C60*(1+$C96)+'Jahr2 B2C'!L61*'Jahr2 B2C'!$C61*(1+$C96)+'Jahr2 B2C'!L62*'Jahr2 B2C'!$C62*(1+$C96)+'Jahr2 B2C'!L63*'Jahr2 B2C'!$C63*(1+$C96)+'Jahr2 B2C'!L64*'Jahr2 B2C'!$C64*(1+$C96)+'Jahr2 B2C'!L65*'Jahr2 B2C'!$C65*(1+$C96)+'Jahr2 B2C'!L66*'Jahr2 B2C'!$C66*(1+$C96)+'Jahr2 B2B'!L57*'Jahr2 B2B'!$C57*(1+$C96)+'Jahr2 B2B'!L58*'Jahr2 B2B'!$C58*(1+$C96)+'Jahr2 B2B'!L59*'Jahr2 B2B'!$C59*(1+$C96)+'Jahr2 B2B'!L60*'Jahr2 B2B'!$C60*(1+$C96)+'Jahr2 B2B'!L61*'Jahr2 B2B'!$C61*(1+$C96)+'Jahr2 B2B'!L62*'Jahr2 B2B'!$C62*(1+$C96)+'Jahr2 B2B'!L63*'Jahr2 B2B'!$C63*(1+$C96)+'Jahr2 B2B'!L64*'Jahr2 B2B'!$C64*(1+$C96)+'Jahr2 B2B'!L65*'Jahr2 B2B'!$C65*(1+$C96)+'Jahr2 B2B'!L66*'Jahr2 B2B'!$C66*(1+$C96)</f>
        <v>0</v>
      </c>
      <c r="N96" s="134">
        <f>'Jahr2 B2C'!M57*'Jahr2 B2C'!$C57*(1+$C96)+'Jahr2 B2C'!M58*'Jahr2 B2C'!$C58*(1+$C96)+'Jahr2 B2C'!M59*'Jahr2 B2C'!$C59*(1+$C96)+'Jahr2 B2C'!M60*'Jahr2 B2C'!$C60*(1+$C96)+'Jahr2 B2C'!M61*'Jahr2 B2C'!$C61*(1+$C96)+'Jahr2 B2C'!M62*'Jahr2 B2C'!$C62*(1+$C96)+'Jahr2 B2C'!M63*'Jahr2 B2C'!$C63*(1+$C96)+'Jahr2 B2C'!M64*'Jahr2 B2C'!$C64*(1+$C96)+'Jahr2 B2C'!M65*'Jahr2 B2C'!$C65*(1+$C96)+'Jahr2 B2C'!M66*'Jahr2 B2C'!$C66*(1+$C96)+'Jahr2 B2B'!M57*'Jahr2 B2B'!$C57*(1+$C96)+'Jahr2 B2B'!M58*'Jahr2 B2B'!$C58*(1+$C96)+'Jahr2 B2B'!M59*'Jahr2 B2B'!$C59*(1+$C96)+'Jahr2 B2B'!M60*'Jahr2 B2B'!$C60*(1+$C96)+'Jahr2 B2B'!M61*'Jahr2 B2B'!$C61*(1+$C96)+'Jahr2 B2B'!M62*'Jahr2 B2B'!$C62*(1+$C96)+'Jahr2 B2B'!M63*'Jahr2 B2B'!$C63*(1+$C96)+'Jahr2 B2B'!M64*'Jahr2 B2B'!$C64*(1+$C96)+'Jahr2 B2B'!M65*'Jahr2 B2B'!$C65*(1+$C96)+'Jahr2 B2B'!M66*'Jahr2 B2B'!$C66*(1+$C96)</f>
        <v>0</v>
      </c>
      <c r="O96" s="134">
        <f>'Jahr2 B2C'!N57*'Jahr2 B2C'!$C57*(1+$C96)+'Jahr2 B2C'!N58*'Jahr2 B2C'!$C58*(1+$C96)+'Jahr2 B2C'!N59*'Jahr2 B2C'!$C59*(1+$C96)+'Jahr2 B2C'!N60*'Jahr2 B2C'!$C60*(1+$C96)+'Jahr2 B2C'!N61*'Jahr2 B2C'!$C61*(1+$C96)+'Jahr2 B2C'!N62*'Jahr2 B2C'!$C62*(1+$C96)+'Jahr2 B2C'!N63*'Jahr2 B2C'!$C63*(1+$C96)+'Jahr2 B2C'!N64*'Jahr2 B2C'!$C64*(1+$C96)+'Jahr2 B2C'!N65*'Jahr2 B2C'!$C65*(1+$C96)+'Jahr2 B2C'!N66*'Jahr2 B2C'!$C66*(1+$C96)+'Jahr2 B2B'!N57*'Jahr2 B2B'!$C57*(1+$C96)+'Jahr2 B2B'!N58*'Jahr2 B2B'!$C58*(1+$C96)+'Jahr2 B2B'!N59*'Jahr2 B2B'!$C59*(1+$C96)+'Jahr2 B2B'!N60*'Jahr2 B2B'!$C60*(1+$C96)+'Jahr2 B2B'!N61*'Jahr2 B2B'!$C61*(1+$C96)+'Jahr2 B2B'!N62*'Jahr2 B2B'!$C62*(1+$C96)+'Jahr2 B2B'!N63*'Jahr2 B2B'!$C63*(1+$C96)+'Jahr2 B2B'!N64*'Jahr2 B2B'!$C64*(1+$C96)+'Jahr2 B2B'!N65*'Jahr2 B2B'!$C65*(1+$C96)+'Jahr2 B2B'!N66*'Jahr2 B2B'!$C66*(1+$C96)</f>
        <v>0</v>
      </c>
      <c r="P96" s="134">
        <f>'Jahr2 B2C'!O57*'Jahr2 B2C'!$C57*(1+$C96)+'Jahr2 B2C'!O58*'Jahr2 B2C'!$C58*(1+$C96)+'Jahr2 B2C'!O59*'Jahr2 B2C'!$C59*(1+$C96)+'Jahr2 B2C'!O60*'Jahr2 B2C'!$C60*(1+$C96)+'Jahr2 B2C'!O61*'Jahr2 B2C'!$C61*(1+$C96)+'Jahr2 B2C'!O62*'Jahr2 B2C'!$C62*(1+$C96)+'Jahr2 B2C'!O63*'Jahr2 B2C'!$C63*(1+$C96)+'Jahr2 B2C'!O64*'Jahr2 B2C'!$C64*(1+$C96)+'Jahr2 B2C'!O65*'Jahr2 B2C'!$C65*(1+$C96)+'Jahr2 B2C'!O66*'Jahr2 B2C'!$C66*(1+$C96)+'Jahr2 B2B'!O57*'Jahr2 B2B'!$C57*(1+$C96)+'Jahr2 B2B'!O58*'Jahr2 B2B'!$C58*(1+$C96)+'Jahr2 B2B'!O59*'Jahr2 B2B'!$C59*(1+$C96)+'Jahr2 B2B'!O60*'Jahr2 B2B'!$C60*(1+$C96)+'Jahr2 B2B'!O61*'Jahr2 B2B'!$C61*(1+$C96)+'Jahr2 B2B'!O62*'Jahr2 B2B'!$C62*(1+$C96)+'Jahr2 B2B'!O63*'Jahr2 B2B'!$C63*(1+$C96)+'Jahr2 B2B'!O64*'Jahr2 B2B'!$C64*(1+$C96)+'Jahr2 B2B'!O65*'Jahr2 B2B'!$C65*(1+$C96)+'Jahr2 B2B'!O66*'Jahr2 B2B'!$C66*(1+$C96)</f>
        <v>0</v>
      </c>
      <c r="Q96" s="134">
        <f>'Jahr2 B2C'!P57*'Jahr2 B2C'!$C57*(1+$C96)+'Jahr2 B2C'!P58*'Jahr2 B2C'!$C58*(1+$C96)+'Jahr2 B2C'!P59*'Jahr2 B2C'!$C59*(1+$C96)+'Jahr2 B2C'!P60*'Jahr2 B2C'!$C60*(1+$C96)+'Jahr2 B2C'!P61*'Jahr2 B2C'!$C61*(1+$C96)+'Jahr2 B2C'!P62*'Jahr2 B2C'!$C62*(1+$C96)+'Jahr2 B2C'!P63*'Jahr2 B2C'!$C63*(1+$C96)+'Jahr2 B2C'!P64*'Jahr2 B2C'!$C64*(1+$C96)+'Jahr2 B2C'!P65*'Jahr2 B2C'!$C65*(1+$C96)+'Jahr2 B2C'!P66*'Jahr2 B2C'!$C66*(1+$C96)+'Jahr2 B2B'!P57*'Jahr2 B2B'!$C57*(1+$C96)+'Jahr2 B2B'!P58*'Jahr2 B2B'!$C58*(1+$C96)+'Jahr2 B2B'!P59*'Jahr2 B2B'!$C59*(1+$C96)+'Jahr2 B2B'!P60*'Jahr2 B2B'!$C60*(1+$C96)+'Jahr2 B2B'!P61*'Jahr2 B2B'!$C61*(1+$C96)+'Jahr2 B2B'!P62*'Jahr2 B2B'!$C62*(1+$C96)+'Jahr2 B2B'!P63*'Jahr2 B2B'!$C63*(1+$C96)+'Jahr2 B2B'!P64*'Jahr2 B2B'!$C64*(1+$C96)+'Jahr2 B2B'!P65*'Jahr2 B2B'!$C65*(1+$C96)+'Jahr2 B2B'!P66*'Jahr2 B2B'!$C66*(1+$C96)</f>
        <v>0</v>
      </c>
      <c r="R96" s="134">
        <f t="shared" si="67"/>
        <v>0</v>
      </c>
      <c r="S96" s="56"/>
      <c r="T96" s="56"/>
      <c r="U96" s="195"/>
      <c r="V96" s="195"/>
      <c r="W96" s="195"/>
      <c r="X96" s="195"/>
      <c r="Y96" s="195"/>
      <c r="Z96" s="195"/>
      <c r="AA96" s="195"/>
      <c r="AB96" s="195"/>
      <c r="AC96" s="195"/>
      <c r="AD96" s="195"/>
      <c r="AE96" s="195"/>
      <c r="AF96" s="195"/>
      <c r="AG96" s="195"/>
      <c r="AH96" s="195"/>
      <c r="AI96" s="195"/>
      <c r="AJ96" s="195"/>
      <c r="AK96" s="195"/>
      <c r="AL96" s="195"/>
    </row>
    <row r="97" ht="3.75" customHeight="1">
      <c r="A97" s="15"/>
      <c r="B97" s="196"/>
      <c r="C97" s="217"/>
      <c r="D97" s="198"/>
      <c r="E97" s="134"/>
      <c r="F97" s="134"/>
      <c r="G97" s="134"/>
      <c r="H97" s="134"/>
      <c r="I97" s="134"/>
      <c r="J97" s="134"/>
      <c r="K97" s="134"/>
      <c r="L97" s="134"/>
      <c r="M97" s="134"/>
      <c r="N97" s="134"/>
      <c r="O97" s="134"/>
      <c r="P97" s="134"/>
      <c r="Q97" s="134"/>
      <c r="R97" s="134"/>
      <c r="S97" s="56"/>
      <c r="T97" s="56"/>
      <c r="U97" s="195"/>
      <c r="V97" s="195"/>
      <c r="W97" s="195"/>
      <c r="X97" s="195"/>
      <c r="Y97" s="195"/>
      <c r="Z97" s="195"/>
      <c r="AA97" s="195"/>
      <c r="AB97" s="195"/>
      <c r="AC97" s="195"/>
      <c r="AD97" s="195"/>
      <c r="AE97" s="195"/>
      <c r="AF97" s="195"/>
      <c r="AG97" s="195"/>
      <c r="AH97" s="195"/>
      <c r="AI97" s="195"/>
      <c r="AJ97" s="195"/>
      <c r="AK97" s="195"/>
      <c r="AL97" s="195"/>
    </row>
    <row r="98" ht="18.0" customHeight="1">
      <c r="A98" s="190" t="s">
        <v>338</v>
      </c>
      <c r="B98" s="191" t="s">
        <v>339</v>
      </c>
      <c r="C98" s="233"/>
      <c r="D98" s="193"/>
      <c r="E98" s="194">
        <f t="shared" ref="E98:Q98" si="69">E99-E100</f>
        <v>0</v>
      </c>
      <c r="F98" s="194">
        <f t="shared" si="69"/>
        <v>0</v>
      </c>
      <c r="G98" s="194">
        <f t="shared" si="69"/>
        <v>0</v>
      </c>
      <c r="H98" s="194">
        <f t="shared" si="69"/>
        <v>0</v>
      </c>
      <c r="I98" s="194">
        <f t="shared" si="69"/>
        <v>0</v>
      </c>
      <c r="J98" s="194">
        <f t="shared" si="69"/>
        <v>0</v>
      </c>
      <c r="K98" s="194">
        <f t="shared" si="69"/>
        <v>0</v>
      </c>
      <c r="L98" s="194">
        <f t="shared" si="69"/>
        <v>0</v>
      </c>
      <c r="M98" s="194">
        <f t="shared" si="69"/>
        <v>0</v>
      </c>
      <c r="N98" s="194">
        <f t="shared" si="69"/>
        <v>0</v>
      </c>
      <c r="O98" s="194">
        <f t="shared" si="69"/>
        <v>0</v>
      </c>
      <c r="P98" s="194">
        <f t="shared" si="69"/>
        <v>0</v>
      </c>
      <c r="Q98" s="194">
        <f t="shared" si="69"/>
        <v>0</v>
      </c>
      <c r="R98" s="194">
        <f t="shared" ref="R98:R100" si="70">F98+G98+H98+I98+J98+K98+L98+M98+N98+O98+P98+Q98</f>
        <v>0</v>
      </c>
      <c r="S98" s="213"/>
      <c r="T98" s="213"/>
      <c r="U98" s="214"/>
      <c r="V98" s="214"/>
      <c r="W98" s="214"/>
      <c r="X98" s="214"/>
      <c r="Y98" s="214"/>
      <c r="Z98" s="214"/>
      <c r="AA98" s="214"/>
      <c r="AB98" s="214"/>
      <c r="AC98" s="214"/>
      <c r="AD98" s="214"/>
      <c r="AE98" s="214"/>
      <c r="AF98" s="214"/>
      <c r="AG98" s="214"/>
      <c r="AH98" s="214"/>
      <c r="AI98" s="214"/>
      <c r="AJ98" s="214"/>
      <c r="AK98" s="214"/>
      <c r="AL98" s="214"/>
    </row>
    <row r="99" ht="15.0" customHeight="1">
      <c r="A99" s="15"/>
      <c r="B99" s="196" t="s">
        <v>111</v>
      </c>
      <c r="C99" s="217"/>
      <c r="D99" s="198"/>
      <c r="E99" s="134">
        <f>'LIQ Jahr1'!Q99</f>
        <v>0</v>
      </c>
      <c r="F99" s="134">
        <f t="array" ref="F99">SUM('LIQ Jahr1'!Q12:Q16)-(SUMPRODUCT(1/(1+'LIQ Jahr1'!$C12:$C16),'LIQ Jahr1'!Q12:Q16))+SUM('LIQ Jahr1'!Q19:Q23)-(SUMPRODUCT(1/(1+'LIQ Jahr1'!$C19:$C23),'LIQ Jahr1'!Q19:Q23))</f>
        <v>0</v>
      </c>
      <c r="G99" s="134">
        <f t="array" ref="G99">SUM(F12:F16)-(SUMPRODUCT(1/(1+$C12:$C16),F12:F16))+SUM(F19:F23)-(SUMPRODUCT(1/(1+$C19:$C23),F19:F23))</f>
        <v>0</v>
      </c>
      <c r="H99" s="134">
        <f t="array" ref="H99">SUM(G12:G16)-(SUMPRODUCT(1/(1+$C12:$C16),G12:G16))+SUM(G19:G23)-(SUMPRODUCT(1/(1+$C19:$C23),G19:G23))</f>
        <v>0</v>
      </c>
      <c r="I99" s="134">
        <f t="array" ref="I99">SUM(H12:H16)-(SUMPRODUCT(1/(1+$C12:$C16),H12:H16))+SUM(H19:H23)-(SUMPRODUCT(1/(1+$C19:$C23),H19:H23))</f>
        <v>0</v>
      </c>
      <c r="J99" s="134">
        <f t="array" ref="J99">SUM(I12:I16)-(SUMPRODUCT(1/(1+$C12:$C16),I12:I16))+SUM(I19:I23)-(SUMPRODUCT(1/(1+$C19:$C23),I19:I23))</f>
        <v>0</v>
      </c>
      <c r="K99" s="134">
        <f t="array" ref="K99">SUM(J12:J16)-(SUMPRODUCT(1/(1+$C12:$C16),J12:J16))+SUM(J19:J23)-(SUMPRODUCT(1/(1+$C19:$C23),J19:J23))</f>
        <v>0</v>
      </c>
      <c r="L99" s="134">
        <f t="array" ref="L99">SUM(K12:K16)-(SUMPRODUCT(1/(1+$C12:$C16),K12:K16))+SUM(K19:K23)-(SUMPRODUCT(1/(1+$C19:$C23),K19:K23))</f>
        <v>0</v>
      </c>
      <c r="M99" s="134">
        <f t="array" ref="M99">SUM(L12:L16)-(SUMPRODUCT(1/(1+$C12:$C16),L12:L16))+SUM(L19:L23)-(SUMPRODUCT(1/(1+$C19:$C23),L19:L23))</f>
        <v>0</v>
      </c>
      <c r="N99" s="134">
        <f t="array" ref="N99">SUM(M12:M16)-(SUMPRODUCT(1/(1+$C12:$C16),M12:M16))+SUM(M19:M23)-(SUMPRODUCT(1/(1+$C19:$C23),M19:M23))</f>
        <v>0</v>
      </c>
      <c r="O99" s="134">
        <f t="array" ref="O99">SUM(N12:N16)-(SUMPRODUCT(1/(1+$C12:$C16),N12:N16))+SUM(N19:N23)-(SUMPRODUCT(1/(1+$C19:$C23),N19:N23))</f>
        <v>0</v>
      </c>
      <c r="P99" s="134">
        <f t="array" ref="P99">SUM(O12:O16)-(SUMPRODUCT(1/(1+$C12:$C16),O12:O16))+SUM(O19:O23)-(SUMPRODUCT(1/(1+$C19:$C23),O19:O23))</f>
        <v>0</v>
      </c>
      <c r="Q99" s="134">
        <f t="array" ref="Q99">SUM(P12:P16)-(SUMPRODUCT(1/(1+$C12:$C16),P12:P16))+SUM(P19:P23)-(SUMPRODUCT(1/(1+$C19:$C23),P19:P23))</f>
        <v>0</v>
      </c>
      <c r="R99" s="134">
        <f t="shared" si="70"/>
        <v>0</v>
      </c>
      <c r="S99" s="56"/>
      <c r="T99" s="56"/>
      <c r="U99" s="195"/>
      <c r="V99" s="195"/>
      <c r="W99" s="195"/>
      <c r="X99" s="195"/>
      <c r="Y99" s="195"/>
      <c r="Z99" s="195"/>
      <c r="AA99" s="195"/>
      <c r="AB99" s="195"/>
      <c r="AC99" s="195"/>
      <c r="AD99" s="195"/>
      <c r="AE99" s="195"/>
      <c r="AF99" s="195"/>
      <c r="AG99" s="195"/>
      <c r="AH99" s="195"/>
      <c r="AI99" s="195"/>
      <c r="AJ99" s="195"/>
      <c r="AK99" s="195"/>
      <c r="AL99" s="195"/>
    </row>
    <row r="100" ht="15.0" customHeight="1">
      <c r="A100" s="15"/>
      <c r="B100" s="196" t="s">
        <v>340</v>
      </c>
      <c r="C100" s="217"/>
      <c r="D100" s="198"/>
      <c r="E100" s="134">
        <f>'LIQ Jahr1'!Q100</f>
        <v>0</v>
      </c>
      <c r="F100" s="134">
        <f t="array" ref="F100">SUM('LIQ Jahr1'!Q37:Q38)-(SUMPRODUCT(1/(1+'LIQ Jahr1'!$C37:$C38),'LIQ Jahr1'!Q37:Q38))+SUM('LIQ Jahr1'!Q43:Q47)-(SUMPRODUCT(1/(1+'LIQ Jahr1'!$C43:$C47),'LIQ Jahr1'!Q43:Q47))+SUM('LIQ Jahr1'!Q50:Q54)-(SUMPRODUCT(1/(1+'LIQ Jahr1'!$C50:$C54),'LIQ Jahr1'!Q50:Q54))+SUM('LIQ Jahr1'!Q57:Q61)-(SUMPRODUCT(1/(1+'LIQ Jahr1'!$C57:$C61),'LIQ Jahr1'!Q57:Q61))+SUM('LIQ Jahr1'!Q64:Q68)-(SUMPRODUCT(1/(1+'LIQ Jahr1'!$C64:$C68),'LIQ Jahr1'!Q64:Q68))+SUM('LIQ Jahr1'!Q71:Q85)-(SUMPRODUCT(1/(1+'LIQ Jahr1'!$C71:$C85),'LIQ Jahr1'!Q71:Q85))+SUM('LIQ Jahr1'!Q92:Q96)-(SUMPRODUCT(1/(1+'LIQ Jahr1'!$C92:$C96),'LIQ Jahr1'!Q92:Q96))</f>
        <v>0</v>
      </c>
      <c r="G100" s="134">
        <f t="array" ref="G100">SUM(F37:F38)-(SUMPRODUCT(1/(1+$C37:$C38),F37:F38))+SUM(F43:F47)-(SUMPRODUCT(1/(1+$C43:$C47),F43:F47))+SUM(F50:F54)-(SUMPRODUCT(1/(1+$C50:$C54),F50:F54))+SUM(F57:F61)-(SUMPRODUCT(1/(1+$C57:$C61),F57:F61))+SUM(F64:F68)-(SUMPRODUCT(1/(1+$C64:$C68),F64:F68))+SUM(F71:F85)-(SUMPRODUCT(1/(1+$C71:$C85),F71:F85))+SUM(F92:F96)-(SUMPRODUCT(1/(1+$C92:$C96),F92:F96))</f>
        <v>0</v>
      </c>
      <c r="H100" s="134">
        <f t="array" ref="H100">SUM(G37:G38)-(SUMPRODUCT(1/(1+$C37:$C38),G37:G38))+SUM(G43:G47)-(SUMPRODUCT(1/(1+$C43:$C47),G43:G47))+SUM(G50:G54)-(SUMPRODUCT(1/(1+$C50:$C54),G50:G54))+SUM(G57:G61)-(SUMPRODUCT(1/(1+$C57:$C61),G57:G61))+SUM(G64:G68)-(SUMPRODUCT(1/(1+$C64:$C68),G64:G68))+SUM(G71:G85)-(SUMPRODUCT(1/(1+$C71:$C85),G71:G85))+SUM(G92:G96)-(SUMPRODUCT(1/(1+$C92:$C96),G92:G96))</f>
        <v>0</v>
      </c>
      <c r="I100" s="134">
        <f t="array" ref="I100">SUM(H37:H38)-(SUMPRODUCT(1/(1+$C37:$C38),H37:H38))+SUM(H43:H47)-(SUMPRODUCT(1/(1+$C43:$C47),H43:H47))+SUM(H50:H54)-(SUMPRODUCT(1/(1+$C50:$C54),H50:H54))+SUM(H57:H61)-(SUMPRODUCT(1/(1+$C57:$C61),H57:H61))+SUM(H64:H68)-(SUMPRODUCT(1/(1+$C64:$C68),H64:H68))+SUM(H71:H85)-(SUMPRODUCT(1/(1+$C71:$C85),H71:H85))+SUM(H92:H96)-(SUMPRODUCT(1/(1+$C92:$C96),H92:H96))</f>
        <v>0</v>
      </c>
      <c r="J100" s="134">
        <f t="array" ref="J100">SUM(I37:I38)-(SUMPRODUCT(1/(1+$C37:$C38),I37:I38))+SUM(I43:I47)-(SUMPRODUCT(1/(1+$C43:$C47),I43:I47))+SUM(I50:I54)-(SUMPRODUCT(1/(1+$C50:$C54),I50:I54))+SUM(I57:I61)-(SUMPRODUCT(1/(1+$C57:$C61),I57:I61))+SUM(I64:I68)-(SUMPRODUCT(1/(1+$C64:$C68),I64:I68))+SUM(I71:I85)-(SUMPRODUCT(1/(1+$C71:$C85),I71:I85))+SUM(I92:I96)-(SUMPRODUCT(1/(1+$C92:$C96),I92:I96))</f>
        <v>0</v>
      </c>
      <c r="K100" s="134">
        <f t="array" ref="K100">SUM(J37:J38)-(SUMPRODUCT(1/(1+$C37:$C38),J37:J38))+SUM(J43:J47)-(SUMPRODUCT(1/(1+$C43:$C47),J43:J47))+SUM(J50:J54)-(SUMPRODUCT(1/(1+$C50:$C54),J50:J54))+SUM(J57:J61)-(SUMPRODUCT(1/(1+$C57:$C61),J57:J61))+SUM(J64:J68)-(SUMPRODUCT(1/(1+$C64:$C68),J64:J68))+SUM(J71:J85)-(SUMPRODUCT(1/(1+$C71:$C85),J71:J85))+SUM(J92:J96)-(SUMPRODUCT(1/(1+$C92:$C96),J92:J96))</f>
        <v>0</v>
      </c>
      <c r="L100" s="134">
        <f t="array" ref="L100">SUM(K37:K38)-(SUMPRODUCT(1/(1+$C37:$C38),K37:K38))+SUM(K43:K47)-(SUMPRODUCT(1/(1+$C43:$C47),K43:K47))+SUM(K50:K54)-(SUMPRODUCT(1/(1+$C50:$C54),K50:K54))+SUM(K57:K61)-(SUMPRODUCT(1/(1+$C57:$C61),K57:K61))+SUM(K64:K68)-(SUMPRODUCT(1/(1+$C64:$C68),K64:K68))+SUM(K71:K85)-(SUMPRODUCT(1/(1+$C71:$C85),K71:K85))+SUM(K92:K96)-(SUMPRODUCT(1/(1+$C92:$C96),K92:K96))</f>
        <v>0</v>
      </c>
      <c r="M100" s="134">
        <f t="array" ref="M100">SUM(L37:L38)-(SUMPRODUCT(1/(1+$C37:$C38),L37:L38))+SUM(L43:L47)-(SUMPRODUCT(1/(1+$C43:$C47),L43:L47))+SUM(L50:L54)-(SUMPRODUCT(1/(1+$C50:$C54),L50:L54))+SUM(L57:L61)-(SUMPRODUCT(1/(1+$C57:$C61),L57:L61))+SUM(L64:L68)-(SUMPRODUCT(1/(1+$C64:$C68),L64:L68))+SUM(L71:L85)-(SUMPRODUCT(1/(1+$C71:$C85),L71:L85))+SUM(L92:L96)-(SUMPRODUCT(1/(1+$C92:$C96),L92:L96))</f>
        <v>0</v>
      </c>
      <c r="N100" s="134">
        <f t="array" ref="N100">SUM(M37:M38)-(SUMPRODUCT(1/(1+$C37:$C38),M37:M38))+SUM(M43:M47)-(SUMPRODUCT(1/(1+$C43:$C47),M43:M47))+SUM(M50:M54)-(SUMPRODUCT(1/(1+$C50:$C54),M50:M54))+SUM(M57:M61)-(SUMPRODUCT(1/(1+$C57:$C61),M57:M61))+SUM(M64:M68)-(SUMPRODUCT(1/(1+$C64:$C68),M64:M68))+SUM(M71:M85)-(SUMPRODUCT(1/(1+$C71:$C85),M71:M85))+SUM(M92:M96)-(SUMPRODUCT(1/(1+$C92:$C96),M92:M96))</f>
        <v>0</v>
      </c>
      <c r="O100" s="134">
        <f t="array" ref="O100">SUM(N37:N38)-(SUMPRODUCT(1/(1+$C37:$C38),N37:N38))+SUM(N43:N47)-(SUMPRODUCT(1/(1+$C43:$C47),N43:N47))+SUM(N50:N54)-(SUMPRODUCT(1/(1+$C50:$C54),N50:N54))+SUM(N57:N61)-(SUMPRODUCT(1/(1+$C57:$C61),N57:N61))+SUM(N64:N68)-(SUMPRODUCT(1/(1+$C64:$C68),N64:N68))+SUM(N71:N85)-(SUMPRODUCT(1/(1+$C71:$C85),N71:N85))+SUM(N92:N96)-(SUMPRODUCT(1/(1+$C92:$C96),N92:N96))</f>
        <v>0</v>
      </c>
      <c r="P100" s="134">
        <f t="array" ref="P100">SUM(O37:O38)-(SUMPRODUCT(1/(1+$C37:$C38),O37:O38))+SUM(O43:O47)-(SUMPRODUCT(1/(1+$C43:$C47),O43:O47))+SUM(O50:O54)-(SUMPRODUCT(1/(1+$C50:$C54),O50:O54))+SUM(O57:O61)-(SUMPRODUCT(1/(1+$C57:$C61),O57:O61))+SUM(O64:O68)-(SUMPRODUCT(1/(1+$C64:$C68),O64:O68))+SUM(O71:O85)-(SUMPRODUCT(1/(1+$C71:$C85),O71:O85))+SUM(O92:O96)-(SUMPRODUCT(1/(1+$C92:$C96),O92:O96))</f>
        <v>0</v>
      </c>
      <c r="Q100" s="134">
        <f t="array" ref="Q100">SUM(P37:P38)-(SUMPRODUCT(1/(1+$C37:$C38),P37:P38))+SUM(P43:P47)-(SUMPRODUCT(1/(1+$C43:$C47),P43:P47))+SUM(P50:P54)-(SUMPRODUCT(1/(1+$C50:$C54),P50:P54))+SUM(P57:P61)-(SUMPRODUCT(1/(1+$C57:$C61),P57:P61))+SUM(P64:P68)-(SUMPRODUCT(1/(1+$C64:$C68),P64:P68))+SUM(P71:P85)-(SUMPRODUCT(1/(1+$C71:$C85),P71:P85))+SUM(P92:P96)-(SUMPRODUCT(1/(1+$C92:$C96),P92:P96))</f>
        <v>0</v>
      </c>
      <c r="R100" s="134">
        <f t="shared" si="70"/>
        <v>0</v>
      </c>
      <c r="S100" s="56"/>
      <c r="T100" s="56"/>
      <c r="U100" s="195"/>
      <c r="V100" s="195"/>
      <c r="W100" s="195"/>
      <c r="X100" s="195"/>
      <c r="Y100" s="195"/>
      <c r="Z100" s="195"/>
      <c r="AA100" s="195"/>
      <c r="AB100" s="195"/>
      <c r="AC100" s="195"/>
      <c r="AD100" s="195"/>
      <c r="AE100" s="195"/>
      <c r="AF100" s="195"/>
      <c r="AG100" s="195"/>
      <c r="AH100" s="195"/>
      <c r="AI100" s="195"/>
      <c r="AJ100" s="195"/>
      <c r="AK100" s="195"/>
      <c r="AL100" s="195"/>
    </row>
    <row r="101" ht="3.75" customHeight="1">
      <c r="A101" s="40"/>
      <c r="B101" s="239"/>
      <c r="C101" s="240"/>
      <c r="D101" s="241"/>
      <c r="E101" s="242"/>
      <c r="F101" s="242"/>
      <c r="G101" s="242"/>
      <c r="H101" s="242"/>
      <c r="I101" s="242"/>
      <c r="J101" s="242"/>
      <c r="K101" s="242"/>
      <c r="L101" s="242"/>
      <c r="M101" s="242"/>
      <c r="N101" s="242"/>
      <c r="O101" s="242"/>
      <c r="P101" s="242"/>
      <c r="Q101" s="242"/>
      <c r="R101" s="243"/>
      <c r="S101" s="91"/>
      <c r="T101" s="91"/>
      <c r="U101" s="244"/>
      <c r="V101" s="244"/>
      <c r="W101" s="244"/>
      <c r="X101" s="244"/>
      <c r="Y101" s="244"/>
      <c r="Z101" s="244"/>
      <c r="AA101" s="244"/>
      <c r="AB101" s="244"/>
      <c r="AC101" s="244"/>
      <c r="AD101" s="244"/>
      <c r="AE101" s="244"/>
      <c r="AF101" s="244"/>
      <c r="AG101" s="244"/>
      <c r="AH101" s="244"/>
      <c r="AI101" s="244"/>
      <c r="AJ101" s="244"/>
      <c r="AK101" s="244"/>
      <c r="AL101" s="244"/>
    </row>
    <row r="102" ht="18.0" customHeight="1">
      <c r="A102" s="190" t="s">
        <v>341</v>
      </c>
      <c r="B102" s="191" t="s">
        <v>342</v>
      </c>
      <c r="C102" s="233"/>
      <c r="D102" s="193"/>
      <c r="E102" s="194">
        <f t="shared" ref="E102:Q102" si="71">SUM(E103:E104)</f>
        <v>0</v>
      </c>
      <c r="F102" s="194">
        <f t="shared" si="71"/>
        <v>0</v>
      </c>
      <c r="G102" s="194">
        <f t="shared" si="71"/>
        <v>0</v>
      </c>
      <c r="H102" s="194">
        <f t="shared" si="71"/>
        <v>0</v>
      </c>
      <c r="I102" s="194">
        <f t="shared" si="71"/>
        <v>0</v>
      </c>
      <c r="J102" s="194">
        <f t="shared" si="71"/>
        <v>0</v>
      </c>
      <c r="K102" s="194">
        <f t="shared" si="71"/>
        <v>0</v>
      </c>
      <c r="L102" s="194">
        <f t="shared" si="71"/>
        <v>0</v>
      </c>
      <c r="M102" s="194">
        <f t="shared" si="71"/>
        <v>0</v>
      </c>
      <c r="N102" s="194">
        <f t="shared" si="71"/>
        <v>0</v>
      </c>
      <c r="O102" s="194">
        <f t="shared" si="71"/>
        <v>0</v>
      </c>
      <c r="P102" s="194">
        <f t="shared" si="71"/>
        <v>0</v>
      </c>
      <c r="Q102" s="194">
        <f t="shared" si="71"/>
        <v>0</v>
      </c>
      <c r="R102" s="194">
        <f t="shared" ref="R102:R104" si="72">F102+G102+H102+I102+J102+K102+L102+M102+N102+O102+P102+Q102</f>
        <v>0</v>
      </c>
      <c r="S102" s="56"/>
      <c r="T102" s="56"/>
      <c r="U102" s="195"/>
      <c r="V102" s="195"/>
      <c r="W102" s="195"/>
      <c r="X102" s="195"/>
      <c r="Y102" s="195"/>
      <c r="Z102" s="195"/>
      <c r="AA102" s="195"/>
      <c r="AB102" s="195"/>
      <c r="AC102" s="195"/>
      <c r="AD102" s="195"/>
      <c r="AE102" s="195"/>
      <c r="AF102" s="195"/>
      <c r="AG102" s="195"/>
      <c r="AH102" s="195"/>
      <c r="AI102" s="195"/>
      <c r="AJ102" s="195"/>
      <c r="AK102" s="195"/>
      <c r="AL102" s="195"/>
    </row>
    <row r="103" ht="15.0" customHeight="1">
      <c r="A103" s="15"/>
      <c r="B103" s="196" t="s">
        <v>343</v>
      </c>
      <c r="C103" s="217"/>
      <c r="D103" s="198">
        <v>0.0</v>
      </c>
      <c r="E103" s="134">
        <f>'LIQ Jahr1'!Q103</f>
        <v>0</v>
      </c>
      <c r="F103" s="134">
        <f>'GuV J1-J4'!$F26/12</f>
        <v>0</v>
      </c>
      <c r="G103" s="134">
        <f>'GuV J1-J4'!$F26/12</f>
        <v>0</v>
      </c>
      <c r="H103" s="134">
        <f>'GuV J1-J4'!$F26/12</f>
        <v>0</v>
      </c>
      <c r="I103" s="134">
        <f>'GuV J1-J4'!$F26/12</f>
        <v>0</v>
      </c>
      <c r="J103" s="134">
        <f>'GuV J1-J4'!$F26/12</f>
        <v>0</v>
      </c>
      <c r="K103" s="134">
        <f>'GuV J1-J4'!$F26/12</f>
        <v>0</v>
      </c>
      <c r="L103" s="134">
        <f>'GuV J1-J4'!$F26/12</f>
        <v>0</v>
      </c>
      <c r="M103" s="134">
        <f>'GuV J1-J4'!$F26/12</f>
        <v>0</v>
      </c>
      <c r="N103" s="134">
        <f>'GuV J1-J4'!$F26/12</f>
        <v>0</v>
      </c>
      <c r="O103" s="134">
        <f>'GuV J1-J4'!$F26/12</f>
        <v>0</v>
      </c>
      <c r="P103" s="134">
        <f>'GuV J1-J4'!$F26/12</f>
        <v>0</v>
      </c>
      <c r="Q103" s="134">
        <f>'GuV J1-J4'!$F26/12</f>
        <v>0</v>
      </c>
      <c r="R103" s="134">
        <f t="shared" si="72"/>
        <v>0</v>
      </c>
      <c r="S103" s="56"/>
      <c r="T103" s="56"/>
      <c r="U103" s="195"/>
      <c r="V103" s="195"/>
      <c r="W103" s="195"/>
      <c r="X103" s="195"/>
      <c r="Y103" s="195"/>
      <c r="Z103" s="195"/>
      <c r="AA103" s="195"/>
      <c r="AB103" s="195"/>
      <c r="AC103" s="195"/>
      <c r="AD103" s="195"/>
      <c r="AE103" s="195"/>
      <c r="AF103" s="195"/>
      <c r="AG103" s="195"/>
      <c r="AH103" s="195"/>
      <c r="AI103" s="195"/>
      <c r="AJ103" s="195"/>
      <c r="AK103" s="195"/>
      <c r="AL103" s="195"/>
    </row>
    <row r="104" ht="15.0" customHeight="1">
      <c r="A104" s="15"/>
      <c r="B104" s="196" t="s">
        <v>344</v>
      </c>
      <c r="C104" s="217"/>
      <c r="D104" s="198">
        <f>'Überprüfung'!G35/12</f>
        <v>0</v>
      </c>
      <c r="E104" s="134">
        <f>'LIQ Jahr1'!Q104</f>
        <v>0</v>
      </c>
      <c r="F104" s="134">
        <f t="shared" ref="F104:Q104" si="73">$D104</f>
        <v>0</v>
      </c>
      <c r="G104" s="134">
        <f t="shared" si="73"/>
        <v>0</v>
      </c>
      <c r="H104" s="134">
        <f t="shared" si="73"/>
        <v>0</v>
      </c>
      <c r="I104" s="134">
        <f t="shared" si="73"/>
        <v>0</v>
      </c>
      <c r="J104" s="134">
        <f t="shared" si="73"/>
        <v>0</v>
      </c>
      <c r="K104" s="134">
        <f t="shared" si="73"/>
        <v>0</v>
      </c>
      <c r="L104" s="134">
        <f t="shared" si="73"/>
        <v>0</v>
      </c>
      <c r="M104" s="134">
        <f t="shared" si="73"/>
        <v>0</v>
      </c>
      <c r="N104" s="134">
        <f t="shared" si="73"/>
        <v>0</v>
      </c>
      <c r="O104" s="134">
        <f t="shared" si="73"/>
        <v>0</v>
      </c>
      <c r="P104" s="134">
        <f t="shared" si="73"/>
        <v>0</v>
      </c>
      <c r="Q104" s="134">
        <f t="shared" si="73"/>
        <v>0</v>
      </c>
      <c r="R104" s="134">
        <f t="shared" si="72"/>
        <v>0</v>
      </c>
      <c r="S104" s="56"/>
      <c r="T104" s="56"/>
      <c r="U104" s="195"/>
      <c r="V104" s="195"/>
      <c r="W104" s="195"/>
      <c r="X104" s="195"/>
      <c r="Y104" s="195"/>
      <c r="Z104" s="195"/>
      <c r="AA104" s="195"/>
      <c r="AB104" s="195"/>
      <c r="AC104" s="195"/>
      <c r="AD104" s="195"/>
      <c r="AE104" s="195"/>
      <c r="AF104" s="195"/>
      <c r="AG104" s="195"/>
      <c r="AH104" s="195"/>
      <c r="AI104" s="195"/>
      <c r="AJ104" s="195"/>
      <c r="AK104" s="195"/>
      <c r="AL104" s="195"/>
    </row>
    <row r="105" ht="3.75" customHeight="1">
      <c r="A105" s="40"/>
      <c r="B105" s="239"/>
      <c r="C105" s="240"/>
      <c r="D105" s="241"/>
      <c r="E105" s="242"/>
      <c r="F105" s="242"/>
      <c r="G105" s="242"/>
      <c r="H105" s="242"/>
      <c r="I105" s="242"/>
      <c r="J105" s="242"/>
      <c r="K105" s="242"/>
      <c r="L105" s="242"/>
      <c r="M105" s="242"/>
      <c r="N105" s="242"/>
      <c r="O105" s="242"/>
      <c r="P105" s="242"/>
      <c r="Q105" s="242"/>
      <c r="R105" s="243"/>
      <c r="S105" s="91"/>
      <c r="T105" s="91"/>
      <c r="U105" s="244"/>
      <c r="V105" s="244"/>
      <c r="W105" s="244"/>
      <c r="X105" s="244"/>
      <c r="Y105" s="244"/>
      <c r="Z105" s="244"/>
      <c r="AA105" s="244"/>
      <c r="AB105" s="244"/>
      <c r="AC105" s="244"/>
      <c r="AD105" s="244"/>
      <c r="AE105" s="244"/>
      <c r="AF105" s="244"/>
      <c r="AG105" s="244"/>
      <c r="AH105" s="244"/>
      <c r="AI105" s="244"/>
      <c r="AJ105" s="244"/>
      <c r="AK105" s="244"/>
      <c r="AL105" s="244"/>
    </row>
    <row r="106" ht="18.0" customHeight="1">
      <c r="A106" s="245" t="s">
        <v>345</v>
      </c>
      <c r="B106" s="246" t="s">
        <v>346</v>
      </c>
      <c r="C106" s="247"/>
      <c r="D106" s="248"/>
      <c r="E106" s="249">
        <f>'LIQ Jahr1'!Q106</f>
        <v>0</v>
      </c>
      <c r="F106" s="249">
        <f t="shared" ref="F106:Q106" si="74">F9</f>
        <v>0</v>
      </c>
      <c r="G106" s="249">
        <f t="shared" si="74"/>
        <v>0</v>
      </c>
      <c r="H106" s="249">
        <f t="shared" si="74"/>
        <v>0</v>
      </c>
      <c r="I106" s="249">
        <f t="shared" si="74"/>
        <v>0</v>
      </c>
      <c r="J106" s="249">
        <f t="shared" si="74"/>
        <v>0</v>
      </c>
      <c r="K106" s="249">
        <f t="shared" si="74"/>
        <v>0</v>
      </c>
      <c r="L106" s="249">
        <f t="shared" si="74"/>
        <v>0</v>
      </c>
      <c r="M106" s="249">
        <f t="shared" si="74"/>
        <v>0</v>
      </c>
      <c r="N106" s="249">
        <f t="shared" si="74"/>
        <v>0</v>
      </c>
      <c r="O106" s="249">
        <f t="shared" si="74"/>
        <v>0</v>
      </c>
      <c r="P106" s="249">
        <f t="shared" si="74"/>
        <v>0</v>
      </c>
      <c r="Q106" s="249">
        <f t="shared" si="74"/>
        <v>0</v>
      </c>
      <c r="R106" s="249">
        <f>F106+G106+H106+I106+J106+K106+L106+M106+N106+O106+P106+Q106</f>
        <v>0</v>
      </c>
      <c r="S106" s="213"/>
      <c r="T106" s="213"/>
      <c r="U106" s="214"/>
      <c r="V106" s="214"/>
      <c r="W106" s="214"/>
      <c r="X106" s="214"/>
      <c r="Y106" s="214"/>
      <c r="Z106" s="214"/>
      <c r="AA106" s="214"/>
      <c r="AB106" s="214"/>
      <c r="AC106" s="214"/>
      <c r="AD106" s="214"/>
      <c r="AE106" s="214"/>
      <c r="AF106" s="214"/>
      <c r="AG106" s="214"/>
      <c r="AH106" s="214"/>
      <c r="AI106" s="214"/>
      <c r="AJ106" s="214"/>
      <c r="AK106" s="214"/>
      <c r="AL106" s="214"/>
    </row>
    <row r="107" ht="3.75" customHeight="1">
      <c r="A107" s="15"/>
      <c r="B107" s="196"/>
      <c r="C107" s="217"/>
      <c r="D107" s="198"/>
      <c r="E107" s="199"/>
      <c r="F107" s="199"/>
      <c r="G107" s="199"/>
      <c r="H107" s="199"/>
      <c r="I107" s="199"/>
      <c r="J107" s="199"/>
      <c r="K107" s="199"/>
      <c r="L107" s="199"/>
      <c r="M107" s="199"/>
      <c r="N107" s="199"/>
      <c r="O107" s="199"/>
      <c r="P107" s="199"/>
      <c r="Q107" s="199"/>
      <c r="R107" s="199"/>
      <c r="S107" s="213"/>
      <c r="T107" s="213"/>
      <c r="U107" s="214"/>
      <c r="V107" s="214"/>
      <c r="W107" s="214"/>
      <c r="X107" s="214"/>
      <c r="Y107" s="214"/>
      <c r="Z107" s="214"/>
      <c r="AA107" s="214"/>
      <c r="AB107" s="214"/>
      <c r="AC107" s="214"/>
      <c r="AD107" s="214"/>
      <c r="AE107" s="214"/>
      <c r="AF107" s="214"/>
      <c r="AG107" s="214"/>
      <c r="AH107" s="214"/>
      <c r="AI107" s="214"/>
      <c r="AJ107" s="214"/>
      <c r="AK107" s="214"/>
      <c r="AL107" s="214"/>
    </row>
    <row r="108" ht="18.0" customHeight="1">
      <c r="A108" s="245" t="s">
        <v>347</v>
      </c>
      <c r="B108" s="246" t="s">
        <v>348</v>
      </c>
      <c r="C108" s="247"/>
      <c r="D108" s="248"/>
      <c r="E108" s="249">
        <f>'LIQ Jahr1'!Q108</f>
        <v>0</v>
      </c>
      <c r="F108" s="249">
        <f t="shared" ref="F108:Q108" si="75">F36+F40+F91+F98+F102</f>
        <v>0</v>
      </c>
      <c r="G108" s="249">
        <f t="shared" si="75"/>
        <v>0</v>
      </c>
      <c r="H108" s="249">
        <f t="shared" si="75"/>
        <v>0</v>
      </c>
      <c r="I108" s="249">
        <f t="shared" si="75"/>
        <v>0</v>
      </c>
      <c r="J108" s="249">
        <f t="shared" si="75"/>
        <v>0</v>
      </c>
      <c r="K108" s="249">
        <f t="shared" si="75"/>
        <v>0</v>
      </c>
      <c r="L108" s="249">
        <f t="shared" si="75"/>
        <v>0</v>
      </c>
      <c r="M108" s="249">
        <f t="shared" si="75"/>
        <v>0</v>
      </c>
      <c r="N108" s="249">
        <f t="shared" si="75"/>
        <v>0</v>
      </c>
      <c r="O108" s="249">
        <f t="shared" si="75"/>
        <v>0</v>
      </c>
      <c r="P108" s="249">
        <f t="shared" si="75"/>
        <v>0</v>
      </c>
      <c r="Q108" s="249">
        <f t="shared" si="75"/>
        <v>0</v>
      </c>
      <c r="R108" s="249">
        <f>F108+G108+H108+I108+J108+K108+L108+M108+N108+O108+P108+Q108</f>
        <v>0</v>
      </c>
      <c r="S108" s="213"/>
      <c r="T108" s="213"/>
      <c r="U108" s="214"/>
      <c r="V108" s="214"/>
      <c r="W108" s="214"/>
      <c r="X108" s="214"/>
      <c r="Y108" s="214"/>
      <c r="Z108" s="214"/>
      <c r="AA108" s="214"/>
      <c r="AB108" s="214"/>
      <c r="AC108" s="214"/>
      <c r="AD108" s="214"/>
      <c r="AE108" s="214"/>
      <c r="AF108" s="214"/>
      <c r="AG108" s="214"/>
      <c r="AH108" s="214"/>
      <c r="AI108" s="214"/>
      <c r="AJ108" s="214"/>
      <c r="AK108" s="214"/>
      <c r="AL108" s="214"/>
    </row>
    <row r="109" ht="3.75" customHeight="1">
      <c r="A109" s="15"/>
      <c r="B109" s="196"/>
      <c r="C109" s="217"/>
      <c r="D109" s="198"/>
      <c r="E109" s="199"/>
      <c r="F109" s="199"/>
      <c r="G109" s="199"/>
      <c r="H109" s="199"/>
      <c r="I109" s="199"/>
      <c r="J109" s="199"/>
      <c r="K109" s="199"/>
      <c r="L109" s="199"/>
      <c r="M109" s="199"/>
      <c r="N109" s="199"/>
      <c r="O109" s="199"/>
      <c r="P109" s="199"/>
      <c r="Q109" s="199"/>
      <c r="R109" s="199"/>
      <c r="S109" s="213"/>
      <c r="T109" s="213"/>
      <c r="U109" s="214"/>
      <c r="V109" s="214"/>
      <c r="W109" s="214"/>
      <c r="X109" s="214"/>
      <c r="Y109" s="214"/>
      <c r="Z109" s="214"/>
      <c r="AA109" s="214"/>
      <c r="AB109" s="214"/>
      <c r="AC109" s="214"/>
      <c r="AD109" s="214"/>
      <c r="AE109" s="214"/>
      <c r="AF109" s="214"/>
      <c r="AG109" s="214"/>
      <c r="AH109" s="214"/>
      <c r="AI109" s="214"/>
      <c r="AJ109" s="214"/>
      <c r="AK109" s="214"/>
      <c r="AL109" s="214"/>
    </row>
    <row r="110" ht="18.0" customHeight="1">
      <c r="A110" s="250" t="s">
        <v>349</v>
      </c>
      <c r="B110" s="250" t="s">
        <v>350</v>
      </c>
      <c r="C110" s="247"/>
      <c r="D110" s="248"/>
      <c r="E110" s="249">
        <f>'LIQ Jahr1'!Q110</f>
        <v>0</v>
      </c>
      <c r="F110" s="249">
        <f t="shared" ref="F110:Q110" si="76">F106-F108-F109</f>
        <v>0</v>
      </c>
      <c r="G110" s="249">
        <f t="shared" si="76"/>
        <v>0</v>
      </c>
      <c r="H110" s="249">
        <f t="shared" si="76"/>
        <v>0</v>
      </c>
      <c r="I110" s="249">
        <f t="shared" si="76"/>
        <v>0</v>
      </c>
      <c r="J110" s="249">
        <f t="shared" si="76"/>
        <v>0</v>
      </c>
      <c r="K110" s="249">
        <f t="shared" si="76"/>
        <v>0</v>
      </c>
      <c r="L110" s="249">
        <f t="shared" si="76"/>
        <v>0</v>
      </c>
      <c r="M110" s="249">
        <f t="shared" si="76"/>
        <v>0</v>
      </c>
      <c r="N110" s="249">
        <f t="shared" si="76"/>
        <v>0</v>
      </c>
      <c r="O110" s="249">
        <f t="shared" si="76"/>
        <v>0</v>
      </c>
      <c r="P110" s="249">
        <f t="shared" si="76"/>
        <v>0</v>
      </c>
      <c r="Q110" s="249">
        <f t="shared" si="76"/>
        <v>0</v>
      </c>
      <c r="R110" s="249">
        <f>F110+G110+H110+I110+J110+K110+L110+M110+N110+O110+P110+Q110</f>
        <v>0</v>
      </c>
      <c r="S110" s="251"/>
      <c r="T110" s="252"/>
      <c r="U110" s="253"/>
      <c r="V110" s="253"/>
      <c r="W110" s="253"/>
      <c r="X110" s="253"/>
      <c r="Y110" s="253"/>
      <c r="Z110" s="253"/>
      <c r="AA110" s="253"/>
      <c r="AB110" s="253"/>
      <c r="AC110" s="253"/>
      <c r="AD110" s="253"/>
      <c r="AE110" s="253"/>
      <c r="AF110" s="253"/>
      <c r="AG110" s="253"/>
      <c r="AH110" s="253"/>
      <c r="AI110" s="253"/>
      <c r="AJ110" s="253"/>
      <c r="AK110" s="253"/>
      <c r="AL110" s="253"/>
    </row>
    <row r="111" ht="3.75" customHeight="1">
      <c r="A111" s="15"/>
      <c r="B111" s="196"/>
      <c r="C111" s="217"/>
      <c r="D111" s="198"/>
      <c r="E111" s="199"/>
      <c r="F111" s="199"/>
      <c r="G111" s="199"/>
      <c r="H111" s="199"/>
      <c r="I111" s="199"/>
      <c r="J111" s="199"/>
      <c r="K111" s="199"/>
      <c r="L111" s="199"/>
      <c r="M111" s="199"/>
      <c r="N111" s="199"/>
      <c r="O111" s="199"/>
      <c r="P111" s="199"/>
      <c r="Q111" s="199"/>
      <c r="R111" s="199"/>
      <c r="S111" s="213"/>
      <c r="T111" s="213"/>
      <c r="U111" s="214"/>
      <c r="V111" s="214"/>
      <c r="W111" s="214"/>
      <c r="X111" s="214"/>
      <c r="Y111" s="214"/>
      <c r="Z111" s="214"/>
      <c r="AA111" s="214"/>
      <c r="AB111" s="214"/>
      <c r="AC111" s="214"/>
      <c r="AD111" s="214"/>
      <c r="AE111" s="214"/>
      <c r="AF111" s="214"/>
      <c r="AG111" s="214"/>
      <c r="AH111" s="214"/>
      <c r="AI111" s="214"/>
      <c r="AJ111" s="214"/>
      <c r="AK111" s="214"/>
      <c r="AL111" s="214"/>
    </row>
    <row r="112" ht="18.0" customHeight="1">
      <c r="A112" s="254" t="s">
        <v>351</v>
      </c>
      <c r="B112" s="254" t="s">
        <v>352</v>
      </c>
      <c r="C112" s="255"/>
      <c r="D112" s="256"/>
      <c r="E112" s="257">
        <f>'LIQ Jahr1'!Q112</f>
        <v>0</v>
      </c>
      <c r="F112" s="257">
        <f t="shared" ref="F112:Q112" si="77">E112+F110</f>
        <v>0</v>
      </c>
      <c r="G112" s="257">
        <f t="shared" si="77"/>
        <v>0</v>
      </c>
      <c r="H112" s="257">
        <f t="shared" si="77"/>
        <v>0</v>
      </c>
      <c r="I112" s="257">
        <f t="shared" si="77"/>
        <v>0</v>
      </c>
      <c r="J112" s="257">
        <f t="shared" si="77"/>
        <v>0</v>
      </c>
      <c r="K112" s="257">
        <f t="shared" si="77"/>
        <v>0</v>
      </c>
      <c r="L112" s="257">
        <f t="shared" si="77"/>
        <v>0</v>
      </c>
      <c r="M112" s="257">
        <f t="shared" si="77"/>
        <v>0</v>
      </c>
      <c r="N112" s="257">
        <f t="shared" si="77"/>
        <v>0</v>
      </c>
      <c r="O112" s="257">
        <f t="shared" si="77"/>
        <v>0</v>
      </c>
      <c r="P112" s="257">
        <f t="shared" si="77"/>
        <v>0</v>
      </c>
      <c r="Q112" s="257">
        <f t="shared" si="77"/>
        <v>0</v>
      </c>
      <c r="R112" s="257"/>
      <c r="S112" s="251"/>
      <c r="T112" s="252"/>
      <c r="U112" s="253"/>
      <c r="V112" s="253"/>
      <c r="W112" s="253"/>
      <c r="X112" s="253"/>
      <c r="Y112" s="253"/>
      <c r="Z112" s="253"/>
      <c r="AA112" s="253"/>
      <c r="AB112" s="253"/>
      <c r="AC112" s="253"/>
      <c r="AD112" s="253"/>
      <c r="AE112" s="253"/>
      <c r="AF112" s="253"/>
      <c r="AG112" s="253"/>
      <c r="AH112" s="253"/>
      <c r="AI112" s="253"/>
      <c r="AJ112" s="253"/>
      <c r="AK112" s="253"/>
      <c r="AL112" s="253"/>
    </row>
    <row r="113" ht="15.75" customHeight="1">
      <c r="A113" s="92"/>
      <c r="B113" s="258"/>
      <c r="C113" s="240"/>
      <c r="D113" s="241"/>
      <c r="E113" s="243"/>
      <c r="F113" s="242"/>
      <c r="G113" s="242"/>
      <c r="H113" s="242"/>
      <c r="I113" s="242"/>
      <c r="J113" s="242"/>
      <c r="K113" s="242"/>
      <c r="L113" s="242"/>
      <c r="M113" s="242"/>
      <c r="N113" s="242"/>
      <c r="O113" s="242"/>
      <c r="P113" s="242"/>
      <c r="Q113" s="242"/>
      <c r="R113" s="243"/>
      <c r="S113" s="91"/>
      <c r="T113" s="91"/>
      <c r="U113" s="97"/>
      <c r="V113" s="97"/>
      <c r="W113" s="97"/>
      <c r="X113" s="97"/>
      <c r="Y113" s="97"/>
      <c r="Z113" s="97"/>
      <c r="AA113" s="97"/>
      <c r="AB113" s="97"/>
      <c r="AC113" s="97"/>
      <c r="AD113" s="97"/>
      <c r="AE113" s="97"/>
      <c r="AF113" s="97"/>
      <c r="AG113" s="97"/>
      <c r="AH113" s="97"/>
      <c r="AI113" s="97"/>
      <c r="AJ113" s="97"/>
      <c r="AK113" s="97"/>
      <c r="AL113" s="97"/>
    </row>
    <row r="114" ht="15.75" customHeight="1">
      <c r="A114" s="40"/>
      <c r="B114" s="92"/>
      <c r="C114" s="92"/>
      <c r="D114" s="93"/>
      <c r="E114" s="259"/>
      <c r="F114" s="91"/>
      <c r="G114" s="91"/>
      <c r="H114" s="91"/>
      <c r="I114" s="91"/>
      <c r="J114" s="91"/>
      <c r="K114" s="91"/>
      <c r="L114" s="91"/>
      <c r="M114" s="91"/>
      <c r="N114" s="91"/>
      <c r="O114" s="91"/>
      <c r="P114" s="91"/>
      <c r="Q114" s="91"/>
      <c r="R114" s="92"/>
      <c r="S114" s="91"/>
      <c r="T114" s="91"/>
      <c r="U114" s="97"/>
      <c r="V114" s="97"/>
      <c r="W114" s="97"/>
      <c r="X114" s="97"/>
      <c r="Y114" s="97"/>
      <c r="Z114" s="97"/>
      <c r="AA114" s="97"/>
      <c r="AB114" s="97"/>
      <c r="AC114" s="97"/>
      <c r="AD114" s="97"/>
      <c r="AE114" s="97"/>
      <c r="AF114" s="97"/>
      <c r="AG114" s="97"/>
      <c r="AH114" s="97"/>
      <c r="AI114" s="97"/>
      <c r="AJ114" s="97"/>
      <c r="AK114" s="97"/>
      <c r="AL114" s="97"/>
    </row>
    <row r="115" ht="15.75" customHeight="1">
      <c r="A115" s="40"/>
      <c r="B115" s="92"/>
      <c r="C115" s="92"/>
      <c r="D115" s="93"/>
      <c r="E115" s="259"/>
      <c r="F115" s="91"/>
      <c r="G115" s="91"/>
      <c r="H115" s="91"/>
      <c r="I115" s="91"/>
      <c r="J115" s="91"/>
      <c r="K115" s="91"/>
      <c r="L115" s="91"/>
      <c r="M115" s="91"/>
      <c r="N115" s="91"/>
      <c r="O115" s="91"/>
      <c r="P115" s="91"/>
      <c r="Q115" s="91"/>
      <c r="R115" s="92"/>
      <c r="S115" s="91"/>
      <c r="T115" s="91"/>
      <c r="U115" s="97"/>
      <c r="V115" s="97"/>
      <c r="W115" s="97"/>
      <c r="X115" s="97"/>
      <c r="Y115" s="97"/>
      <c r="Z115" s="97"/>
      <c r="AA115" s="97"/>
      <c r="AB115" s="97"/>
      <c r="AC115" s="97"/>
      <c r="AD115" s="97"/>
      <c r="AE115" s="97"/>
      <c r="AF115" s="97"/>
      <c r="AG115" s="97"/>
      <c r="AH115" s="97"/>
      <c r="AI115" s="97"/>
      <c r="AJ115" s="97"/>
      <c r="AK115" s="97"/>
      <c r="AL115" s="97"/>
    </row>
    <row r="116" ht="15.75" customHeight="1">
      <c r="A116" s="40"/>
      <c r="B116" s="92"/>
      <c r="C116" s="92"/>
      <c r="D116" s="93"/>
      <c r="E116" s="259"/>
      <c r="F116" s="91"/>
      <c r="G116" s="91"/>
      <c r="H116" s="91"/>
      <c r="I116" s="91"/>
      <c r="J116" s="91"/>
      <c r="K116" s="91"/>
      <c r="L116" s="91"/>
      <c r="M116" s="91"/>
      <c r="N116" s="91"/>
      <c r="O116" s="91"/>
      <c r="P116" s="91"/>
      <c r="Q116" s="91"/>
      <c r="R116" s="92"/>
      <c r="S116" s="91"/>
      <c r="T116" s="91"/>
      <c r="U116" s="97"/>
      <c r="V116" s="97"/>
      <c r="W116" s="97"/>
      <c r="X116" s="97"/>
      <c r="Y116" s="97"/>
      <c r="Z116" s="97"/>
      <c r="AA116" s="97"/>
      <c r="AB116" s="97"/>
      <c r="AC116" s="97"/>
      <c r="AD116" s="97"/>
      <c r="AE116" s="97"/>
      <c r="AF116" s="97"/>
      <c r="AG116" s="97"/>
      <c r="AH116" s="97"/>
      <c r="AI116" s="97"/>
      <c r="AJ116" s="97"/>
      <c r="AK116" s="97"/>
      <c r="AL116" s="97"/>
    </row>
    <row r="117" ht="15.75" customHeight="1">
      <c r="A117" s="94"/>
      <c r="B117" s="95"/>
      <c r="C117" s="95"/>
      <c r="D117" s="96"/>
      <c r="E117" s="260"/>
      <c r="F117" s="97"/>
      <c r="G117" s="97"/>
      <c r="H117" s="97"/>
      <c r="I117" s="97"/>
      <c r="J117" s="97"/>
      <c r="K117" s="97"/>
      <c r="L117" s="97"/>
      <c r="M117" s="97"/>
      <c r="N117" s="97"/>
      <c r="O117" s="97"/>
      <c r="P117" s="97"/>
      <c r="Q117" s="97"/>
      <c r="R117" s="95"/>
      <c r="S117" s="97"/>
      <c r="T117" s="97"/>
      <c r="U117" s="97"/>
      <c r="V117" s="97"/>
      <c r="W117" s="97"/>
      <c r="X117" s="97"/>
      <c r="Y117" s="97"/>
      <c r="Z117" s="97"/>
      <c r="AA117" s="97"/>
      <c r="AB117" s="97"/>
      <c r="AC117" s="97"/>
      <c r="AD117" s="97"/>
      <c r="AE117" s="97"/>
      <c r="AF117" s="97"/>
      <c r="AG117" s="97"/>
      <c r="AH117" s="97"/>
      <c r="AI117" s="97"/>
      <c r="AJ117" s="97"/>
      <c r="AK117" s="97"/>
      <c r="AL117" s="97"/>
    </row>
    <row r="118" ht="15.75" customHeight="1">
      <c r="A118" s="94"/>
      <c r="B118" s="95"/>
      <c r="C118" s="95"/>
      <c r="D118" s="96"/>
      <c r="E118" s="260"/>
      <c r="F118" s="97"/>
      <c r="G118" s="97"/>
      <c r="H118" s="97"/>
      <c r="I118" s="97"/>
      <c r="J118" s="97"/>
      <c r="K118" s="97"/>
      <c r="L118" s="97"/>
      <c r="M118" s="97"/>
      <c r="N118" s="97"/>
      <c r="O118" s="97"/>
      <c r="P118" s="97"/>
      <c r="Q118" s="97"/>
      <c r="R118" s="95"/>
      <c r="S118" s="97"/>
      <c r="T118" s="97"/>
      <c r="U118" s="97"/>
      <c r="V118" s="97"/>
      <c r="W118" s="97"/>
      <c r="X118" s="97"/>
      <c r="Y118" s="97"/>
      <c r="Z118" s="97"/>
      <c r="AA118" s="97"/>
      <c r="AB118" s="97"/>
      <c r="AC118" s="97"/>
      <c r="AD118" s="97"/>
      <c r="AE118" s="97"/>
      <c r="AF118" s="97"/>
      <c r="AG118" s="97"/>
      <c r="AH118" s="97"/>
      <c r="AI118" s="97"/>
      <c r="AJ118" s="97"/>
      <c r="AK118" s="97"/>
      <c r="AL118" s="97"/>
    </row>
    <row r="119" ht="15.75" customHeight="1">
      <c r="A119" s="94"/>
      <c r="B119" s="95"/>
      <c r="C119" s="95"/>
      <c r="D119" s="96"/>
      <c r="E119" s="260"/>
      <c r="F119" s="97"/>
      <c r="G119" s="97"/>
      <c r="H119" s="97"/>
      <c r="I119" s="97"/>
      <c r="J119" s="97"/>
      <c r="K119" s="97"/>
      <c r="L119" s="97"/>
      <c r="M119" s="97"/>
      <c r="N119" s="97"/>
      <c r="O119" s="97"/>
      <c r="P119" s="97"/>
      <c r="Q119" s="97"/>
      <c r="R119" s="95"/>
      <c r="S119" s="97"/>
      <c r="T119" s="97"/>
      <c r="U119" s="97"/>
      <c r="V119" s="97"/>
      <c r="W119" s="97"/>
      <c r="X119" s="97"/>
      <c r="Y119" s="97"/>
      <c r="Z119" s="97"/>
      <c r="AA119" s="97"/>
      <c r="AB119" s="97"/>
      <c r="AC119" s="97"/>
      <c r="AD119" s="97"/>
      <c r="AE119" s="97"/>
      <c r="AF119" s="97"/>
      <c r="AG119" s="97"/>
      <c r="AH119" s="97"/>
      <c r="AI119" s="97"/>
      <c r="AJ119" s="97"/>
      <c r="AK119" s="97"/>
      <c r="AL119" s="97"/>
    </row>
    <row r="120" ht="15.75" customHeight="1">
      <c r="A120" s="94"/>
      <c r="B120" s="95"/>
      <c r="C120" s="95"/>
      <c r="D120" s="96"/>
      <c r="E120" s="260"/>
      <c r="F120" s="97"/>
      <c r="G120" s="97"/>
      <c r="H120" s="97"/>
      <c r="I120" s="97"/>
      <c r="J120" s="97"/>
      <c r="K120" s="97"/>
      <c r="L120" s="97"/>
      <c r="M120" s="97"/>
      <c r="N120" s="97"/>
      <c r="O120" s="97"/>
      <c r="P120" s="97"/>
      <c r="Q120" s="97"/>
      <c r="R120" s="95"/>
      <c r="S120" s="97"/>
      <c r="T120" s="97"/>
      <c r="U120" s="97"/>
      <c r="V120" s="97"/>
      <c r="W120" s="97"/>
      <c r="X120" s="97"/>
      <c r="Y120" s="97"/>
      <c r="Z120" s="97"/>
      <c r="AA120" s="97"/>
      <c r="AB120" s="97"/>
      <c r="AC120" s="97"/>
      <c r="AD120" s="97"/>
      <c r="AE120" s="97"/>
      <c r="AF120" s="97"/>
      <c r="AG120" s="97"/>
      <c r="AH120" s="97"/>
      <c r="AI120" s="97"/>
      <c r="AJ120" s="97"/>
      <c r="AK120" s="97"/>
      <c r="AL120" s="97"/>
    </row>
    <row r="121" ht="15.75" customHeight="1">
      <c r="A121" s="94"/>
      <c r="B121" s="95"/>
      <c r="C121" s="95"/>
      <c r="D121" s="96"/>
      <c r="E121" s="260"/>
      <c r="F121" s="97"/>
      <c r="G121" s="97"/>
      <c r="H121" s="97"/>
      <c r="I121" s="97"/>
      <c r="J121" s="97"/>
      <c r="K121" s="97"/>
      <c r="L121" s="97"/>
      <c r="M121" s="97"/>
      <c r="N121" s="97"/>
      <c r="O121" s="97"/>
      <c r="P121" s="97"/>
      <c r="Q121" s="97"/>
      <c r="R121" s="95"/>
      <c r="S121" s="97"/>
      <c r="T121" s="97"/>
      <c r="U121" s="97"/>
      <c r="V121" s="97"/>
      <c r="W121" s="97"/>
      <c r="X121" s="97"/>
      <c r="Y121" s="97"/>
      <c r="Z121" s="97"/>
      <c r="AA121" s="97"/>
      <c r="AB121" s="97"/>
      <c r="AC121" s="97"/>
      <c r="AD121" s="97"/>
      <c r="AE121" s="97"/>
      <c r="AF121" s="97"/>
      <c r="AG121" s="97"/>
      <c r="AH121" s="97"/>
      <c r="AI121" s="97"/>
      <c r="AJ121" s="97"/>
      <c r="AK121" s="97"/>
      <c r="AL121" s="97"/>
    </row>
    <row r="122" ht="15.75" customHeight="1">
      <c r="A122" s="94"/>
      <c r="B122" s="95"/>
      <c r="C122" s="95"/>
      <c r="D122" s="96"/>
      <c r="E122" s="260"/>
      <c r="F122" s="97"/>
      <c r="G122" s="97"/>
      <c r="H122" s="97"/>
      <c r="I122" s="97"/>
      <c r="J122" s="97"/>
      <c r="K122" s="97"/>
      <c r="L122" s="97"/>
      <c r="M122" s="97"/>
      <c r="N122" s="97"/>
      <c r="O122" s="97"/>
      <c r="P122" s="97"/>
      <c r="Q122" s="97"/>
      <c r="R122" s="95"/>
      <c r="S122" s="97"/>
      <c r="T122" s="97"/>
      <c r="U122" s="97"/>
      <c r="V122" s="97"/>
      <c r="W122" s="97"/>
      <c r="X122" s="97"/>
      <c r="Y122" s="97"/>
      <c r="Z122" s="97"/>
      <c r="AA122" s="97"/>
      <c r="AB122" s="97"/>
      <c r="AC122" s="97"/>
      <c r="AD122" s="97"/>
      <c r="AE122" s="97"/>
      <c r="AF122" s="97"/>
      <c r="AG122" s="97"/>
      <c r="AH122" s="97"/>
      <c r="AI122" s="97"/>
      <c r="AJ122" s="97"/>
      <c r="AK122" s="97"/>
      <c r="AL122" s="97"/>
    </row>
    <row r="123" ht="15.75" customHeight="1">
      <c r="A123" s="94"/>
      <c r="B123" s="95"/>
      <c r="C123" s="95"/>
      <c r="D123" s="96"/>
      <c r="E123" s="260"/>
      <c r="F123" s="97"/>
      <c r="G123" s="97"/>
      <c r="H123" s="97"/>
      <c r="I123" s="97"/>
      <c r="J123" s="97"/>
      <c r="K123" s="97"/>
      <c r="L123" s="97"/>
      <c r="M123" s="97"/>
      <c r="N123" s="97"/>
      <c r="O123" s="97"/>
      <c r="P123" s="97"/>
      <c r="Q123" s="97"/>
      <c r="R123" s="95"/>
      <c r="S123" s="97"/>
      <c r="T123" s="97"/>
      <c r="U123" s="97"/>
      <c r="V123" s="97"/>
      <c r="W123" s="97"/>
      <c r="X123" s="97"/>
      <c r="Y123" s="97"/>
      <c r="Z123" s="97"/>
      <c r="AA123" s="97"/>
      <c r="AB123" s="97"/>
      <c r="AC123" s="97"/>
      <c r="AD123" s="97"/>
      <c r="AE123" s="97"/>
      <c r="AF123" s="97"/>
      <c r="AG123" s="97"/>
      <c r="AH123" s="97"/>
      <c r="AI123" s="97"/>
      <c r="AJ123" s="97"/>
      <c r="AK123" s="97"/>
      <c r="AL123" s="97"/>
    </row>
    <row r="124" ht="15.75" customHeight="1">
      <c r="A124" s="94"/>
      <c r="B124" s="95"/>
      <c r="C124" s="95"/>
      <c r="D124" s="96"/>
      <c r="E124" s="260"/>
      <c r="F124" s="97"/>
      <c r="G124" s="97"/>
      <c r="H124" s="97"/>
      <c r="I124" s="97"/>
      <c r="J124" s="97"/>
      <c r="K124" s="97"/>
      <c r="L124" s="97"/>
      <c r="M124" s="97"/>
      <c r="N124" s="97"/>
      <c r="O124" s="97"/>
      <c r="P124" s="97"/>
      <c r="Q124" s="97"/>
      <c r="R124" s="95"/>
      <c r="S124" s="97"/>
      <c r="T124" s="97"/>
      <c r="U124" s="97"/>
      <c r="V124" s="97"/>
      <c r="W124" s="97"/>
      <c r="X124" s="97"/>
      <c r="Y124" s="97"/>
      <c r="Z124" s="97"/>
      <c r="AA124" s="97"/>
      <c r="AB124" s="97"/>
      <c r="AC124" s="97"/>
      <c r="AD124" s="97"/>
      <c r="AE124" s="97"/>
      <c r="AF124" s="97"/>
      <c r="AG124" s="97"/>
      <c r="AH124" s="97"/>
      <c r="AI124" s="97"/>
      <c r="AJ124" s="97"/>
      <c r="AK124" s="97"/>
      <c r="AL124" s="97"/>
    </row>
    <row r="125" ht="15.75" customHeight="1">
      <c r="A125" s="94"/>
      <c r="B125" s="95"/>
      <c r="C125" s="95"/>
      <c r="D125" s="96"/>
      <c r="E125" s="260"/>
      <c r="F125" s="97"/>
      <c r="G125" s="97"/>
      <c r="H125" s="97"/>
      <c r="I125" s="97"/>
      <c r="J125" s="97"/>
      <c r="K125" s="97"/>
      <c r="L125" s="97"/>
      <c r="M125" s="97"/>
      <c r="N125" s="97"/>
      <c r="O125" s="97"/>
      <c r="P125" s="97"/>
      <c r="Q125" s="97"/>
      <c r="R125" s="95"/>
      <c r="S125" s="97"/>
      <c r="T125" s="97"/>
      <c r="U125" s="97"/>
      <c r="V125" s="97"/>
      <c r="W125" s="97"/>
      <c r="X125" s="97"/>
      <c r="Y125" s="97"/>
      <c r="Z125" s="97"/>
      <c r="AA125" s="97"/>
      <c r="AB125" s="97"/>
      <c r="AC125" s="97"/>
      <c r="AD125" s="97"/>
      <c r="AE125" s="97"/>
      <c r="AF125" s="97"/>
      <c r="AG125" s="97"/>
      <c r="AH125" s="97"/>
      <c r="AI125" s="97"/>
      <c r="AJ125" s="97"/>
      <c r="AK125" s="97"/>
      <c r="AL125" s="97"/>
    </row>
    <row r="126" ht="15.75" customHeight="1">
      <c r="A126" s="94"/>
      <c r="B126" s="95"/>
      <c r="C126" s="95"/>
      <c r="D126" s="96"/>
      <c r="E126" s="260"/>
      <c r="F126" s="97"/>
      <c r="G126" s="97"/>
      <c r="H126" s="97"/>
      <c r="I126" s="97"/>
      <c r="J126" s="97"/>
      <c r="K126" s="97"/>
      <c r="L126" s="97"/>
      <c r="M126" s="97"/>
      <c r="N126" s="97"/>
      <c r="O126" s="97"/>
      <c r="P126" s="97"/>
      <c r="Q126" s="97"/>
      <c r="R126" s="95"/>
      <c r="S126" s="97"/>
      <c r="T126" s="97"/>
      <c r="U126" s="97"/>
      <c r="V126" s="97"/>
      <c r="W126" s="97"/>
      <c r="X126" s="97"/>
      <c r="Y126" s="97"/>
      <c r="Z126" s="97"/>
      <c r="AA126" s="97"/>
      <c r="AB126" s="97"/>
      <c r="AC126" s="97"/>
      <c r="AD126" s="97"/>
      <c r="AE126" s="97"/>
      <c r="AF126" s="97"/>
      <c r="AG126" s="97"/>
      <c r="AH126" s="97"/>
      <c r="AI126" s="97"/>
      <c r="AJ126" s="97"/>
      <c r="AK126" s="97"/>
      <c r="AL126" s="97"/>
    </row>
    <row r="127" ht="15.75" customHeight="1">
      <c r="A127" s="94"/>
      <c r="B127" s="95"/>
      <c r="C127" s="95"/>
      <c r="D127" s="96"/>
      <c r="E127" s="260"/>
      <c r="F127" s="97"/>
      <c r="G127" s="97"/>
      <c r="H127" s="97"/>
      <c r="I127" s="97"/>
      <c r="J127" s="97"/>
      <c r="K127" s="97"/>
      <c r="L127" s="97"/>
      <c r="M127" s="97"/>
      <c r="N127" s="97"/>
      <c r="O127" s="97"/>
      <c r="P127" s="97"/>
      <c r="Q127" s="97"/>
      <c r="R127" s="95"/>
      <c r="S127" s="97"/>
      <c r="T127" s="97"/>
      <c r="U127" s="97"/>
      <c r="V127" s="97"/>
      <c r="W127" s="97"/>
      <c r="X127" s="97"/>
      <c r="Y127" s="97"/>
      <c r="Z127" s="97"/>
      <c r="AA127" s="97"/>
      <c r="AB127" s="97"/>
      <c r="AC127" s="97"/>
      <c r="AD127" s="97"/>
      <c r="AE127" s="97"/>
      <c r="AF127" s="97"/>
      <c r="AG127" s="97"/>
      <c r="AH127" s="97"/>
      <c r="AI127" s="97"/>
      <c r="AJ127" s="97"/>
      <c r="AK127" s="97"/>
      <c r="AL127" s="97"/>
    </row>
    <row r="128" ht="15.75" customHeight="1">
      <c r="A128" s="94"/>
      <c r="B128" s="95"/>
      <c r="C128" s="95"/>
      <c r="D128" s="96"/>
      <c r="E128" s="260"/>
      <c r="F128" s="97"/>
      <c r="G128" s="97"/>
      <c r="H128" s="97"/>
      <c r="I128" s="97"/>
      <c r="J128" s="97"/>
      <c r="K128" s="97"/>
      <c r="L128" s="97"/>
      <c r="M128" s="97"/>
      <c r="N128" s="97"/>
      <c r="O128" s="97"/>
      <c r="P128" s="97"/>
      <c r="Q128" s="97"/>
      <c r="R128" s="95"/>
      <c r="S128" s="97"/>
      <c r="T128" s="97"/>
      <c r="U128" s="97"/>
      <c r="V128" s="97"/>
      <c r="W128" s="97"/>
      <c r="X128" s="97"/>
      <c r="Y128" s="97"/>
      <c r="Z128" s="97"/>
      <c r="AA128" s="97"/>
      <c r="AB128" s="97"/>
      <c r="AC128" s="97"/>
      <c r="AD128" s="97"/>
      <c r="AE128" s="97"/>
      <c r="AF128" s="97"/>
      <c r="AG128" s="97"/>
      <c r="AH128" s="97"/>
      <c r="AI128" s="97"/>
      <c r="AJ128" s="97"/>
      <c r="AK128" s="97"/>
      <c r="AL128" s="97"/>
    </row>
    <row r="129" ht="15.75" customHeight="1">
      <c r="A129" s="94"/>
      <c r="B129" s="95"/>
      <c r="C129" s="95"/>
      <c r="D129" s="96"/>
      <c r="E129" s="260"/>
      <c r="F129" s="97"/>
      <c r="G129" s="97"/>
      <c r="H129" s="97"/>
      <c r="I129" s="97"/>
      <c r="J129" s="97"/>
      <c r="K129" s="97"/>
      <c r="L129" s="97"/>
      <c r="M129" s="97"/>
      <c r="N129" s="97"/>
      <c r="O129" s="97"/>
      <c r="P129" s="97"/>
      <c r="Q129" s="97"/>
      <c r="R129" s="95"/>
      <c r="S129" s="97"/>
      <c r="T129" s="97"/>
      <c r="U129" s="97"/>
      <c r="V129" s="97"/>
      <c r="W129" s="97"/>
      <c r="X129" s="97"/>
      <c r="Y129" s="97"/>
      <c r="Z129" s="97"/>
      <c r="AA129" s="97"/>
      <c r="AB129" s="97"/>
      <c r="AC129" s="97"/>
      <c r="AD129" s="97"/>
      <c r="AE129" s="97"/>
      <c r="AF129" s="97"/>
      <c r="AG129" s="97"/>
      <c r="AH129" s="97"/>
      <c r="AI129" s="97"/>
      <c r="AJ129" s="97"/>
      <c r="AK129" s="97"/>
      <c r="AL129" s="97"/>
    </row>
    <row r="130" ht="15.75" customHeight="1">
      <c r="A130" s="94"/>
      <c r="B130" s="95"/>
      <c r="C130" s="95"/>
      <c r="D130" s="96"/>
      <c r="E130" s="260"/>
      <c r="F130" s="97"/>
      <c r="G130" s="97"/>
      <c r="H130" s="97"/>
      <c r="I130" s="97"/>
      <c r="J130" s="97"/>
      <c r="K130" s="97"/>
      <c r="L130" s="97"/>
      <c r="M130" s="97"/>
      <c r="N130" s="97"/>
      <c r="O130" s="97"/>
      <c r="P130" s="97"/>
      <c r="Q130" s="97"/>
      <c r="R130" s="95"/>
      <c r="S130" s="97"/>
      <c r="T130" s="97"/>
      <c r="U130" s="97"/>
      <c r="V130" s="97"/>
      <c r="W130" s="97"/>
      <c r="X130" s="97"/>
      <c r="Y130" s="97"/>
      <c r="Z130" s="97"/>
      <c r="AA130" s="97"/>
      <c r="AB130" s="97"/>
      <c r="AC130" s="97"/>
      <c r="AD130" s="97"/>
      <c r="AE130" s="97"/>
      <c r="AF130" s="97"/>
      <c r="AG130" s="97"/>
      <c r="AH130" s="97"/>
      <c r="AI130" s="97"/>
      <c r="AJ130" s="97"/>
      <c r="AK130" s="97"/>
      <c r="AL130" s="97"/>
    </row>
    <row r="131" ht="15.75" customHeight="1">
      <c r="A131" s="94"/>
      <c r="B131" s="95"/>
      <c r="C131" s="95"/>
      <c r="D131" s="96"/>
      <c r="E131" s="260"/>
      <c r="F131" s="97"/>
      <c r="G131" s="97"/>
      <c r="H131" s="97"/>
      <c r="I131" s="97"/>
      <c r="J131" s="97"/>
      <c r="K131" s="97"/>
      <c r="L131" s="97"/>
      <c r="M131" s="97"/>
      <c r="N131" s="97"/>
      <c r="O131" s="97"/>
      <c r="P131" s="97"/>
      <c r="Q131" s="97"/>
      <c r="R131" s="95"/>
      <c r="S131" s="97"/>
      <c r="T131" s="97"/>
      <c r="U131" s="97"/>
      <c r="V131" s="97"/>
      <c r="W131" s="97"/>
      <c r="X131" s="97"/>
      <c r="Y131" s="97"/>
      <c r="Z131" s="97"/>
      <c r="AA131" s="97"/>
      <c r="AB131" s="97"/>
      <c r="AC131" s="97"/>
      <c r="AD131" s="97"/>
      <c r="AE131" s="97"/>
      <c r="AF131" s="97"/>
      <c r="AG131" s="97"/>
      <c r="AH131" s="97"/>
      <c r="AI131" s="97"/>
      <c r="AJ131" s="97"/>
      <c r="AK131" s="97"/>
      <c r="AL131" s="97"/>
    </row>
    <row r="132" ht="15.75" customHeight="1">
      <c r="A132" s="94"/>
      <c r="B132" s="95"/>
      <c r="C132" s="95"/>
      <c r="D132" s="96"/>
      <c r="E132" s="260"/>
      <c r="F132" s="97"/>
      <c r="G132" s="97"/>
      <c r="H132" s="97"/>
      <c r="I132" s="97"/>
      <c r="J132" s="97"/>
      <c r="K132" s="97"/>
      <c r="L132" s="97"/>
      <c r="M132" s="97"/>
      <c r="N132" s="97"/>
      <c r="O132" s="97"/>
      <c r="P132" s="97"/>
      <c r="Q132" s="97"/>
      <c r="R132" s="95"/>
      <c r="S132" s="97"/>
      <c r="T132" s="97"/>
      <c r="U132" s="97"/>
      <c r="V132" s="97"/>
      <c r="W132" s="97"/>
      <c r="X132" s="97"/>
      <c r="Y132" s="97"/>
      <c r="Z132" s="97"/>
      <c r="AA132" s="97"/>
      <c r="AB132" s="97"/>
      <c r="AC132" s="97"/>
      <c r="AD132" s="97"/>
      <c r="AE132" s="97"/>
      <c r="AF132" s="97"/>
      <c r="AG132" s="97"/>
      <c r="AH132" s="97"/>
      <c r="AI132" s="97"/>
      <c r="AJ132" s="97"/>
      <c r="AK132" s="97"/>
      <c r="AL132" s="97"/>
    </row>
    <row r="133" ht="15.75" customHeight="1">
      <c r="A133" s="94"/>
      <c r="B133" s="95"/>
      <c r="C133" s="95"/>
      <c r="D133" s="96"/>
      <c r="E133" s="260"/>
      <c r="F133" s="97"/>
      <c r="G133" s="97"/>
      <c r="H133" s="97"/>
      <c r="I133" s="97"/>
      <c r="J133" s="97"/>
      <c r="K133" s="97"/>
      <c r="L133" s="97"/>
      <c r="M133" s="97"/>
      <c r="N133" s="97"/>
      <c r="O133" s="97"/>
      <c r="P133" s="97"/>
      <c r="Q133" s="97"/>
      <c r="R133" s="95"/>
      <c r="S133" s="97"/>
      <c r="T133" s="97"/>
      <c r="U133" s="97"/>
      <c r="V133" s="97"/>
      <c r="W133" s="97"/>
      <c r="X133" s="97"/>
      <c r="Y133" s="97"/>
      <c r="Z133" s="97"/>
      <c r="AA133" s="97"/>
      <c r="AB133" s="97"/>
      <c r="AC133" s="97"/>
      <c r="AD133" s="97"/>
      <c r="AE133" s="97"/>
      <c r="AF133" s="97"/>
      <c r="AG133" s="97"/>
      <c r="AH133" s="97"/>
      <c r="AI133" s="97"/>
      <c r="AJ133" s="97"/>
      <c r="AK133" s="97"/>
      <c r="AL133" s="97"/>
    </row>
    <row r="134" ht="15.75" customHeight="1">
      <c r="A134" s="94"/>
      <c r="B134" s="95"/>
      <c r="C134" s="95"/>
      <c r="D134" s="96"/>
      <c r="E134" s="260"/>
      <c r="F134" s="97"/>
      <c r="G134" s="97"/>
      <c r="H134" s="97"/>
      <c r="I134" s="97"/>
      <c r="J134" s="97"/>
      <c r="K134" s="97"/>
      <c r="L134" s="97"/>
      <c r="M134" s="97"/>
      <c r="N134" s="97"/>
      <c r="O134" s="97"/>
      <c r="P134" s="97"/>
      <c r="Q134" s="97"/>
      <c r="R134" s="95"/>
      <c r="S134" s="97"/>
      <c r="T134" s="97"/>
      <c r="U134" s="97"/>
      <c r="V134" s="97"/>
      <c r="W134" s="97"/>
      <c r="X134" s="97"/>
      <c r="Y134" s="97"/>
      <c r="Z134" s="97"/>
      <c r="AA134" s="97"/>
      <c r="AB134" s="97"/>
      <c r="AC134" s="97"/>
      <c r="AD134" s="97"/>
      <c r="AE134" s="97"/>
      <c r="AF134" s="97"/>
      <c r="AG134" s="97"/>
      <c r="AH134" s="97"/>
      <c r="AI134" s="97"/>
      <c r="AJ134" s="97"/>
      <c r="AK134" s="97"/>
      <c r="AL134" s="97"/>
    </row>
    <row r="135" ht="15.75" customHeight="1">
      <c r="A135" s="94"/>
      <c r="B135" s="95"/>
      <c r="C135" s="95"/>
      <c r="D135" s="96"/>
      <c r="E135" s="260"/>
      <c r="F135" s="97"/>
      <c r="G135" s="97"/>
      <c r="H135" s="97"/>
      <c r="I135" s="97"/>
      <c r="J135" s="97"/>
      <c r="K135" s="97"/>
      <c r="L135" s="97"/>
      <c r="M135" s="97"/>
      <c r="N135" s="97"/>
      <c r="O135" s="97"/>
      <c r="P135" s="97"/>
      <c r="Q135" s="97"/>
      <c r="R135" s="95"/>
      <c r="S135" s="97"/>
      <c r="T135" s="97"/>
      <c r="U135" s="97"/>
      <c r="V135" s="97"/>
      <c r="W135" s="97"/>
      <c r="X135" s="97"/>
      <c r="Y135" s="97"/>
      <c r="Z135" s="97"/>
      <c r="AA135" s="97"/>
      <c r="AB135" s="97"/>
      <c r="AC135" s="97"/>
      <c r="AD135" s="97"/>
      <c r="AE135" s="97"/>
      <c r="AF135" s="97"/>
      <c r="AG135" s="97"/>
      <c r="AH135" s="97"/>
      <c r="AI135" s="97"/>
      <c r="AJ135" s="97"/>
      <c r="AK135" s="97"/>
      <c r="AL135" s="97"/>
    </row>
    <row r="136" ht="15.75" customHeight="1">
      <c r="A136" s="94"/>
      <c r="B136" s="95"/>
      <c r="C136" s="95"/>
      <c r="D136" s="96"/>
      <c r="E136" s="260"/>
      <c r="F136" s="97"/>
      <c r="G136" s="97"/>
      <c r="H136" s="97"/>
      <c r="I136" s="97"/>
      <c r="J136" s="97"/>
      <c r="K136" s="97"/>
      <c r="L136" s="97"/>
      <c r="M136" s="97"/>
      <c r="N136" s="97"/>
      <c r="O136" s="97"/>
      <c r="P136" s="97"/>
      <c r="Q136" s="97"/>
      <c r="R136" s="95"/>
      <c r="S136" s="97"/>
      <c r="T136" s="97"/>
      <c r="U136" s="97"/>
      <c r="V136" s="97"/>
      <c r="W136" s="97"/>
      <c r="X136" s="97"/>
      <c r="Y136" s="97"/>
      <c r="Z136" s="97"/>
      <c r="AA136" s="97"/>
      <c r="AB136" s="97"/>
      <c r="AC136" s="97"/>
      <c r="AD136" s="97"/>
      <c r="AE136" s="97"/>
      <c r="AF136" s="97"/>
      <c r="AG136" s="97"/>
      <c r="AH136" s="97"/>
      <c r="AI136" s="97"/>
      <c r="AJ136" s="97"/>
      <c r="AK136" s="97"/>
      <c r="AL136" s="97"/>
    </row>
    <row r="137" ht="15.75" customHeight="1">
      <c r="A137" s="94"/>
      <c r="B137" s="95"/>
      <c r="C137" s="95"/>
      <c r="D137" s="96"/>
      <c r="E137" s="260"/>
      <c r="F137" s="97"/>
      <c r="G137" s="97"/>
      <c r="H137" s="97"/>
      <c r="I137" s="97"/>
      <c r="J137" s="97"/>
      <c r="K137" s="97"/>
      <c r="L137" s="97"/>
      <c r="M137" s="97"/>
      <c r="N137" s="97"/>
      <c r="O137" s="97"/>
      <c r="P137" s="97"/>
      <c r="Q137" s="97"/>
      <c r="R137" s="95"/>
      <c r="S137" s="97"/>
      <c r="T137" s="97"/>
      <c r="U137" s="97"/>
      <c r="V137" s="97"/>
      <c r="W137" s="97"/>
      <c r="X137" s="97"/>
      <c r="Y137" s="97"/>
      <c r="Z137" s="97"/>
      <c r="AA137" s="97"/>
      <c r="AB137" s="97"/>
      <c r="AC137" s="97"/>
      <c r="AD137" s="97"/>
      <c r="AE137" s="97"/>
      <c r="AF137" s="97"/>
      <c r="AG137" s="97"/>
      <c r="AH137" s="97"/>
      <c r="AI137" s="97"/>
      <c r="AJ137" s="97"/>
      <c r="AK137" s="97"/>
      <c r="AL137" s="97"/>
    </row>
    <row r="138" ht="15.75" customHeight="1">
      <c r="A138" s="94"/>
      <c r="B138" s="95"/>
      <c r="C138" s="95"/>
      <c r="D138" s="96"/>
      <c r="E138" s="260"/>
      <c r="F138" s="97"/>
      <c r="G138" s="97"/>
      <c r="H138" s="97"/>
      <c r="I138" s="97"/>
      <c r="J138" s="97"/>
      <c r="K138" s="97"/>
      <c r="L138" s="97"/>
      <c r="M138" s="97"/>
      <c r="N138" s="97"/>
      <c r="O138" s="97"/>
      <c r="P138" s="97"/>
      <c r="Q138" s="97"/>
      <c r="R138" s="95"/>
      <c r="S138" s="97"/>
      <c r="T138" s="97"/>
      <c r="U138" s="97"/>
      <c r="V138" s="97"/>
      <c r="W138" s="97"/>
      <c r="X138" s="97"/>
      <c r="Y138" s="97"/>
      <c r="Z138" s="97"/>
      <c r="AA138" s="97"/>
      <c r="AB138" s="97"/>
      <c r="AC138" s="97"/>
      <c r="AD138" s="97"/>
      <c r="AE138" s="97"/>
      <c r="AF138" s="97"/>
      <c r="AG138" s="97"/>
      <c r="AH138" s="97"/>
      <c r="AI138" s="97"/>
      <c r="AJ138" s="97"/>
      <c r="AK138" s="97"/>
      <c r="AL138" s="97"/>
    </row>
    <row r="139" ht="15.75" customHeight="1">
      <c r="A139" s="94"/>
      <c r="B139" s="95"/>
      <c r="C139" s="95"/>
      <c r="D139" s="96"/>
      <c r="E139" s="260"/>
      <c r="F139" s="97"/>
      <c r="G139" s="97"/>
      <c r="H139" s="97"/>
      <c r="I139" s="97"/>
      <c r="J139" s="97"/>
      <c r="K139" s="97"/>
      <c r="L139" s="97"/>
      <c r="M139" s="97"/>
      <c r="N139" s="97"/>
      <c r="O139" s="97"/>
      <c r="P139" s="97"/>
      <c r="Q139" s="97"/>
      <c r="R139" s="95"/>
      <c r="S139" s="97"/>
      <c r="T139" s="97"/>
      <c r="U139" s="97"/>
      <c r="V139" s="97"/>
      <c r="W139" s="97"/>
      <c r="X139" s="97"/>
      <c r="Y139" s="97"/>
      <c r="Z139" s="97"/>
      <c r="AA139" s="97"/>
      <c r="AB139" s="97"/>
      <c r="AC139" s="97"/>
      <c r="AD139" s="97"/>
      <c r="AE139" s="97"/>
      <c r="AF139" s="97"/>
      <c r="AG139" s="97"/>
      <c r="AH139" s="97"/>
      <c r="AI139" s="97"/>
      <c r="AJ139" s="97"/>
      <c r="AK139" s="97"/>
      <c r="AL139" s="97"/>
    </row>
    <row r="140" ht="15.75" customHeight="1">
      <c r="A140" s="94"/>
      <c r="B140" s="95"/>
      <c r="C140" s="95"/>
      <c r="D140" s="96"/>
      <c r="E140" s="260"/>
      <c r="F140" s="97"/>
      <c r="G140" s="97"/>
      <c r="H140" s="97"/>
      <c r="I140" s="97"/>
      <c r="J140" s="97"/>
      <c r="K140" s="97"/>
      <c r="L140" s="97"/>
      <c r="M140" s="97"/>
      <c r="N140" s="97"/>
      <c r="O140" s="97"/>
      <c r="P140" s="97"/>
      <c r="Q140" s="97"/>
      <c r="R140" s="95"/>
      <c r="S140" s="97"/>
      <c r="T140" s="97"/>
      <c r="U140" s="97"/>
      <c r="V140" s="97"/>
      <c r="W140" s="97"/>
      <c r="X140" s="97"/>
      <c r="Y140" s="97"/>
      <c r="Z140" s="97"/>
      <c r="AA140" s="97"/>
      <c r="AB140" s="97"/>
      <c r="AC140" s="97"/>
      <c r="AD140" s="97"/>
      <c r="AE140" s="97"/>
      <c r="AF140" s="97"/>
      <c r="AG140" s="97"/>
      <c r="AH140" s="97"/>
      <c r="AI140" s="97"/>
      <c r="AJ140" s="97"/>
      <c r="AK140" s="97"/>
      <c r="AL140" s="97"/>
    </row>
    <row r="141" ht="15.75" customHeight="1">
      <c r="A141" s="94"/>
      <c r="B141" s="95"/>
      <c r="C141" s="95"/>
      <c r="D141" s="96"/>
      <c r="E141" s="260"/>
      <c r="F141" s="97"/>
      <c r="G141" s="97"/>
      <c r="H141" s="97"/>
      <c r="I141" s="97"/>
      <c r="J141" s="97"/>
      <c r="K141" s="97"/>
      <c r="L141" s="97"/>
      <c r="M141" s="97"/>
      <c r="N141" s="97"/>
      <c r="O141" s="97"/>
      <c r="P141" s="97"/>
      <c r="Q141" s="97"/>
      <c r="R141" s="95"/>
      <c r="S141" s="97"/>
      <c r="T141" s="97"/>
      <c r="U141" s="97"/>
      <c r="V141" s="97"/>
      <c r="W141" s="97"/>
      <c r="X141" s="97"/>
      <c r="Y141" s="97"/>
      <c r="Z141" s="97"/>
      <c r="AA141" s="97"/>
      <c r="AB141" s="97"/>
      <c r="AC141" s="97"/>
      <c r="AD141" s="97"/>
      <c r="AE141" s="97"/>
      <c r="AF141" s="97"/>
      <c r="AG141" s="97"/>
      <c r="AH141" s="97"/>
      <c r="AI141" s="97"/>
      <c r="AJ141" s="97"/>
      <c r="AK141" s="97"/>
      <c r="AL141" s="97"/>
    </row>
    <row r="142" ht="15.75" customHeight="1">
      <c r="A142" s="94"/>
      <c r="B142" s="95"/>
      <c r="C142" s="95"/>
      <c r="D142" s="96"/>
      <c r="E142" s="260"/>
      <c r="F142" s="97"/>
      <c r="G142" s="97"/>
      <c r="H142" s="97"/>
      <c r="I142" s="97"/>
      <c r="J142" s="97"/>
      <c r="K142" s="97"/>
      <c r="L142" s="97"/>
      <c r="M142" s="97"/>
      <c r="N142" s="97"/>
      <c r="O142" s="97"/>
      <c r="P142" s="97"/>
      <c r="Q142" s="97"/>
      <c r="R142" s="95"/>
      <c r="S142" s="97"/>
      <c r="T142" s="97"/>
      <c r="U142" s="97"/>
      <c r="V142" s="97"/>
      <c r="W142" s="97"/>
      <c r="X142" s="97"/>
      <c r="Y142" s="97"/>
      <c r="Z142" s="97"/>
      <c r="AA142" s="97"/>
      <c r="AB142" s="97"/>
      <c r="AC142" s="97"/>
      <c r="AD142" s="97"/>
      <c r="AE142" s="97"/>
      <c r="AF142" s="97"/>
      <c r="AG142" s="97"/>
      <c r="AH142" s="97"/>
      <c r="AI142" s="97"/>
      <c r="AJ142" s="97"/>
      <c r="AK142" s="97"/>
      <c r="AL142" s="97"/>
    </row>
    <row r="143" ht="15.75" customHeight="1">
      <c r="A143" s="94"/>
      <c r="B143" s="95"/>
      <c r="C143" s="95"/>
      <c r="D143" s="96"/>
      <c r="E143" s="260"/>
      <c r="F143" s="97"/>
      <c r="G143" s="97"/>
      <c r="H143" s="97"/>
      <c r="I143" s="97"/>
      <c r="J143" s="97"/>
      <c r="K143" s="97"/>
      <c r="L143" s="97"/>
      <c r="M143" s="97"/>
      <c r="N143" s="97"/>
      <c r="O143" s="97"/>
      <c r="P143" s="97"/>
      <c r="Q143" s="97"/>
      <c r="R143" s="95"/>
      <c r="S143" s="97"/>
      <c r="T143" s="97"/>
      <c r="U143" s="97"/>
      <c r="V143" s="97"/>
      <c r="W143" s="97"/>
      <c r="X143" s="97"/>
      <c r="Y143" s="97"/>
      <c r="Z143" s="97"/>
      <c r="AA143" s="97"/>
      <c r="AB143" s="97"/>
      <c r="AC143" s="97"/>
      <c r="AD143" s="97"/>
      <c r="AE143" s="97"/>
      <c r="AF143" s="97"/>
      <c r="AG143" s="97"/>
      <c r="AH143" s="97"/>
      <c r="AI143" s="97"/>
      <c r="AJ143" s="97"/>
      <c r="AK143" s="97"/>
      <c r="AL143" s="97"/>
    </row>
    <row r="144" ht="15.75" customHeight="1">
      <c r="A144" s="94"/>
      <c r="B144" s="95"/>
      <c r="C144" s="95"/>
      <c r="D144" s="96"/>
      <c r="E144" s="260"/>
      <c r="F144" s="97"/>
      <c r="G144" s="97"/>
      <c r="H144" s="97"/>
      <c r="I144" s="97"/>
      <c r="J144" s="97"/>
      <c r="K144" s="97"/>
      <c r="L144" s="97"/>
      <c r="M144" s="97"/>
      <c r="N144" s="97"/>
      <c r="O144" s="97"/>
      <c r="P144" s="97"/>
      <c r="Q144" s="97"/>
      <c r="R144" s="95"/>
      <c r="S144" s="97"/>
      <c r="T144" s="97"/>
      <c r="U144" s="97"/>
      <c r="V144" s="97"/>
      <c r="W144" s="97"/>
      <c r="X144" s="97"/>
      <c r="Y144" s="97"/>
      <c r="Z144" s="97"/>
      <c r="AA144" s="97"/>
      <c r="AB144" s="97"/>
      <c r="AC144" s="97"/>
      <c r="AD144" s="97"/>
      <c r="AE144" s="97"/>
      <c r="AF144" s="97"/>
      <c r="AG144" s="97"/>
      <c r="AH144" s="97"/>
      <c r="AI144" s="97"/>
      <c r="AJ144" s="97"/>
      <c r="AK144" s="97"/>
      <c r="AL144" s="97"/>
    </row>
    <row r="145" ht="15.75" customHeight="1">
      <c r="A145" s="94"/>
      <c r="B145" s="95"/>
      <c r="C145" s="95"/>
      <c r="D145" s="96"/>
      <c r="E145" s="260"/>
      <c r="F145" s="97"/>
      <c r="G145" s="97"/>
      <c r="H145" s="97"/>
      <c r="I145" s="97"/>
      <c r="J145" s="97"/>
      <c r="K145" s="97"/>
      <c r="L145" s="97"/>
      <c r="M145" s="97"/>
      <c r="N145" s="97"/>
      <c r="O145" s="97"/>
      <c r="P145" s="97"/>
      <c r="Q145" s="97"/>
      <c r="R145" s="95"/>
      <c r="S145" s="97"/>
      <c r="T145" s="97"/>
      <c r="U145" s="97"/>
      <c r="V145" s="97"/>
      <c r="W145" s="97"/>
      <c r="X145" s="97"/>
      <c r="Y145" s="97"/>
      <c r="Z145" s="97"/>
      <c r="AA145" s="97"/>
      <c r="AB145" s="97"/>
      <c r="AC145" s="97"/>
      <c r="AD145" s="97"/>
      <c r="AE145" s="97"/>
      <c r="AF145" s="97"/>
      <c r="AG145" s="97"/>
      <c r="AH145" s="97"/>
      <c r="AI145" s="97"/>
      <c r="AJ145" s="97"/>
      <c r="AK145" s="97"/>
      <c r="AL145" s="97"/>
    </row>
    <row r="146" ht="15.75" customHeight="1">
      <c r="A146" s="94"/>
      <c r="B146" s="95"/>
      <c r="C146" s="95"/>
      <c r="D146" s="96"/>
      <c r="E146" s="260"/>
      <c r="F146" s="97"/>
      <c r="G146" s="97"/>
      <c r="H146" s="97"/>
      <c r="I146" s="97"/>
      <c r="J146" s="97"/>
      <c r="K146" s="97"/>
      <c r="L146" s="97"/>
      <c r="M146" s="97"/>
      <c r="N146" s="97"/>
      <c r="O146" s="97"/>
      <c r="P146" s="97"/>
      <c r="Q146" s="97"/>
      <c r="R146" s="95"/>
      <c r="S146" s="97"/>
      <c r="T146" s="97"/>
      <c r="U146" s="97"/>
      <c r="V146" s="97"/>
      <c r="W146" s="97"/>
      <c r="X146" s="97"/>
      <c r="Y146" s="97"/>
      <c r="Z146" s="97"/>
      <c r="AA146" s="97"/>
      <c r="AB146" s="97"/>
      <c r="AC146" s="97"/>
      <c r="AD146" s="97"/>
      <c r="AE146" s="97"/>
      <c r="AF146" s="97"/>
      <c r="AG146" s="97"/>
      <c r="AH146" s="97"/>
      <c r="AI146" s="97"/>
      <c r="AJ146" s="97"/>
      <c r="AK146" s="97"/>
      <c r="AL146" s="97"/>
    </row>
    <row r="147" ht="15.75" customHeight="1">
      <c r="A147" s="94"/>
      <c r="B147" s="95"/>
      <c r="C147" s="95"/>
      <c r="D147" s="96"/>
      <c r="E147" s="260"/>
      <c r="F147" s="97"/>
      <c r="G147" s="97"/>
      <c r="H147" s="97"/>
      <c r="I147" s="97"/>
      <c r="J147" s="97"/>
      <c r="K147" s="97"/>
      <c r="L147" s="97"/>
      <c r="M147" s="97"/>
      <c r="N147" s="97"/>
      <c r="O147" s="97"/>
      <c r="P147" s="97"/>
      <c r="Q147" s="97"/>
      <c r="R147" s="95"/>
      <c r="S147" s="97"/>
      <c r="T147" s="97"/>
      <c r="U147" s="97"/>
      <c r="V147" s="97"/>
      <c r="W147" s="97"/>
      <c r="X147" s="97"/>
      <c r="Y147" s="97"/>
      <c r="Z147" s="97"/>
      <c r="AA147" s="97"/>
      <c r="AB147" s="97"/>
      <c r="AC147" s="97"/>
      <c r="AD147" s="97"/>
      <c r="AE147" s="97"/>
      <c r="AF147" s="97"/>
      <c r="AG147" s="97"/>
      <c r="AH147" s="97"/>
      <c r="AI147" s="97"/>
      <c r="AJ147" s="97"/>
      <c r="AK147" s="97"/>
      <c r="AL147" s="97"/>
    </row>
    <row r="148" ht="15.75" customHeight="1">
      <c r="A148" s="94"/>
      <c r="B148" s="95"/>
      <c r="C148" s="95"/>
      <c r="D148" s="96"/>
      <c r="E148" s="260"/>
      <c r="F148" s="97"/>
      <c r="G148" s="97"/>
      <c r="H148" s="97"/>
      <c r="I148" s="97"/>
      <c r="J148" s="97"/>
      <c r="K148" s="97"/>
      <c r="L148" s="97"/>
      <c r="M148" s="97"/>
      <c r="N148" s="97"/>
      <c r="O148" s="97"/>
      <c r="P148" s="97"/>
      <c r="Q148" s="97"/>
      <c r="R148" s="95"/>
      <c r="S148" s="97"/>
      <c r="T148" s="97"/>
      <c r="U148" s="97"/>
      <c r="V148" s="97"/>
      <c r="W148" s="97"/>
      <c r="X148" s="97"/>
      <c r="Y148" s="97"/>
      <c r="Z148" s="97"/>
      <c r="AA148" s="97"/>
      <c r="AB148" s="97"/>
      <c r="AC148" s="97"/>
      <c r="AD148" s="97"/>
      <c r="AE148" s="97"/>
      <c r="AF148" s="97"/>
      <c r="AG148" s="97"/>
      <c r="AH148" s="97"/>
      <c r="AI148" s="97"/>
      <c r="AJ148" s="97"/>
      <c r="AK148" s="97"/>
      <c r="AL148" s="97"/>
    </row>
    <row r="149" ht="15.75" customHeight="1">
      <c r="A149" s="94"/>
      <c r="B149" s="95"/>
      <c r="C149" s="95"/>
      <c r="D149" s="96"/>
      <c r="E149" s="260"/>
      <c r="F149" s="97"/>
      <c r="G149" s="97"/>
      <c r="H149" s="97"/>
      <c r="I149" s="97"/>
      <c r="J149" s="97"/>
      <c r="K149" s="97"/>
      <c r="L149" s="97"/>
      <c r="M149" s="97"/>
      <c r="N149" s="97"/>
      <c r="O149" s="97"/>
      <c r="P149" s="97"/>
      <c r="Q149" s="97"/>
      <c r="R149" s="95"/>
      <c r="S149" s="97"/>
      <c r="T149" s="97"/>
      <c r="U149" s="97"/>
      <c r="V149" s="97"/>
      <c r="W149" s="97"/>
      <c r="X149" s="97"/>
      <c r="Y149" s="97"/>
      <c r="Z149" s="97"/>
      <c r="AA149" s="97"/>
      <c r="AB149" s="97"/>
      <c r="AC149" s="97"/>
      <c r="AD149" s="97"/>
      <c r="AE149" s="97"/>
      <c r="AF149" s="97"/>
      <c r="AG149" s="97"/>
      <c r="AH149" s="97"/>
      <c r="AI149" s="97"/>
      <c r="AJ149" s="97"/>
      <c r="AK149" s="97"/>
      <c r="AL149" s="97"/>
    </row>
    <row r="150" ht="15.75" customHeight="1">
      <c r="A150" s="94"/>
      <c r="B150" s="95"/>
      <c r="C150" s="95"/>
      <c r="D150" s="96"/>
      <c r="E150" s="260"/>
      <c r="F150" s="97"/>
      <c r="G150" s="97"/>
      <c r="H150" s="97"/>
      <c r="I150" s="97"/>
      <c r="J150" s="97"/>
      <c r="K150" s="97"/>
      <c r="L150" s="97"/>
      <c r="M150" s="97"/>
      <c r="N150" s="97"/>
      <c r="O150" s="97"/>
      <c r="P150" s="97"/>
      <c r="Q150" s="97"/>
      <c r="R150" s="95"/>
      <c r="S150" s="97"/>
      <c r="T150" s="97"/>
      <c r="U150" s="97"/>
      <c r="V150" s="97"/>
      <c r="W150" s="97"/>
      <c r="X150" s="97"/>
      <c r="Y150" s="97"/>
      <c r="Z150" s="97"/>
      <c r="AA150" s="97"/>
      <c r="AB150" s="97"/>
      <c r="AC150" s="97"/>
      <c r="AD150" s="97"/>
      <c r="AE150" s="97"/>
      <c r="AF150" s="97"/>
      <c r="AG150" s="97"/>
      <c r="AH150" s="97"/>
      <c r="AI150" s="97"/>
      <c r="AJ150" s="97"/>
      <c r="AK150" s="97"/>
      <c r="AL150" s="97"/>
    </row>
    <row r="151" ht="15.75" customHeight="1">
      <c r="A151" s="94"/>
      <c r="B151" s="95"/>
      <c r="C151" s="95"/>
      <c r="D151" s="96"/>
      <c r="E151" s="260"/>
      <c r="F151" s="97"/>
      <c r="G151" s="97"/>
      <c r="H151" s="97"/>
      <c r="I151" s="97"/>
      <c r="J151" s="97"/>
      <c r="K151" s="97"/>
      <c r="L151" s="97"/>
      <c r="M151" s="97"/>
      <c r="N151" s="97"/>
      <c r="O151" s="97"/>
      <c r="P151" s="97"/>
      <c r="Q151" s="97"/>
      <c r="R151" s="95"/>
      <c r="S151" s="97"/>
      <c r="T151" s="97"/>
      <c r="U151" s="97"/>
      <c r="V151" s="97"/>
      <c r="W151" s="97"/>
      <c r="X151" s="97"/>
      <c r="Y151" s="97"/>
      <c r="Z151" s="97"/>
      <c r="AA151" s="97"/>
      <c r="AB151" s="97"/>
      <c r="AC151" s="97"/>
      <c r="AD151" s="97"/>
      <c r="AE151" s="97"/>
      <c r="AF151" s="97"/>
      <c r="AG151" s="97"/>
      <c r="AH151" s="97"/>
      <c r="AI151" s="97"/>
      <c r="AJ151" s="97"/>
      <c r="AK151" s="97"/>
      <c r="AL151" s="97"/>
    </row>
    <row r="152" ht="15.75" customHeight="1">
      <c r="A152" s="94"/>
      <c r="B152" s="95"/>
      <c r="C152" s="95"/>
      <c r="D152" s="96"/>
      <c r="E152" s="260"/>
      <c r="F152" s="97"/>
      <c r="G152" s="97"/>
      <c r="H152" s="97"/>
      <c r="I152" s="97"/>
      <c r="J152" s="97"/>
      <c r="K152" s="97"/>
      <c r="L152" s="97"/>
      <c r="M152" s="97"/>
      <c r="N152" s="97"/>
      <c r="O152" s="97"/>
      <c r="P152" s="97"/>
      <c r="Q152" s="97"/>
      <c r="R152" s="95"/>
      <c r="S152" s="97"/>
      <c r="T152" s="97"/>
      <c r="U152" s="97"/>
      <c r="V152" s="97"/>
      <c r="W152" s="97"/>
      <c r="X152" s="97"/>
      <c r="Y152" s="97"/>
      <c r="Z152" s="97"/>
      <c r="AA152" s="97"/>
      <c r="AB152" s="97"/>
      <c r="AC152" s="97"/>
      <c r="AD152" s="97"/>
      <c r="AE152" s="97"/>
      <c r="AF152" s="97"/>
      <c r="AG152" s="97"/>
      <c r="AH152" s="97"/>
      <c r="AI152" s="97"/>
      <c r="AJ152" s="97"/>
      <c r="AK152" s="97"/>
      <c r="AL152" s="97"/>
    </row>
    <row r="153" ht="15.75" customHeight="1">
      <c r="A153" s="94"/>
      <c r="B153" s="95"/>
      <c r="C153" s="95"/>
      <c r="D153" s="96"/>
      <c r="E153" s="260"/>
      <c r="F153" s="97"/>
      <c r="G153" s="97"/>
      <c r="H153" s="97"/>
      <c r="I153" s="97"/>
      <c r="J153" s="97"/>
      <c r="K153" s="97"/>
      <c r="L153" s="97"/>
      <c r="M153" s="97"/>
      <c r="N153" s="97"/>
      <c r="O153" s="97"/>
      <c r="P153" s="97"/>
      <c r="Q153" s="97"/>
      <c r="R153" s="95"/>
      <c r="S153" s="97"/>
      <c r="T153" s="97"/>
      <c r="U153" s="97"/>
      <c r="V153" s="97"/>
      <c r="W153" s="97"/>
      <c r="X153" s="97"/>
      <c r="Y153" s="97"/>
      <c r="Z153" s="97"/>
      <c r="AA153" s="97"/>
      <c r="AB153" s="97"/>
      <c r="AC153" s="97"/>
      <c r="AD153" s="97"/>
      <c r="AE153" s="97"/>
      <c r="AF153" s="97"/>
      <c r="AG153" s="97"/>
      <c r="AH153" s="97"/>
      <c r="AI153" s="97"/>
      <c r="AJ153" s="97"/>
      <c r="AK153" s="97"/>
      <c r="AL153" s="97"/>
    </row>
    <row r="154" ht="15.75" customHeight="1">
      <c r="A154" s="94"/>
      <c r="B154" s="95"/>
      <c r="C154" s="95"/>
      <c r="D154" s="96"/>
      <c r="E154" s="260"/>
      <c r="F154" s="97"/>
      <c r="G154" s="97"/>
      <c r="H154" s="97"/>
      <c r="I154" s="97"/>
      <c r="J154" s="97"/>
      <c r="K154" s="97"/>
      <c r="L154" s="97"/>
      <c r="M154" s="97"/>
      <c r="N154" s="97"/>
      <c r="O154" s="97"/>
      <c r="P154" s="97"/>
      <c r="Q154" s="97"/>
      <c r="R154" s="95"/>
      <c r="S154" s="97"/>
      <c r="T154" s="97"/>
      <c r="U154" s="97"/>
      <c r="V154" s="97"/>
      <c r="W154" s="97"/>
      <c r="X154" s="97"/>
      <c r="Y154" s="97"/>
      <c r="Z154" s="97"/>
      <c r="AA154" s="97"/>
      <c r="AB154" s="97"/>
      <c r="AC154" s="97"/>
      <c r="AD154" s="97"/>
      <c r="AE154" s="97"/>
      <c r="AF154" s="97"/>
      <c r="AG154" s="97"/>
      <c r="AH154" s="97"/>
      <c r="AI154" s="97"/>
      <c r="AJ154" s="97"/>
      <c r="AK154" s="97"/>
      <c r="AL154" s="97"/>
    </row>
    <row r="155" ht="15.75" customHeight="1">
      <c r="A155" s="94"/>
      <c r="B155" s="95"/>
      <c r="C155" s="95"/>
      <c r="D155" s="96"/>
      <c r="E155" s="260"/>
      <c r="F155" s="97"/>
      <c r="G155" s="97"/>
      <c r="H155" s="97"/>
      <c r="I155" s="97"/>
      <c r="J155" s="97"/>
      <c r="K155" s="97"/>
      <c r="L155" s="97"/>
      <c r="M155" s="97"/>
      <c r="N155" s="97"/>
      <c r="O155" s="97"/>
      <c r="P155" s="97"/>
      <c r="Q155" s="97"/>
      <c r="R155" s="95"/>
      <c r="S155" s="97"/>
      <c r="T155" s="97"/>
      <c r="U155" s="97"/>
      <c r="V155" s="97"/>
      <c r="W155" s="97"/>
      <c r="X155" s="97"/>
      <c r="Y155" s="97"/>
      <c r="Z155" s="97"/>
      <c r="AA155" s="97"/>
      <c r="AB155" s="97"/>
      <c r="AC155" s="97"/>
      <c r="AD155" s="97"/>
      <c r="AE155" s="97"/>
      <c r="AF155" s="97"/>
      <c r="AG155" s="97"/>
      <c r="AH155" s="97"/>
      <c r="AI155" s="97"/>
      <c r="AJ155" s="97"/>
      <c r="AK155" s="97"/>
      <c r="AL155" s="97"/>
    </row>
    <row r="156" ht="15.75" customHeight="1">
      <c r="A156" s="94"/>
      <c r="B156" s="95"/>
      <c r="C156" s="95"/>
      <c r="D156" s="96"/>
      <c r="E156" s="260"/>
      <c r="F156" s="97"/>
      <c r="G156" s="97"/>
      <c r="H156" s="97"/>
      <c r="I156" s="97"/>
      <c r="J156" s="97"/>
      <c r="K156" s="97"/>
      <c r="L156" s="97"/>
      <c r="M156" s="97"/>
      <c r="N156" s="97"/>
      <c r="O156" s="97"/>
      <c r="P156" s="97"/>
      <c r="Q156" s="97"/>
      <c r="R156" s="95"/>
      <c r="S156" s="97"/>
      <c r="T156" s="97"/>
      <c r="U156" s="97"/>
      <c r="V156" s="97"/>
      <c r="W156" s="97"/>
      <c r="X156" s="97"/>
      <c r="Y156" s="97"/>
      <c r="Z156" s="97"/>
      <c r="AA156" s="97"/>
      <c r="AB156" s="97"/>
      <c r="AC156" s="97"/>
      <c r="AD156" s="97"/>
      <c r="AE156" s="97"/>
      <c r="AF156" s="97"/>
      <c r="AG156" s="97"/>
      <c r="AH156" s="97"/>
      <c r="AI156" s="97"/>
      <c r="AJ156" s="97"/>
      <c r="AK156" s="97"/>
      <c r="AL156" s="97"/>
    </row>
    <row r="157" ht="15.75" customHeight="1">
      <c r="A157" s="94"/>
      <c r="B157" s="95"/>
      <c r="C157" s="95"/>
      <c r="D157" s="96"/>
      <c r="E157" s="260"/>
      <c r="F157" s="97"/>
      <c r="G157" s="97"/>
      <c r="H157" s="97"/>
      <c r="I157" s="97"/>
      <c r="J157" s="97"/>
      <c r="K157" s="97"/>
      <c r="L157" s="97"/>
      <c r="M157" s="97"/>
      <c r="N157" s="97"/>
      <c r="O157" s="97"/>
      <c r="P157" s="97"/>
      <c r="Q157" s="97"/>
      <c r="R157" s="95"/>
      <c r="S157" s="97"/>
      <c r="T157" s="97"/>
      <c r="U157" s="97"/>
      <c r="V157" s="97"/>
      <c r="W157" s="97"/>
      <c r="X157" s="97"/>
      <c r="Y157" s="97"/>
      <c r="Z157" s="97"/>
      <c r="AA157" s="97"/>
      <c r="AB157" s="97"/>
      <c r="AC157" s="97"/>
      <c r="AD157" s="97"/>
      <c r="AE157" s="97"/>
      <c r="AF157" s="97"/>
      <c r="AG157" s="97"/>
      <c r="AH157" s="97"/>
      <c r="AI157" s="97"/>
      <c r="AJ157" s="97"/>
      <c r="AK157" s="97"/>
      <c r="AL157" s="97"/>
    </row>
    <row r="158" ht="15.75" customHeight="1">
      <c r="A158" s="94"/>
      <c r="B158" s="95"/>
      <c r="C158" s="95"/>
      <c r="D158" s="96"/>
      <c r="E158" s="260"/>
      <c r="F158" s="97"/>
      <c r="G158" s="97"/>
      <c r="H158" s="97"/>
      <c r="I158" s="97"/>
      <c r="J158" s="97"/>
      <c r="K158" s="97"/>
      <c r="L158" s="97"/>
      <c r="M158" s="97"/>
      <c r="N158" s="97"/>
      <c r="O158" s="97"/>
      <c r="P158" s="97"/>
      <c r="Q158" s="97"/>
      <c r="R158" s="95"/>
      <c r="S158" s="97"/>
      <c r="T158" s="97"/>
      <c r="U158" s="97"/>
      <c r="V158" s="97"/>
      <c r="W158" s="97"/>
      <c r="X158" s="97"/>
      <c r="Y158" s="97"/>
      <c r="Z158" s="97"/>
      <c r="AA158" s="97"/>
      <c r="AB158" s="97"/>
      <c r="AC158" s="97"/>
      <c r="AD158" s="97"/>
      <c r="AE158" s="97"/>
      <c r="AF158" s="97"/>
      <c r="AG158" s="97"/>
      <c r="AH158" s="97"/>
      <c r="AI158" s="97"/>
      <c r="AJ158" s="97"/>
      <c r="AK158" s="97"/>
      <c r="AL158" s="97"/>
    </row>
    <row r="159" ht="15.75" customHeight="1">
      <c r="A159" s="94"/>
      <c r="B159" s="95"/>
      <c r="C159" s="95"/>
      <c r="D159" s="96"/>
      <c r="E159" s="260"/>
      <c r="F159" s="97"/>
      <c r="G159" s="97"/>
      <c r="H159" s="97"/>
      <c r="I159" s="97"/>
      <c r="J159" s="97"/>
      <c r="K159" s="97"/>
      <c r="L159" s="97"/>
      <c r="M159" s="97"/>
      <c r="N159" s="97"/>
      <c r="O159" s="97"/>
      <c r="P159" s="97"/>
      <c r="Q159" s="97"/>
      <c r="R159" s="95"/>
      <c r="S159" s="97"/>
      <c r="T159" s="97"/>
      <c r="U159" s="97"/>
      <c r="V159" s="97"/>
      <c r="W159" s="97"/>
      <c r="X159" s="97"/>
      <c r="Y159" s="97"/>
      <c r="Z159" s="97"/>
      <c r="AA159" s="97"/>
      <c r="AB159" s="97"/>
      <c r="AC159" s="97"/>
      <c r="AD159" s="97"/>
      <c r="AE159" s="97"/>
      <c r="AF159" s="97"/>
      <c r="AG159" s="97"/>
      <c r="AH159" s="97"/>
      <c r="AI159" s="97"/>
      <c r="AJ159" s="97"/>
      <c r="AK159" s="97"/>
      <c r="AL159" s="97"/>
    </row>
    <row r="160" ht="15.75" customHeight="1">
      <c r="A160" s="94"/>
      <c r="B160" s="95"/>
      <c r="C160" s="95"/>
      <c r="D160" s="96"/>
      <c r="E160" s="260"/>
      <c r="F160" s="97"/>
      <c r="G160" s="97"/>
      <c r="H160" s="97"/>
      <c r="I160" s="97"/>
      <c r="J160" s="97"/>
      <c r="K160" s="97"/>
      <c r="L160" s="97"/>
      <c r="M160" s="97"/>
      <c r="N160" s="97"/>
      <c r="O160" s="97"/>
      <c r="P160" s="97"/>
      <c r="Q160" s="97"/>
      <c r="R160" s="95"/>
      <c r="S160" s="97"/>
      <c r="T160" s="97"/>
      <c r="U160" s="97"/>
      <c r="V160" s="97"/>
      <c r="W160" s="97"/>
      <c r="X160" s="97"/>
      <c r="Y160" s="97"/>
      <c r="Z160" s="97"/>
      <c r="AA160" s="97"/>
      <c r="AB160" s="97"/>
      <c r="AC160" s="97"/>
      <c r="AD160" s="97"/>
      <c r="AE160" s="97"/>
      <c r="AF160" s="97"/>
      <c r="AG160" s="97"/>
      <c r="AH160" s="97"/>
      <c r="AI160" s="97"/>
      <c r="AJ160" s="97"/>
      <c r="AK160" s="97"/>
      <c r="AL160" s="97"/>
    </row>
    <row r="161" ht="15.75" customHeight="1">
      <c r="A161" s="94"/>
      <c r="B161" s="95"/>
      <c r="C161" s="95"/>
      <c r="D161" s="96"/>
      <c r="E161" s="260"/>
      <c r="F161" s="97"/>
      <c r="G161" s="97"/>
      <c r="H161" s="97"/>
      <c r="I161" s="97"/>
      <c r="J161" s="97"/>
      <c r="K161" s="97"/>
      <c r="L161" s="97"/>
      <c r="M161" s="97"/>
      <c r="N161" s="97"/>
      <c r="O161" s="97"/>
      <c r="P161" s="97"/>
      <c r="Q161" s="97"/>
      <c r="R161" s="95"/>
      <c r="S161" s="97"/>
      <c r="T161" s="97"/>
      <c r="U161" s="97"/>
      <c r="V161" s="97"/>
      <c r="W161" s="97"/>
      <c r="X161" s="97"/>
      <c r="Y161" s="97"/>
      <c r="Z161" s="97"/>
      <c r="AA161" s="97"/>
      <c r="AB161" s="97"/>
      <c r="AC161" s="97"/>
      <c r="AD161" s="97"/>
      <c r="AE161" s="97"/>
      <c r="AF161" s="97"/>
      <c r="AG161" s="97"/>
      <c r="AH161" s="97"/>
      <c r="AI161" s="97"/>
      <c r="AJ161" s="97"/>
      <c r="AK161" s="97"/>
      <c r="AL161" s="97"/>
    </row>
    <row r="162" ht="15.75" customHeight="1">
      <c r="A162" s="94"/>
      <c r="B162" s="95"/>
      <c r="C162" s="95"/>
      <c r="D162" s="96"/>
      <c r="E162" s="260"/>
      <c r="F162" s="97"/>
      <c r="G162" s="97"/>
      <c r="H162" s="97"/>
      <c r="I162" s="97"/>
      <c r="J162" s="97"/>
      <c r="K162" s="97"/>
      <c r="L162" s="97"/>
      <c r="M162" s="97"/>
      <c r="N162" s="97"/>
      <c r="O162" s="97"/>
      <c r="P162" s="97"/>
      <c r="Q162" s="97"/>
      <c r="R162" s="95"/>
      <c r="S162" s="97"/>
      <c r="T162" s="97"/>
      <c r="U162" s="97"/>
      <c r="V162" s="97"/>
      <c r="W162" s="97"/>
      <c r="X162" s="97"/>
      <c r="Y162" s="97"/>
      <c r="Z162" s="97"/>
      <c r="AA162" s="97"/>
      <c r="AB162" s="97"/>
      <c r="AC162" s="97"/>
      <c r="AD162" s="97"/>
      <c r="AE162" s="97"/>
      <c r="AF162" s="97"/>
      <c r="AG162" s="97"/>
      <c r="AH162" s="97"/>
      <c r="AI162" s="97"/>
      <c r="AJ162" s="97"/>
      <c r="AK162" s="97"/>
      <c r="AL162" s="97"/>
    </row>
    <row r="163" ht="15.75" customHeight="1">
      <c r="A163" s="94"/>
      <c r="B163" s="95"/>
      <c r="C163" s="95"/>
      <c r="D163" s="96"/>
      <c r="E163" s="260"/>
      <c r="F163" s="97"/>
      <c r="G163" s="97"/>
      <c r="H163" s="97"/>
      <c r="I163" s="97"/>
      <c r="J163" s="97"/>
      <c r="K163" s="97"/>
      <c r="L163" s="97"/>
      <c r="M163" s="97"/>
      <c r="N163" s="97"/>
      <c r="O163" s="97"/>
      <c r="P163" s="97"/>
      <c r="Q163" s="97"/>
      <c r="R163" s="95"/>
      <c r="S163" s="97"/>
      <c r="T163" s="97"/>
      <c r="U163" s="97"/>
      <c r="V163" s="97"/>
      <c r="W163" s="97"/>
      <c r="X163" s="97"/>
      <c r="Y163" s="97"/>
      <c r="Z163" s="97"/>
      <c r="AA163" s="97"/>
      <c r="AB163" s="97"/>
      <c r="AC163" s="97"/>
      <c r="AD163" s="97"/>
      <c r="AE163" s="97"/>
      <c r="AF163" s="97"/>
      <c r="AG163" s="97"/>
      <c r="AH163" s="97"/>
      <c r="AI163" s="97"/>
      <c r="AJ163" s="97"/>
      <c r="AK163" s="97"/>
      <c r="AL163" s="97"/>
    </row>
    <row r="164" ht="15.75" customHeight="1">
      <c r="A164" s="94"/>
      <c r="B164" s="95"/>
      <c r="C164" s="95"/>
      <c r="D164" s="96"/>
      <c r="E164" s="260"/>
      <c r="F164" s="97"/>
      <c r="G164" s="97"/>
      <c r="H164" s="97"/>
      <c r="I164" s="97"/>
      <c r="J164" s="97"/>
      <c r="K164" s="97"/>
      <c r="L164" s="97"/>
      <c r="M164" s="97"/>
      <c r="N164" s="97"/>
      <c r="O164" s="97"/>
      <c r="P164" s="97"/>
      <c r="Q164" s="97"/>
      <c r="R164" s="95"/>
      <c r="S164" s="97"/>
      <c r="T164" s="97"/>
      <c r="U164" s="97"/>
      <c r="V164" s="97"/>
      <c r="W164" s="97"/>
      <c r="X164" s="97"/>
      <c r="Y164" s="97"/>
      <c r="Z164" s="97"/>
      <c r="AA164" s="97"/>
      <c r="AB164" s="97"/>
      <c r="AC164" s="97"/>
      <c r="AD164" s="97"/>
      <c r="AE164" s="97"/>
      <c r="AF164" s="97"/>
      <c r="AG164" s="97"/>
      <c r="AH164" s="97"/>
      <c r="AI164" s="97"/>
      <c r="AJ164" s="97"/>
      <c r="AK164" s="97"/>
      <c r="AL164" s="97"/>
    </row>
    <row r="165" ht="15.75" customHeight="1">
      <c r="A165" s="94"/>
      <c r="B165" s="95"/>
      <c r="C165" s="95"/>
      <c r="D165" s="96"/>
      <c r="E165" s="260"/>
      <c r="F165" s="97"/>
      <c r="G165" s="97"/>
      <c r="H165" s="97"/>
      <c r="I165" s="97"/>
      <c r="J165" s="97"/>
      <c r="K165" s="97"/>
      <c r="L165" s="97"/>
      <c r="M165" s="97"/>
      <c r="N165" s="97"/>
      <c r="O165" s="97"/>
      <c r="P165" s="97"/>
      <c r="Q165" s="97"/>
      <c r="R165" s="95"/>
      <c r="S165" s="97"/>
      <c r="T165" s="97"/>
      <c r="U165" s="97"/>
      <c r="V165" s="97"/>
      <c r="W165" s="97"/>
      <c r="X165" s="97"/>
      <c r="Y165" s="97"/>
      <c r="Z165" s="97"/>
      <c r="AA165" s="97"/>
      <c r="AB165" s="97"/>
      <c r="AC165" s="97"/>
      <c r="AD165" s="97"/>
      <c r="AE165" s="97"/>
      <c r="AF165" s="97"/>
      <c r="AG165" s="97"/>
      <c r="AH165" s="97"/>
      <c r="AI165" s="97"/>
      <c r="AJ165" s="97"/>
      <c r="AK165" s="97"/>
      <c r="AL165" s="97"/>
    </row>
    <row r="166" ht="15.75" customHeight="1">
      <c r="A166" s="94"/>
      <c r="B166" s="95"/>
      <c r="C166" s="95"/>
      <c r="D166" s="96"/>
      <c r="E166" s="260"/>
      <c r="F166" s="97"/>
      <c r="G166" s="97"/>
      <c r="H166" s="97"/>
      <c r="I166" s="97"/>
      <c r="J166" s="97"/>
      <c r="K166" s="97"/>
      <c r="L166" s="97"/>
      <c r="M166" s="97"/>
      <c r="N166" s="97"/>
      <c r="O166" s="97"/>
      <c r="P166" s="97"/>
      <c r="Q166" s="97"/>
      <c r="R166" s="95"/>
      <c r="S166" s="97"/>
      <c r="T166" s="97"/>
      <c r="U166" s="97"/>
      <c r="V166" s="97"/>
      <c r="W166" s="97"/>
      <c r="X166" s="97"/>
      <c r="Y166" s="97"/>
      <c r="Z166" s="97"/>
      <c r="AA166" s="97"/>
      <c r="AB166" s="97"/>
      <c r="AC166" s="97"/>
      <c r="AD166" s="97"/>
      <c r="AE166" s="97"/>
      <c r="AF166" s="97"/>
      <c r="AG166" s="97"/>
      <c r="AH166" s="97"/>
      <c r="AI166" s="97"/>
      <c r="AJ166" s="97"/>
      <c r="AK166" s="97"/>
      <c r="AL166" s="97"/>
    </row>
    <row r="167" ht="15.75" customHeight="1">
      <c r="A167" s="94"/>
      <c r="B167" s="95"/>
      <c r="C167" s="95"/>
      <c r="D167" s="96"/>
      <c r="E167" s="260"/>
      <c r="F167" s="97"/>
      <c r="G167" s="97"/>
      <c r="H167" s="97"/>
      <c r="I167" s="97"/>
      <c r="J167" s="97"/>
      <c r="K167" s="97"/>
      <c r="L167" s="97"/>
      <c r="M167" s="97"/>
      <c r="N167" s="97"/>
      <c r="O167" s="97"/>
      <c r="P167" s="97"/>
      <c r="Q167" s="97"/>
      <c r="R167" s="95"/>
      <c r="S167" s="97"/>
      <c r="T167" s="97"/>
      <c r="U167" s="97"/>
      <c r="V167" s="97"/>
      <c r="W167" s="97"/>
      <c r="X167" s="97"/>
      <c r="Y167" s="97"/>
      <c r="Z167" s="97"/>
      <c r="AA167" s="97"/>
      <c r="AB167" s="97"/>
      <c r="AC167" s="97"/>
      <c r="AD167" s="97"/>
      <c r="AE167" s="97"/>
      <c r="AF167" s="97"/>
      <c r="AG167" s="97"/>
      <c r="AH167" s="97"/>
      <c r="AI167" s="97"/>
      <c r="AJ167" s="97"/>
      <c r="AK167" s="97"/>
      <c r="AL167" s="97"/>
    </row>
    <row r="168" ht="15.75" customHeight="1">
      <c r="A168" s="94"/>
      <c r="B168" s="95"/>
      <c r="C168" s="95"/>
      <c r="D168" s="96"/>
      <c r="E168" s="260"/>
      <c r="F168" s="97"/>
      <c r="G168" s="97"/>
      <c r="H168" s="97"/>
      <c r="I168" s="97"/>
      <c r="J168" s="97"/>
      <c r="K168" s="97"/>
      <c r="L168" s="97"/>
      <c r="M168" s="97"/>
      <c r="N168" s="97"/>
      <c r="O168" s="97"/>
      <c r="P168" s="97"/>
      <c r="Q168" s="97"/>
      <c r="R168" s="95"/>
      <c r="S168" s="97"/>
      <c r="T168" s="97"/>
      <c r="U168" s="97"/>
      <c r="V168" s="97"/>
      <c r="W168" s="97"/>
      <c r="X168" s="97"/>
      <c r="Y168" s="97"/>
      <c r="Z168" s="97"/>
      <c r="AA168" s="97"/>
      <c r="AB168" s="97"/>
      <c r="AC168" s="97"/>
      <c r="AD168" s="97"/>
      <c r="AE168" s="97"/>
      <c r="AF168" s="97"/>
      <c r="AG168" s="97"/>
      <c r="AH168" s="97"/>
      <c r="AI168" s="97"/>
      <c r="AJ168" s="97"/>
      <c r="AK168" s="97"/>
      <c r="AL168" s="97"/>
    </row>
    <row r="169" ht="15.75" customHeight="1">
      <c r="A169" s="94"/>
      <c r="B169" s="95"/>
      <c r="C169" s="95"/>
      <c r="D169" s="96"/>
      <c r="E169" s="260"/>
      <c r="F169" s="97"/>
      <c r="G169" s="97"/>
      <c r="H169" s="97"/>
      <c r="I169" s="97"/>
      <c r="J169" s="97"/>
      <c r="K169" s="97"/>
      <c r="L169" s="97"/>
      <c r="M169" s="97"/>
      <c r="N169" s="97"/>
      <c r="O169" s="97"/>
      <c r="P169" s="97"/>
      <c r="Q169" s="97"/>
      <c r="R169" s="95"/>
      <c r="S169" s="97"/>
      <c r="T169" s="97"/>
      <c r="U169" s="97"/>
      <c r="V169" s="97"/>
      <c r="W169" s="97"/>
      <c r="X169" s="97"/>
      <c r="Y169" s="97"/>
      <c r="Z169" s="97"/>
      <c r="AA169" s="97"/>
      <c r="AB169" s="97"/>
      <c r="AC169" s="97"/>
      <c r="AD169" s="97"/>
      <c r="AE169" s="97"/>
      <c r="AF169" s="97"/>
      <c r="AG169" s="97"/>
      <c r="AH169" s="97"/>
      <c r="AI169" s="97"/>
      <c r="AJ169" s="97"/>
      <c r="AK169" s="97"/>
      <c r="AL169" s="97"/>
    </row>
    <row r="170" ht="15.75" customHeight="1">
      <c r="A170" s="94"/>
      <c r="B170" s="95"/>
      <c r="C170" s="95"/>
      <c r="D170" s="96"/>
      <c r="E170" s="260"/>
      <c r="F170" s="97"/>
      <c r="G170" s="97"/>
      <c r="H170" s="97"/>
      <c r="I170" s="97"/>
      <c r="J170" s="97"/>
      <c r="K170" s="97"/>
      <c r="L170" s="97"/>
      <c r="M170" s="97"/>
      <c r="N170" s="97"/>
      <c r="O170" s="97"/>
      <c r="P170" s="97"/>
      <c r="Q170" s="97"/>
      <c r="R170" s="95"/>
      <c r="S170" s="97"/>
      <c r="T170" s="97"/>
      <c r="U170" s="97"/>
      <c r="V170" s="97"/>
      <c r="W170" s="97"/>
      <c r="X170" s="97"/>
      <c r="Y170" s="97"/>
      <c r="Z170" s="97"/>
      <c r="AA170" s="97"/>
      <c r="AB170" s="97"/>
      <c r="AC170" s="97"/>
      <c r="AD170" s="97"/>
      <c r="AE170" s="97"/>
      <c r="AF170" s="97"/>
      <c r="AG170" s="97"/>
      <c r="AH170" s="97"/>
      <c r="AI170" s="97"/>
      <c r="AJ170" s="97"/>
      <c r="AK170" s="97"/>
      <c r="AL170" s="97"/>
    </row>
    <row r="171" ht="15.75" customHeight="1">
      <c r="A171" s="94"/>
      <c r="B171" s="95"/>
      <c r="C171" s="95"/>
      <c r="D171" s="96"/>
      <c r="E171" s="260"/>
      <c r="F171" s="97"/>
      <c r="G171" s="97"/>
      <c r="H171" s="97"/>
      <c r="I171" s="97"/>
      <c r="J171" s="97"/>
      <c r="K171" s="97"/>
      <c r="L171" s="97"/>
      <c r="M171" s="97"/>
      <c r="N171" s="97"/>
      <c r="O171" s="97"/>
      <c r="P171" s="97"/>
      <c r="Q171" s="97"/>
      <c r="R171" s="95"/>
      <c r="S171" s="97"/>
      <c r="T171" s="97"/>
      <c r="U171" s="97"/>
      <c r="V171" s="97"/>
      <c r="W171" s="97"/>
      <c r="X171" s="97"/>
      <c r="Y171" s="97"/>
      <c r="Z171" s="97"/>
      <c r="AA171" s="97"/>
      <c r="AB171" s="97"/>
      <c r="AC171" s="97"/>
      <c r="AD171" s="97"/>
      <c r="AE171" s="97"/>
      <c r="AF171" s="97"/>
      <c r="AG171" s="97"/>
      <c r="AH171" s="97"/>
      <c r="AI171" s="97"/>
      <c r="AJ171" s="97"/>
      <c r="AK171" s="97"/>
      <c r="AL171" s="97"/>
    </row>
    <row r="172" ht="15.75" customHeight="1">
      <c r="A172" s="94"/>
      <c r="B172" s="95"/>
      <c r="C172" s="95"/>
      <c r="D172" s="96"/>
      <c r="E172" s="260"/>
      <c r="F172" s="97"/>
      <c r="G172" s="97"/>
      <c r="H172" s="97"/>
      <c r="I172" s="97"/>
      <c r="J172" s="97"/>
      <c r="K172" s="97"/>
      <c r="L172" s="97"/>
      <c r="M172" s="97"/>
      <c r="N172" s="97"/>
      <c r="O172" s="97"/>
      <c r="P172" s="97"/>
      <c r="Q172" s="97"/>
      <c r="R172" s="95"/>
      <c r="S172" s="97"/>
      <c r="T172" s="97"/>
      <c r="U172" s="97"/>
      <c r="V172" s="97"/>
      <c r="W172" s="97"/>
      <c r="X172" s="97"/>
      <c r="Y172" s="97"/>
      <c r="Z172" s="97"/>
      <c r="AA172" s="97"/>
      <c r="AB172" s="97"/>
      <c r="AC172" s="97"/>
      <c r="AD172" s="97"/>
      <c r="AE172" s="97"/>
      <c r="AF172" s="97"/>
      <c r="AG172" s="97"/>
      <c r="AH172" s="97"/>
      <c r="AI172" s="97"/>
      <c r="AJ172" s="97"/>
      <c r="AK172" s="97"/>
      <c r="AL172" s="97"/>
    </row>
    <row r="173" ht="15.75" customHeight="1">
      <c r="A173" s="94"/>
      <c r="B173" s="95"/>
      <c r="C173" s="95"/>
      <c r="D173" s="96"/>
      <c r="E173" s="260"/>
      <c r="F173" s="97"/>
      <c r="G173" s="97"/>
      <c r="H173" s="97"/>
      <c r="I173" s="97"/>
      <c r="J173" s="97"/>
      <c r="K173" s="97"/>
      <c r="L173" s="97"/>
      <c r="M173" s="97"/>
      <c r="N173" s="97"/>
      <c r="O173" s="97"/>
      <c r="P173" s="97"/>
      <c r="Q173" s="97"/>
      <c r="R173" s="95"/>
      <c r="S173" s="97"/>
      <c r="T173" s="97"/>
      <c r="U173" s="97"/>
      <c r="V173" s="97"/>
      <c r="W173" s="97"/>
      <c r="X173" s="97"/>
      <c r="Y173" s="97"/>
      <c r="Z173" s="97"/>
      <c r="AA173" s="97"/>
      <c r="AB173" s="97"/>
      <c r="AC173" s="97"/>
      <c r="AD173" s="97"/>
      <c r="AE173" s="97"/>
      <c r="AF173" s="97"/>
      <c r="AG173" s="97"/>
      <c r="AH173" s="97"/>
      <c r="AI173" s="97"/>
      <c r="AJ173" s="97"/>
      <c r="AK173" s="97"/>
      <c r="AL173" s="97"/>
    </row>
    <row r="174" ht="15.75" customHeight="1">
      <c r="A174" s="94"/>
      <c r="B174" s="95"/>
      <c r="C174" s="95"/>
      <c r="D174" s="96"/>
      <c r="E174" s="260"/>
      <c r="F174" s="97"/>
      <c r="G174" s="97"/>
      <c r="H174" s="97"/>
      <c r="I174" s="97"/>
      <c r="J174" s="97"/>
      <c r="K174" s="97"/>
      <c r="L174" s="97"/>
      <c r="M174" s="97"/>
      <c r="N174" s="97"/>
      <c r="O174" s="97"/>
      <c r="P174" s="97"/>
      <c r="Q174" s="97"/>
      <c r="R174" s="95"/>
      <c r="S174" s="97"/>
      <c r="T174" s="97"/>
      <c r="U174" s="97"/>
      <c r="V174" s="97"/>
      <c r="W174" s="97"/>
      <c r="X174" s="97"/>
      <c r="Y174" s="97"/>
      <c r="Z174" s="97"/>
      <c r="AA174" s="97"/>
      <c r="AB174" s="97"/>
      <c r="AC174" s="97"/>
      <c r="AD174" s="97"/>
      <c r="AE174" s="97"/>
      <c r="AF174" s="97"/>
      <c r="AG174" s="97"/>
      <c r="AH174" s="97"/>
      <c r="AI174" s="97"/>
      <c r="AJ174" s="97"/>
      <c r="AK174" s="97"/>
      <c r="AL174" s="97"/>
    </row>
    <row r="175" ht="15.75" customHeight="1">
      <c r="A175" s="94"/>
      <c r="B175" s="95"/>
      <c r="C175" s="95"/>
      <c r="D175" s="96"/>
      <c r="E175" s="260"/>
      <c r="F175" s="97"/>
      <c r="G175" s="97"/>
      <c r="H175" s="97"/>
      <c r="I175" s="97"/>
      <c r="J175" s="97"/>
      <c r="K175" s="97"/>
      <c r="L175" s="97"/>
      <c r="M175" s="97"/>
      <c r="N175" s="97"/>
      <c r="O175" s="97"/>
      <c r="P175" s="97"/>
      <c r="Q175" s="97"/>
      <c r="R175" s="95"/>
      <c r="S175" s="97"/>
      <c r="T175" s="97"/>
      <c r="U175" s="97"/>
      <c r="V175" s="97"/>
      <c r="W175" s="97"/>
      <c r="X175" s="97"/>
      <c r="Y175" s="97"/>
      <c r="Z175" s="97"/>
      <c r="AA175" s="97"/>
      <c r="AB175" s="97"/>
      <c r="AC175" s="97"/>
      <c r="AD175" s="97"/>
      <c r="AE175" s="97"/>
      <c r="AF175" s="97"/>
      <c r="AG175" s="97"/>
      <c r="AH175" s="97"/>
      <c r="AI175" s="97"/>
      <c r="AJ175" s="97"/>
      <c r="AK175" s="97"/>
      <c r="AL175" s="97"/>
    </row>
    <row r="176" ht="15.75" customHeight="1">
      <c r="A176" s="94"/>
      <c r="B176" s="95"/>
      <c r="C176" s="95"/>
      <c r="D176" s="96"/>
      <c r="E176" s="260"/>
      <c r="F176" s="97"/>
      <c r="G176" s="97"/>
      <c r="H176" s="97"/>
      <c r="I176" s="97"/>
      <c r="J176" s="97"/>
      <c r="K176" s="97"/>
      <c r="L176" s="97"/>
      <c r="M176" s="97"/>
      <c r="N176" s="97"/>
      <c r="O176" s="97"/>
      <c r="P176" s="97"/>
      <c r="Q176" s="97"/>
      <c r="R176" s="95"/>
      <c r="S176" s="97"/>
      <c r="T176" s="97"/>
      <c r="U176" s="97"/>
      <c r="V176" s="97"/>
      <c r="W176" s="97"/>
      <c r="X176" s="97"/>
      <c r="Y176" s="97"/>
      <c r="Z176" s="97"/>
      <c r="AA176" s="97"/>
      <c r="AB176" s="97"/>
      <c r="AC176" s="97"/>
      <c r="AD176" s="97"/>
      <c r="AE176" s="97"/>
      <c r="AF176" s="97"/>
      <c r="AG176" s="97"/>
      <c r="AH176" s="97"/>
      <c r="AI176" s="97"/>
      <c r="AJ176" s="97"/>
      <c r="AK176" s="97"/>
      <c r="AL176" s="97"/>
    </row>
    <row r="177" ht="15.75" customHeight="1">
      <c r="A177" s="94"/>
      <c r="B177" s="95"/>
      <c r="C177" s="95"/>
      <c r="D177" s="96"/>
      <c r="E177" s="260"/>
      <c r="F177" s="97"/>
      <c r="G177" s="97"/>
      <c r="H177" s="97"/>
      <c r="I177" s="97"/>
      <c r="J177" s="97"/>
      <c r="K177" s="97"/>
      <c r="L177" s="97"/>
      <c r="M177" s="97"/>
      <c r="N177" s="97"/>
      <c r="O177" s="97"/>
      <c r="P177" s="97"/>
      <c r="Q177" s="97"/>
      <c r="R177" s="95"/>
      <c r="S177" s="97"/>
      <c r="T177" s="97"/>
      <c r="U177" s="97"/>
      <c r="V177" s="97"/>
      <c r="W177" s="97"/>
      <c r="X177" s="97"/>
      <c r="Y177" s="97"/>
      <c r="Z177" s="97"/>
      <c r="AA177" s="97"/>
      <c r="AB177" s="97"/>
      <c r="AC177" s="97"/>
      <c r="AD177" s="97"/>
      <c r="AE177" s="97"/>
      <c r="AF177" s="97"/>
      <c r="AG177" s="97"/>
      <c r="AH177" s="97"/>
      <c r="AI177" s="97"/>
      <c r="AJ177" s="97"/>
      <c r="AK177" s="97"/>
      <c r="AL177" s="97"/>
    </row>
    <row r="178" ht="15.75" customHeight="1">
      <c r="A178" s="94"/>
      <c r="B178" s="95"/>
      <c r="C178" s="95"/>
      <c r="D178" s="96"/>
      <c r="E178" s="260"/>
      <c r="F178" s="97"/>
      <c r="G178" s="97"/>
      <c r="H178" s="97"/>
      <c r="I178" s="97"/>
      <c r="J178" s="97"/>
      <c r="K178" s="97"/>
      <c r="L178" s="97"/>
      <c r="M178" s="97"/>
      <c r="N178" s="97"/>
      <c r="O178" s="97"/>
      <c r="P178" s="97"/>
      <c r="Q178" s="97"/>
      <c r="R178" s="95"/>
      <c r="S178" s="97"/>
      <c r="T178" s="97"/>
      <c r="U178" s="97"/>
      <c r="V178" s="97"/>
      <c r="W178" s="97"/>
      <c r="X178" s="97"/>
      <c r="Y178" s="97"/>
      <c r="Z178" s="97"/>
      <c r="AA178" s="97"/>
      <c r="AB178" s="97"/>
      <c r="AC178" s="97"/>
      <c r="AD178" s="97"/>
      <c r="AE178" s="97"/>
      <c r="AF178" s="97"/>
      <c r="AG178" s="97"/>
      <c r="AH178" s="97"/>
      <c r="AI178" s="97"/>
      <c r="AJ178" s="97"/>
      <c r="AK178" s="97"/>
      <c r="AL178" s="97"/>
    </row>
    <row r="179" ht="15.75" customHeight="1">
      <c r="A179" s="94"/>
      <c r="B179" s="95"/>
      <c r="C179" s="95"/>
      <c r="D179" s="96"/>
      <c r="E179" s="260"/>
      <c r="F179" s="97"/>
      <c r="G179" s="97"/>
      <c r="H179" s="97"/>
      <c r="I179" s="97"/>
      <c r="J179" s="97"/>
      <c r="K179" s="97"/>
      <c r="L179" s="97"/>
      <c r="M179" s="97"/>
      <c r="N179" s="97"/>
      <c r="O179" s="97"/>
      <c r="P179" s="97"/>
      <c r="Q179" s="97"/>
      <c r="R179" s="95"/>
      <c r="S179" s="97"/>
      <c r="T179" s="97"/>
      <c r="U179" s="97"/>
      <c r="V179" s="97"/>
      <c r="W179" s="97"/>
      <c r="X179" s="97"/>
      <c r="Y179" s="97"/>
      <c r="Z179" s="97"/>
      <c r="AA179" s="97"/>
      <c r="AB179" s="97"/>
      <c r="AC179" s="97"/>
      <c r="AD179" s="97"/>
      <c r="AE179" s="97"/>
      <c r="AF179" s="97"/>
      <c r="AG179" s="97"/>
      <c r="AH179" s="97"/>
      <c r="AI179" s="97"/>
      <c r="AJ179" s="97"/>
      <c r="AK179" s="97"/>
      <c r="AL179" s="97"/>
    </row>
    <row r="180" ht="15.75" customHeight="1">
      <c r="A180" s="94"/>
      <c r="B180" s="95"/>
      <c r="C180" s="95"/>
      <c r="D180" s="96"/>
      <c r="E180" s="260"/>
      <c r="F180" s="97"/>
      <c r="G180" s="97"/>
      <c r="H180" s="97"/>
      <c r="I180" s="97"/>
      <c r="J180" s="97"/>
      <c r="K180" s="97"/>
      <c r="L180" s="97"/>
      <c r="M180" s="97"/>
      <c r="N180" s="97"/>
      <c r="O180" s="97"/>
      <c r="P180" s="97"/>
      <c r="Q180" s="97"/>
      <c r="R180" s="95"/>
      <c r="S180" s="97"/>
      <c r="T180" s="97"/>
      <c r="U180" s="97"/>
      <c r="V180" s="97"/>
      <c r="W180" s="97"/>
      <c r="X180" s="97"/>
      <c r="Y180" s="97"/>
      <c r="Z180" s="97"/>
      <c r="AA180" s="97"/>
      <c r="AB180" s="97"/>
      <c r="AC180" s="97"/>
      <c r="AD180" s="97"/>
      <c r="AE180" s="97"/>
      <c r="AF180" s="97"/>
      <c r="AG180" s="97"/>
      <c r="AH180" s="97"/>
      <c r="AI180" s="97"/>
      <c r="AJ180" s="97"/>
      <c r="AK180" s="97"/>
      <c r="AL180" s="97"/>
    </row>
    <row r="181" ht="15.75" customHeight="1">
      <c r="A181" s="94"/>
      <c r="B181" s="95"/>
      <c r="C181" s="95"/>
      <c r="D181" s="96"/>
      <c r="E181" s="260"/>
      <c r="F181" s="97"/>
      <c r="G181" s="97"/>
      <c r="H181" s="97"/>
      <c r="I181" s="97"/>
      <c r="J181" s="97"/>
      <c r="K181" s="97"/>
      <c r="L181" s="97"/>
      <c r="M181" s="97"/>
      <c r="N181" s="97"/>
      <c r="O181" s="97"/>
      <c r="P181" s="97"/>
      <c r="Q181" s="97"/>
      <c r="R181" s="95"/>
      <c r="S181" s="97"/>
      <c r="T181" s="97"/>
      <c r="U181" s="97"/>
      <c r="V181" s="97"/>
      <c r="W181" s="97"/>
      <c r="X181" s="97"/>
      <c r="Y181" s="97"/>
      <c r="Z181" s="97"/>
      <c r="AA181" s="97"/>
      <c r="AB181" s="97"/>
      <c r="AC181" s="97"/>
      <c r="AD181" s="97"/>
      <c r="AE181" s="97"/>
      <c r="AF181" s="97"/>
      <c r="AG181" s="97"/>
      <c r="AH181" s="97"/>
      <c r="AI181" s="97"/>
      <c r="AJ181" s="97"/>
      <c r="AK181" s="97"/>
      <c r="AL181" s="97"/>
    </row>
    <row r="182" ht="15.75" customHeight="1">
      <c r="A182" s="94"/>
      <c r="B182" s="95"/>
      <c r="C182" s="95"/>
      <c r="D182" s="96"/>
      <c r="E182" s="260"/>
      <c r="F182" s="97"/>
      <c r="G182" s="97"/>
      <c r="H182" s="97"/>
      <c r="I182" s="97"/>
      <c r="J182" s="97"/>
      <c r="K182" s="97"/>
      <c r="L182" s="97"/>
      <c r="M182" s="97"/>
      <c r="N182" s="97"/>
      <c r="O182" s="97"/>
      <c r="P182" s="97"/>
      <c r="Q182" s="97"/>
      <c r="R182" s="95"/>
      <c r="S182" s="97"/>
      <c r="T182" s="97"/>
      <c r="U182" s="97"/>
      <c r="V182" s="97"/>
      <c r="W182" s="97"/>
      <c r="X182" s="97"/>
      <c r="Y182" s="97"/>
      <c r="Z182" s="97"/>
      <c r="AA182" s="97"/>
      <c r="AB182" s="97"/>
      <c r="AC182" s="97"/>
      <c r="AD182" s="97"/>
      <c r="AE182" s="97"/>
      <c r="AF182" s="97"/>
      <c r="AG182" s="97"/>
      <c r="AH182" s="97"/>
      <c r="AI182" s="97"/>
      <c r="AJ182" s="97"/>
      <c r="AK182" s="97"/>
      <c r="AL182" s="97"/>
    </row>
    <row r="183" ht="15.75" customHeight="1">
      <c r="A183" s="94"/>
      <c r="B183" s="95"/>
      <c r="C183" s="95"/>
      <c r="D183" s="96"/>
      <c r="E183" s="260"/>
      <c r="F183" s="97"/>
      <c r="G183" s="97"/>
      <c r="H183" s="97"/>
      <c r="I183" s="97"/>
      <c r="J183" s="97"/>
      <c r="K183" s="97"/>
      <c r="L183" s="97"/>
      <c r="M183" s="97"/>
      <c r="N183" s="97"/>
      <c r="O183" s="97"/>
      <c r="P183" s="97"/>
      <c r="Q183" s="97"/>
      <c r="R183" s="95"/>
      <c r="S183" s="97"/>
      <c r="T183" s="97"/>
      <c r="U183" s="97"/>
      <c r="V183" s="97"/>
      <c r="W183" s="97"/>
      <c r="X183" s="97"/>
      <c r="Y183" s="97"/>
      <c r="Z183" s="97"/>
      <c r="AA183" s="97"/>
      <c r="AB183" s="97"/>
      <c r="AC183" s="97"/>
      <c r="AD183" s="97"/>
      <c r="AE183" s="97"/>
      <c r="AF183" s="97"/>
      <c r="AG183" s="97"/>
      <c r="AH183" s="97"/>
      <c r="AI183" s="97"/>
      <c r="AJ183" s="97"/>
      <c r="AK183" s="97"/>
      <c r="AL183" s="97"/>
    </row>
    <row r="184" ht="15.75" customHeight="1">
      <c r="A184" s="94"/>
      <c r="B184" s="95"/>
      <c r="C184" s="95"/>
      <c r="D184" s="96"/>
      <c r="E184" s="260"/>
      <c r="F184" s="97"/>
      <c r="G184" s="97"/>
      <c r="H184" s="97"/>
      <c r="I184" s="97"/>
      <c r="J184" s="97"/>
      <c r="K184" s="97"/>
      <c r="L184" s="97"/>
      <c r="M184" s="97"/>
      <c r="N184" s="97"/>
      <c r="O184" s="97"/>
      <c r="P184" s="97"/>
      <c r="Q184" s="97"/>
      <c r="R184" s="95"/>
      <c r="S184" s="97"/>
      <c r="T184" s="97"/>
      <c r="U184" s="97"/>
      <c r="V184" s="97"/>
      <c r="W184" s="97"/>
      <c r="X184" s="97"/>
      <c r="Y184" s="97"/>
      <c r="Z184" s="97"/>
      <c r="AA184" s="97"/>
      <c r="AB184" s="97"/>
      <c r="AC184" s="97"/>
      <c r="AD184" s="97"/>
      <c r="AE184" s="97"/>
      <c r="AF184" s="97"/>
      <c r="AG184" s="97"/>
      <c r="AH184" s="97"/>
      <c r="AI184" s="97"/>
      <c r="AJ184" s="97"/>
      <c r="AK184" s="97"/>
      <c r="AL184" s="97"/>
    </row>
    <row r="185" ht="15.75" customHeight="1">
      <c r="A185" s="94"/>
      <c r="B185" s="95"/>
      <c r="C185" s="95"/>
      <c r="D185" s="96"/>
      <c r="E185" s="260"/>
      <c r="F185" s="97"/>
      <c r="G185" s="97"/>
      <c r="H185" s="97"/>
      <c r="I185" s="97"/>
      <c r="J185" s="97"/>
      <c r="K185" s="97"/>
      <c r="L185" s="97"/>
      <c r="M185" s="97"/>
      <c r="N185" s="97"/>
      <c r="O185" s="97"/>
      <c r="P185" s="97"/>
      <c r="Q185" s="97"/>
      <c r="R185" s="95"/>
      <c r="S185" s="97"/>
      <c r="T185" s="97"/>
      <c r="U185" s="97"/>
      <c r="V185" s="97"/>
      <c r="W185" s="97"/>
      <c r="X185" s="97"/>
      <c r="Y185" s="97"/>
      <c r="Z185" s="97"/>
      <c r="AA185" s="97"/>
      <c r="AB185" s="97"/>
      <c r="AC185" s="97"/>
      <c r="AD185" s="97"/>
      <c r="AE185" s="97"/>
      <c r="AF185" s="97"/>
      <c r="AG185" s="97"/>
      <c r="AH185" s="97"/>
      <c r="AI185" s="97"/>
      <c r="AJ185" s="97"/>
      <c r="AK185" s="97"/>
      <c r="AL185" s="97"/>
    </row>
    <row r="186" ht="15.75" customHeight="1">
      <c r="A186" s="94"/>
      <c r="B186" s="95"/>
      <c r="C186" s="95"/>
      <c r="D186" s="96"/>
      <c r="E186" s="260"/>
      <c r="F186" s="97"/>
      <c r="G186" s="97"/>
      <c r="H186" s="97"/>
      <c r="I186" s="97"/>
      <c r="J186" s="97"/>
      <c r="K186" s="97"/>
      <c r="L186" s="97"/>
      <c r="M186" s="97"/>
      <c r="N186" s="97"/>
      <c r="O186" s="97"/>
      <c r="P186" s="97"/>
      <c r="Q186" s="97"/>
      <c r="R186" s="95"/>
      <c r="S186" s="97"/>
      <c r="T186" s="97"/>
      <c r="U186" s="97"/>
      <c r="V186" s="97"/>
      <c r="W186" s="97"/>
      <c r="X186" s="97"/>
      <c r="Y186" s="97"/>
      <c r="Z186" s="97"/>
      <c r="AA186" s="97"/>
      <c r="AB186" s="97"/>
      <c r="AC186" s="97"/>
      <c r="AD186" s="97"/>
      <c r="AE186" s="97"/>
      <c r="AF186" s="97"/>
      <c r="AG186" s="97"/>
      <c r="AH186" s="97"/>
      <c r="AI186" s="97"/>
      <c r="AJ186" s="97"/>
      <c r="AK186" s="97"/>
      <c r="AL186" s="97"/>
    </row>
    <row r="187" ht="15.75" customHeight="1">
      <c r="A187" s="94"/>
      <c r="B187" s="95"/>
      <c r="C187" s="95"/>
      <c r="D187" s="96"/>
      <c r="E187" s="260"/>
      <c r="F187" s="97"/>
      <c r="G187" s="97"/>
      <c r="H187" s="97"/>
      <c r="I187" s="97"/>
      <c r="J187" s="97"/>
      <c r="K187" s="97"/>
      <c r="L187" s="97"/>
      <c r="M187" s="97"/>
      <c r="N187" s="97"/>
      <c r="O187" s="97"/>
      <c r="P187" s="97"/>
      <c r="Q187" s="97"/>
      <c r="R187" s="95"/>
      <c r="S187" s="97"/>
      <c r="T187" s="97"/>
      <c r="U187" s="97"/>
      <c r="V187" s="97"/>
      <c r="W187" s="97"/>
      <c r="X187" s="97"/>
      <c r="Y187" s="97"/>
      <c r="Z187" s="97"/>
      <c r="AA187" s="97"/>
      <c r="AB187" s="97"/>
      <c r="AC187" s="97"/>
      <c r="AD187" s="97"/>
      <c r="AE187" s="97"/>
      <c r="AF187" s="97"/>
      <c r="AG187" s="97"/>
      <c r="AH187" s="97"/>
      <c r="AI187" s="97"/>
      <c r="AJ187" s="97"/>
      <c r="AK187" s="97"/>
      <c r="AL187" s="97"/>
    </row>
    <row r="188" ht="15.75" customHeight="1">
      <c r="A188" s="94"/>
      <c r="B188" s="95"/>
      <c r="C188" s="95"/>
      <c r="D188" s="96"/>
      <c r="E188" s="260"/>
      <c r="F188" s="97"/>
      <c r="G188" s="97"/>
      <c r="H188" s="97"/>
      <c r="I188" s="97"/>
      <c r="J188" s="97"/>
      <c r="K188" s="97"/>
      <c r="L188" s="97"/>
      <c r="M188" s="97"/>
      <c r="N188" s="97"/>
      <c r="O188" s="97"/>
      <c r="P188" s="97"/>
      <c r="Q188" s="97"/>
      <c r="R188" s="95"/>
      <c r="S188" s="97"/>
      <c r="T188" s="97"/>
      <c r="U188" s="97"/>
      <c r="V188" s="97"/>
      <c r="W188" s="97"/>
      <c r="X188" s="97"/>
      <c r="Y188" s="97"/>
      <c r="Z188" s="97"/>
      <c r="AA188" s="97"/>
      <c r="AB188" s="97"/>
      <c r="AC188" s="97"/>
      <c r="AD188" s="97"/>
      <c r="AE188" s="97"/>
      <c r="AF188" s="97"/>
      <c r="AG188" s="97"/>
      <c r="AH188" s="97"/>
      <c r="AI188" s="97"/>
      <c r="AJ188" s="97"/>
      <c r="AK188" s="97"/>
      <c r="AL188" s="97"/>
    </row>
    <row r="189" ht="15.75" customHeight="1">
      <c r="A189" s="94"/>
      <c r="B189" s="95"/>
      <c r="C189" s="95"/>
      <c r="D189" s="96"/>
      <c r="E189" s="260"/>
      <c r="F189" s="97"/>
      <c r="G189" s="97"/>
      <c r="H189" s="97"/>
      <c r="I189" s="97"/>
      <c r="J189" s="97"/>
      <c r="K189" s="97"/>
      <c r="L189" s="97"/>
      <c r="M189" s="97"/>
      <c r="N189" s="97"/>
      <c r="O189" s="97"/>
      <c r="P189" s="97"/>
      <c r="Q189" s="97"/>
      <c r="R189" s="95"/>
      <c r="S189" s="97"/>
      <c r="T189" s="97"/>
      <c r="U189" s="97"/>
      <c r="V189" s="97"/>
      <c r="W189" s="97"/>
      <c r="X189" s="97"/>
      <c r="Y189" s="97"/>
      <c r="Z189" s="97"/>
      <c r="AA189" s="97"/>
      <c r="AB189" s="97"/>
      <c r="AC189" s="97"/>
      <c r="AD189" s="97"/>
      <c r="AE189" s="97"/>
      <c r="AF189" s="97"/>
      <c r="AG189" s="97"/>
      <c r="AH189" s="97"/>
      <c r="AI189" s="97"/>
      <c r="AJ189" s="97"/>
      <c r="AK189" s="97"/>
      <c r="AL189" s="97"/>
    </row>
    <row r="190" ht="15.75" customHeight="1">
      <c r="A190" s="94"/>
      <c r="B190" s="95"/>
      <c r="C190" s="95"/>
      <c r="D190" s="96"/>
      <c r="E190" s="260"/>
      <c r="F190" s="97"/>
      <c r="G190" s="97"/>
      <c r="H190" s="97"/>
      <c r="I190" s="97"/>
      <c r="J190" s="97"/>
      <c r="K190" s="97"/>
      <c r="L190" s="97"/>
      <c r="M190" s="97"/>
      <c r="N190" s="97"/>
      <c r="O190" s="97"/>
      <c r="P190" s="97"/>
      <c r="Q190" s="97"/>
      <c r="R190" s="95"/>
      <c r="S190" s="97"/>
      <c r="T190" s="97"/>
      <c r="U190" s="97"/>
      <c r="V190" s="97"/>
      <c r="W190" s="97"/>
      <c r="X190" s="97"/>
      <c r="Y190" s="97"/>
      <c r="Z190" s="97"/>
      <c r="AA190" s="97"/>
      <c r="AB190" s="97"/>
      <c r="AC190" s="97"/>
      <c r="AD190" s="97"/>
      <c r="AE190" s="97"/>
      <c r="AF190" s="97"/>
      <c r="AG190" s="97"/>
      <c r="AH190" s="97"/>
      <c r="AI190" s="97"/>
      <c r="AJ190" s="97"/>
      <c r="AK190" s="97"/>
      <c r="AL190" s="97"/>
    </row>
    <row r="191" ht="15.75" customHeight="1">
      <c r="A191" s="94"/>
      <c r="B191" s="95"/>
      <c r="C191" s="95"/>
      <c r="D191" s="96"/>
      <c r="E191" s="260"/>
      <c r="F191" s="97"/>
      <c r="G191" s="97"/>
      <c r="H191" s="97"/>
      <c r="I191" s="97"/>
      <c r="J191" s="97"/>
      <c r="K191" s="97"/>
      <c r="L191" s="97"/>
      <c r="M191" s="97"/>
      <c r="N191" s="97"/>
      <c r="O191" s="97"/>
      <c r="P191" s="97"/>
      <c r="Q191" s="97"/>
      <c r="R191" s="95"/>
      <c r="S191" s="97"/>
      <c r="T191" s="97"/>
      <c r="U191" s="97"/>
      <c r="V191" s="97"/>
      <c r="W191" s="97"/>
      <c r="X191" s="97"/>
      <c r="Y191" s="97"/>
      <c r="Z191" s="97"/>
      <c r="AA191" s="97"/>
      <c r="AB191" s="97"/>
      <c r="AC191" s="97"/>
      <c r="AD191" s="97"/>
      <c r="AE191" s="97"/>
      <c r="AF191" s="97"/>
      <c r="AG191" s="97"/>
      <c r="AH191" s="97"/>
      <c r="AI191" s="97"/>
      <c r="AJ191" s="97"/>
      <c r="AK191" s="97"/>
      <c r="AL191" s="97"/>
    </row>
    <row r="192" ht="15.75" customHeight="1">
      <c r="A192" s="94"/>
      <c r="B192" s="95"/>
      <c r="C192" s="95"/>
      <c r="D192" s="96"/>
      <c r="E192" s="260"/>
      <c r="F192" s="97"/>
      <c r="G192" s="97"/>
      <c r="H192" s="97"/>
      <c r="I192" s="97"/>
      <c r="J192" s="97"/>
      <c r="K192" s="97"/>
      <c r="L192" s="97"/>
      <c r="M192" s="97"/>
      <c r="N192" s="97"/>
      <c r="O192" s="97"/>
      <c r="P192" s="97"/>
      <c r="Q192" s="97"/>
      <c r="R192" s="95"/>
      <c r="S192" s="97"/>
      <c r="T192" s="97"/>
      <c r="U192" s="97"/>
      <c r="V192" s="97"/>
      <c r="W192" s="97"/>
      <c r="X192" s="97"/>
      <c r="Y192" s="97"/>
      <c r="Z192" s="97"/>
      <c r="AA192" s="97"/>
      <c r="AB192" s="97"/>
      <c r="AC192" s="97"/>
      <c r="AD192" s="97"/>
      <c r="AE192" s="97"/>
      <c r="AF192" s="97"/>
      <c r="AG192" s="97"/>
      <c r="AH192" s="97"/>
      <c r="AI192" s="97"/>
      <c r="AJ192" s="97"/>
      <c r="AK192" s="97"/>
      <c r="AL192" s="97"/>
    </row>
    <row r="193" ht="15.75" customHeight="1">
      <c r="A193" s="94"/>
      <c r="B193" s="95"/>
      <c r="C193" s="95"/>
      <c r="D193" s="96"/>
      <c r="E193" s="260"/>
      <c r="F193" s="97"/>
      <c r="G193" s="97"/>
      <c r="H193" s="97"/>
      <c r="I193" s="97"/>
      <c r="J193" s="97"/>
      <c r="K193" s="97"/>
      <c r="L193" s="97"/>
      <c r="M193" s="97"/>
      <c r="N193" s="97"/>
      <c r="O193" s="97"/>
      <c r="P193" s="97"/>
      <c r="Q193" s="97"/>
      <c r="R193" s="95"/>
      <c r="S193" s="97"/>
      <c r="T193" s="97"/>
      <c r="U193" s="97"/>
      <c r="V193" s="97"/>
      <c r="W193" s="97"/>
      <c r="X193" s="97"/>
      <c r="Y193" s="97"/>
      <c r="Z193" s="97"/>
      <c r="AA193" s="97"/>
      <c r="AB193" s="97"/>
      <c r="AC193" s="97"/>
      <c r="AD193" s="97"/>
      <c r="AE193" s="97"/>
      <c r="AF193" s="97"/>
      <c r="AG193" s="97"/>
      <c r="AH193" s="97"/>
      <c r="AI193" s="97"/>
      <c r="AJ193" s="97"/>
      <c r="AK193" s="97"/>
      <c r="AL193" s="97"/>
    </row>
    <row r="194" ht="15.75" customHeight="1">
      <c r="A194" s="94"/>
      <c r="B194" s="95"/>
      <c r="C194" s="95"/>
      <c r="D194" s="96"/>
      <c r="E194" s="260"/>
      <c r="F194" s="97"/>
      <c r="G194" s="97"/>
      <c r="H194" s="97"/>
      <c r="I194" s="97"/>
      <c r="J194" s="97"/>
      <c r="K194" s="97"/>
      <c r="L194" s="97"/>
      <c r="M194" s="97"/>
      <c r="N194" s="97"/>
      <c r="O194" s="97"/>
      <c r="P194" s="97"/>
      <c r="Q194" s="97"/>
      <c r="R194" s="95"/>
      <c r="S194" s="97"/>
      <c r="T194" s="97"/>
      <c r="U194" s="97"/>
      <c r="V194" s="97"/>
      <c r="W194" s="97"/>
      <c r="X194" s="97"/>
      <c r="Y194" s="97"/>
      <c r="Z194" s="97"/>
      <c r="AA194" s="97"/>
      <c r="AB194" s="97"/>
      <c r="AC194" s="97"/>
      <c r="AD194" s="97"/>
      <c r="AE194" s="97"/>
      <c r="AF194" s="97"/>
      <c r="AG194" s="97"/>
      <c r="AH194" s="97"/>
      <c r="AI194" s="97"/>
      <c r="AJ194" s="97"/>
      <c r="AK194" s="97"/>
      <c r="AL194" s="97"/>
    </row>
    <row r="195" ht="15.75" customHeight="1">
      <c r="A195" s="94"/>
      <c r="B195" s="95"/>
      <c r="C195" s="95"/>
      <c r="D195" s="96"/>
      <c r="E195" s="260"/>
      <c r="F195" s="97"/>
      <c r="G195" s="97"/>
      <c r="H195" s="97"/>
      <c r="I195" s="97"/>
      <c r="J195" s="97"/>
      <c r="K195" s="97"/>
      <c r="L195" s="97"/>
      <c r="M195" s="97"/>
      <c r="N195" s="97"/>
      <c r="O195" s="97"/>
      <c r="P195" s="97"/>
      <c r="Q195" s="97"/>
      <c r="R195" s="95"/>
      <c r="S195" s="97"/>
      <c r="T195" s="97"/>
      <c r="U195" s="97"/>
      <c r="V195" s="97"/>
      <c r="W195" s="97"/>
      <c r="X195" s="97"/>
      <c r="Y195" s="97"/>
      <c r="Z195" s="97"/>
      <c r="AA195" s="97"/>
      <c r="AB195" s="97"/>
      <c r="AC195" s="97"/>
      <c r="AD195" s="97"/>
      <c r="AE195" s="97"/>
      <c r="AF195" s="97"/>
      <c r="AG195" s="97"/>
      <c r="AH195" s="97"/>
      <c r="AI195" s="97"/>
      <c r="AJ195" s="97"/>
      <c r="AK195" s="97"/>
      <c r="AL195" s="97"/>
    </row>
    <row r="196" ht="15.75" customHeight="1">
      <c r="A196" s="94"/>
      <c r="B196" s="95"/>
      <c r="C196" s="95"/>
      <c r="D196" s="96"/>
      <c r="E196" s="260"/>
      <c r="F196" s="97"/>
      <c r="G196" s="97"/>
      <c r="H196" s="97"/>
      <c r="I196" s="97"/>
      <c r="J196" s="97"/>
      <c r="K196" s="97"/>
      <c r="L196" s="97"/>
      <c r="M196" s="97"/>
      <c r="N196" s="97"/>
      <c r="O196" s="97"/>
      <c r="P196" s="97"/>
      <c r="Q196" s="97"/>
      <c r="R196" s="95"/>
      <c r="S196" s="97"/>
      <c r="T196" s="97"/>
      <c r="U196" s="97"/>
      <c r="V196" s="97"/>
      <c r="W196" s="97"/>
      <c r="X196" s="97"/>
      <c r="Y196" s="97"/>
      <c r="Z196" s="97"/>
      <c r="AA196" s="97"/>
      <c r="AB196" s="97"/>
      <c r="AC196" s="97"/>
      <c r="AD196" s="97"/>
      <c r="AE196" s="97"/>
      <c r="AF196" s="97"/>
      <c r="AG196" s="97"/>
      <c r="AH196" s="97"/>
      <c r="AI196" s="97"/>
      <c r="AJ196" s="97"/>
      <c r="AK196" s="97"/>
      <c r="AL196" s="97"/>
    </row>
    <row r="197" ht="15.75" customHeight="1">
      <c r="A197" s="94"/>
      <c r="B197" s="95"/>
      <c r="C197" s="95"/>
      <c r="D197" s="96"/>
      <c r="E197" s="260"/>
      <c r="F197" s="97"/>
      <c r="G197" s="97"/>
      <c r="H197" s="97"/>
      <c r="I197" s="97"/>
      <c r="J197" s="97"/>
      <c r="K197" s="97"/>
      <c r="L197" s="97"/>
      <c r="M197" s="97"/>
      <c r="N197" s="97"/>
      <c r="O197" s="97"/>
      <c r="P197" s="97"/>
      <c r="Q197" s="97"/>
      <c r="R197" s="95"/>
      <c r="S197" s="97"/>
      <c r="T197" s="97"/>
      <c r="U197" s="97"/>
      <c r="V197" s="97"/>
      <c r="W197" s="97"/>
      <c r="X197" s="97"/>
      <c r="Y197" s="97"/>
      <c r="Z197" s="97"/>
      <c r="AA197" s="97"/>
      <c r="AB197" s="97"/>
      <c r="AC197" s="97"/>
      <c r="AD197" s="97"/>
      <c r="AE197" s="97"/>
      <c r="AF197" s="97"/>
      <c r="AG197" s="97"/>
      <c r="AH197" s="97"/>
      <c r="AI197" s="97"/>
      <c r="AJ197" s="97"/>
      <c r="AK197" s="97"/>
      <c r="AL197" s="97"/>
    </row>
    <row r="198" ht="15.75" customHeight="1">
      <c r="A198" s="94"/>
      <c r="B198" s="95"/>
      <c r="C198" s="95"/>
      <c r="D198" s="96"/>
      <c r="E198" s="260"/>
      <c r="F198" s="97"/>
      <c r="G198" s="97"/>
      <c r="H198" s="97"/>
      <c r="I198" s="97"/>
      <c r="J198" s="97"/>
      <c r="K198" s="97"/>
      <c r="L198" s="97"/>
      <c r="M198" s="97"/>
      <c r="N198" s="97"/>
      <c r="O198" s="97"/>
      <c r="P198" s="97"/>
      <c r="Q198" s="97"/>
      <c r="R198" s="95"/>
      <c r="S198" s="97"/>
      <c r="T198" s="97"/>
      <c r="U198" s="97"/>
      <c r="V198" s="97"/>
      <c r="W198" s="97"/>
      <c r="X198" s="97"/>
      <c r="Y198" s="97"/>
      <c r="Z198" s="97"/>
      <c r="AA198" s="97"/>
      <c r="AB198" s="97"/>
      <c r="AC198" s="97"/>
      <c r="AD198" s="97"/>
      <c r="AE198" s="97"/>
      <c r="AF198" s="97"/>
      <c r="AG198" s="97"/>
      <c r="AH198" s="97"/>
      <c r="AI198" s="97"/>
      <c r="AJ198" s="97"/>
      <c r="AK198" s="97"/>
      <c r="AL198" s="97"/>
    </row>
    <row r="199" ht="15.75" customHeight="1">
      <c r="A199" s="94"/>
      <c r="B199" s="95"/>
      <c r="C199" s="95"/>
      <c r="D199" s="96"/>
      <c r="E199" s="260"/>
      <c r="F199" s="97"/>
      <c r="G199" s="97"/>
      <c r="H199" s="97"/>
      <c r="I199" s="97"/>
      <c r="J199" s="97"/>
      <c r="K199" s="97"/>
      <c r="L199" s="97"/>
      <c r="M199" s="97"/>
      <c r="N199" s="97"/>
      <c r="O199" s="97"/>
      <c r="P199" s="97"/>
      <c r="Q199" s="97"/>
      <c r="R199" s="95"/>
      <c r="S199" s="97"/>
      <c r="T199" s="97"/>
      <c r="U199" s="97"/>
      <c r="V199" s="97"/>
      <c r="W199" s="97"/>
      <c r="X199" s="97"/>
      <c r="Y199" s="97"/>
      <c r="Z199" s="97"/>
      <c r="AA199" s="97"/>
      <c r="AB199" s="97"/>
      <c r="AC199" s="97"/>
      <c r="AD199" s="97"/>
      <c r="AE199" s="97"/>
      <c r="AF199" s="97"/>
      <c r="AG199" s="97"/>
      <c r="AH199" s="97"/>
      <c r="AI199" s="97"/>
      <c r="AJ199" s="97"/>
      <c r="AK199" s="97"/>
      <c r="AL199" s="97"/>
    </row>
    <row r="200" ht="15.75" customHeight="1">
      <c r="A200" s="94"/>
      <c r="B200" s="95"/>
      <c r="C200" s="95"/>
      <c r="D200" s="96"/>
      <c r="E200" s="260"/>
      <c r="F200" s="97"/>
      <c r="G200" s="97"/>
      <c r="H200" s="97"/>
      <c r="I200" s="97"/>
      <c r="J200" s="97"/>
      <c r="K200" s="97"/>
      <c r="L200" s="97"/>
      <c r="M200" s="97"/>
      <c r="N200" s="97"/>
      <c r="O200" s="97"/>
      <c r="P200" s="97"/>
      <c r="Q200" s="97"/>
      <c r="R200" s="95"/>
      <c r="S200" s="97"/>
      <c r="T200" s="97"/>
      <c r="U200" s="97"/>
      <c r="V200" s="97"/>
      <c r="W200" s="97"/>
      <c r="X200" s="97"/>
      <c r="Y200" s="97"/>
      <c r="Z200" s="97"/>
      <c r="AA200" s="97"/>
      <c r="AB200" s="97"/>
      <c r="AC200" s="97"/>
      <c r="AD200" s="97"/>
      <c r="AE200" s="97"/>
      <c r="AF200" s="97"/>
      <c r="AG200" s="97"/>
      <c r="AH200" s="97"/>
      <c r="AI200" s="97"/>
      <c r="AJ200" s="97"/>
      <c r="AK200" s="97"/>
      <c r="AL200" s="97"/>
    </row>
    <row r="201" ht="15.75" customHeight="1">
      <c r="A201" s="94"/>
      <c r="B201" s="95"/>
      <c r="C201" s="95"/>
      <c r="D201" s="96"/>
      <c r="E201" s="260"/>
      <c r="F201" s="97"/>
      <c r="G201" s="97"/>
      <c r="H201" s="97"/>
      <c r="I201" s="97"/>
      <c r="J201" s="97"/>
      <c r="K201" s="97"/>
      <c r="L201" s="97"/>
      <c r="M201" s="97"/>
      <c r="N201" s="97"/>
      <c r="O201" s="97"/>
      <c r="P201" s="97"/>
      <c r="Q201" s="97"/>
      <c r="R201" s="95"/>
      <c r="S201" s="97"/>
      <c r="T201" s="97"/>
      <c r="U201" s="97"/>
      <c r="V201" s="97"/>
      <c r="W201" s="97"/>
      <c r="X201" s="97"/>
      <c r="Y201" s="97"/>
      <c r="Z201" s="97"/>
      <c r="AA201" s="97"/>
      <c r="AB201" s="97"/>
      <c r="AC201" s="97"/>
      <c r="AD201" s="97"/>
      <c r="AE201" s="97"/>
      <c r="AF201" s="97"/>
      <c r="AG201" s="97"/>
      <c r="AH201" s="97"/>
      <c r="AI201" s="97"/>
      <c r="AJ201" s="97"/>
      <c r="AK201" s="97"/>
      <c r="AL201" s="97"/>
    </row>
    <row r="202" ht="15.75" customHeight="1">
      <c r="A202" s="94"/>
      <c r="B202" s="95"/>
      <c r="C202" s="95"/>
      <c r="D202" s="96"/>
      <c r="E202" s="260"/>
      <c r="F202" s="97"/>
      <c r="G202" s="97"/>
      <c r="H202" s="97"/>
      <c r="I202" s="97"/>
      <c r="J202" s="97"/>
      <c r="K202" s="97"/>
      <c r="L202" s="97"/>
      <c r="M202" s="97"/>
      <c r="N202" s="97"/>
      <c r="O202" s="97"/>
      <c r="P202" s="97"/>
      <c r="Q202" s="97"/>
      <c r="R202" s="95"/>
      <c r="S202" s="97"/>
      <c r="T202" s="97"/>
      <c r="U202" s="97"/>
      <c r="V202" s="97"/>
      <c r="W202" s="97"/>
      <c r="X202" s="97"/>
      <c r="Y202" s="97"/>
      <c r="Z202" s="97"/>
      <c r="AA202" s="97"/>
      <c r="AB202" s="97"/>
      <c r="AC202" s="97"/>
      <c r="AD202" s="97"/>
      <c r="AE202" s="97"/>
      <c r="AF202" s="97"/>
      <c r="AG202" s="97"/>
      <c r="AH202" s="97"/>
      <c r="AI202" s="97"/>
      <c r="AJ202" s="97"/>
      <c r="AK202" s="97"/>
      <c r="AL202" s="97"/>
    </row>
    <row r="203" ht="15.75" customHeight="1">
      <c r="A203" s="94"/>
      <c r="B203" s="95"/>
      <c r="C203" s="95"/>
      <c r="D203" s="96"/>
      <c r="E203" s="260"/>
      <c r="F203" s="97"/>
      <c r="G203" s="97"/>
      <c r="H203" s="97"/>
      <c r="I203" s="97"/>
      <c r="J203" s="97"/>
      <c r="K203" s="97"/>
      <c r="L203" s="97"/>
      <c r="M203" s="97"/>
      <c r="N203" s="97"/>
      <c r="O203" s="97"/>
      <c r="P203" s="97"/>
      <c r="Q203" s="97"/>
      <c r="R203" s="95"/>
      <c r="S203" s="97"/>
      <c r="T203" s="97"/>
      <c r="U203" s="97"/>
      <c r="V203" s="97"/>
      <c r="W203" s="97"/>
      <c r="X203" s="97"/>
      <c r="Y203" s="97"/>
      <c r="Z203" s="97"/>
      <c r="AA203" s="97"/>
      <c r="AB203" s="97"/>
      <c r="AC203" s="97"/>
      <c r="AD203" s="97"/>
      <c r="AE203" s="97"/>
      <c r="AF203" s="97"/>
      <c r="AG203" s="97"/>
      <c r="AH203" s="97"/>
      <c r="AI203" s="97"/>
      <c r="AJ203" s="97"/>
      <c r="AK203" s="97"/>
      <c r="AL203" s="97"/>
    </row>
    <row r="204" ht="15.75" customHeight="1">
      <c r="A204" s="94"/>
      <c r="B204" s="95"/>
      <c r="C204" s="95"/>
      <c r="D204" s="96"/>
      <c r="E204" s="260"/>
      <c r="F204" s="97"/>
      <c r="G204" s="97"/>
      <c r="H204" s="97"/>
      <c r="I204" s="97"/>
      <c r="J204" s="97"/>
      <c r="K204" s="97"/>
      <c r="L204" s="97"/>
      <c r="M204" s="97"/>
      <c r="N204" s="97"/>
      <c r="O204" s="97"/>
      <c r="P204" s="97"/>
      <c r="Q204" s="97"/>
      <c r="R204" s="95"/>
      <c r="S204" s="97"/>
      <c r="T204" s="97"/>
      <c r="U204" s="97"/>
      <c r="V204" s="97"/>
      <c r="W204" s="97"/>
      <c r="X204" s="97"/>
      <c r="Y204" s="97"/>
      <c r="Z204" s="97"/>
      <c r="AA204" s="97"/>
      <c r="AB204" s="97"/>
      <c r="AC204" s="97"/>
      <c r="AD204" s="97"/>
      <c r="AE204" s="97"/>
      <c r="AF204" s="97"/>
      <c r="AG204" s="97"/>
      <c r="AH204" s="97"/>
      <c r="AI204" s="97"/>
      <c r="AJ204" s="97"/>
      <c r="AK204" s="97"/>
      <c r="AL204" s="97"/>
    </row>
    <row r="205" ht="15.75" customHeight="1">
      <c r="A205" s="94"/>
      <c r="B205" s="95"/>
      <c r="C205" s="95"/>
      <c r="D205" s="96"/>
      <c r="E205" s="260"/>
      <c r="F205" s="97"/>
      <c r="G205" s="97"/>
      <c r="H205" s="97"/>
      <c r="I205" s="97"/>
      <c r="J205" s="97"/>
      <c r="K205" s="97"/>
      <c r="L205" s="97"/>
      <c r="M205" s="97"/>
      <c r="N205" s="97"/>
      <c r="O205" s="97"/>
      <c r="P205" s="97"/>
      <c r="Q205" s="97"/>
      <c r="R205" s="95"/>
      <c r="S205" s="97"/>
      <c r="T205" s="97"/>
      <c r="U205" s="97"/>
      <c r="V205" s="97"/>
      <c r="W205" s="97"/>
      <c r="X205" s="97"/>
      <c r="Y205" s="97"/>
      <c r="Z205" s="97"/>
      <c r="AA205" s="97"/>
      <c r="AB205" s="97"/>
      <c r="AC205" s="97"/>
      <c r="AD205" s="97"/>
      <c r="AE205" s="97"/>
      <c r="AF205" s="97"/>
      <c r="AG205" s="97"/>
      <c r="AH205" s="97"/>
      <c r="AI205" s="97"/>
      <c r="AJ205" s="97"/>
      <c r="AK205" s="97"/>
      <c r="AL205" s="97"/>
    </row>
    <row r="206" ht="15.75" customHeight="1">
      <c r="A206" s="94"/>
      <c r="B206" s="95"/>
      <c r="C206" s="95"/>
      <c r="D206" s="96"/>
      <c r="E206" s="260"/>
      <c r="F206" s="97"/>
      <c r="G206" s="97"/>
      <c r="H206" s="97"/>
      <c r="I206" s="97"/>
      <c r="J206" s="97"/>
      <c r="K206" s="97"/>
      <c r="L206" s="97"/>
      <c r="M206" s="97"/>
      <c r="N206" s="97"/>
      <c r="O206" s="97"/>
      <c r="P206" s="97"/>
      <c r="Q206" s="97"/>
      <c r="R206" s="95"/>
      <c r="S206" s="97"/>
      <c r="T206" s="97"/>
      <c r="U206" s="97"/>
      <c r="V206" s="97"/>
      <c r="W206" s="97"/>
      <c r="X206" s="97"/>
      <c r="Y206" s="97"/>
      <c r="Z206" s="97"/>
      <c r="AA206" s="97"/>
      <c r="AB206" s="97"/>
      <c r="AC206" s="97"/>
      <c r="AD206" s="97"/>
      <c r="AE206" s="97"/>
      <c r="AF206" s="97"/>
      <c r="AG206" s="97"/>
      <c r="AH206" s="97"/>
      <c r="AI206" s="97"/>
      <c r="AJ206" s="97"/>
      <c r="AK206" s="97"/>
      <c r="AL206" s="97"/>
    </row>
    <row r="207" ht="15.75" customHeight="1">
      <c r="A207" s="94"/>
      <c r="B207" s="95"/>
      <c r="C207" s="95"/>
      <c r="D207" s="96"/>
      <c r="E207" s="260"/>
      <c r="F207" s="97"/>
      <c r="G207" s="97"/>
      <c r="H207" s="97"/>
      <c r="I207" s="97"/>
      <c r="J207" s="97"/>
      <c r="K207" s="97"/>
      <c r="L207" s="97"/>
      <c r="M207" s="97"/>
      <c r="N207" s="97"/>
      <c r="O207" s="97"/>
      <c r="P207" s="97"/>
      <c r="Q207" s="97"/>
      <c r="R207" s="95"/>
      <c r="S207" s="97"/>
      <c r="T207" s="97"/>
      <c r="U207" s="97"/>
      <c r="V207" s="97"/>
      <c r="W207" s="97"/>
      <c r="X207" s="97"/>
      <c r="Y207" s="97"/>
      <c r="Z207" s="97"/>
      <c r="AA207" s="97"/>
      <c r="AB207" s="97"/>
      <c r="AC207" s="97"/>
      <c r="AD207" s="97"/>
      <c r="AE207" s="97"/>
      <c r="AF207" s="97"/>
      <c r="AG207" s="97"/>
      <c r="AH207" s="97"/>
      <c r="AI207" s="97"/>
      <c r="AJ207" s="97"/>
      <c r="AK207" s="97"/>
      <c r="AL207" s="97"/>
    </row>
    <row r="208" ht="15.75" customHeight="1">
      <c r="A208" s="94"/>
      <c r="B208" s="95"/>
      <c r="C208" s="95"/>
      <c r="D208" s="96"/>
      <c r="E208" s="260"/>
      <c r="F208" s="97"/>
      <c r="G208" s="97"/>
      <c r="H208" s="97"/>
      <c r="I208" s="97"/>
      <c r="J208" s="97"/>
      <c r="K208" s="97"/>
      <c r="L208" s="97"/>
      <c r="M208" s="97"/>
      <c r="N208" s="97"/>
      <c r="O208" s="97"/>
      <c r="P208" s="97"/>
      <c r="Q208" s="97"/>
      <c r="R208" s="95"/>
      <c r="S208" s="97"/>
      <c r="T208" s="97"/>
      <c r="U208" s="97"/>
      <c r="V208" s="97"/>
      <c r="W208" s="97"/>
      <c r="X208" s="97"/>
      <c r="Y208" s="97"/>
      <c r="Z208" s="97"/>
      <c r="AA208" s="97"/>
      <c r="AB208" s="97"/>
      <c r="AC208" s="97"/>
      <c r="AD208" s="97"/>
      <c r="AE208" s="97"/>
      <c r="AF208" s="97"/>
      <c r="AG208" s="97"/>
      <c r="AH208" s="97"/>
      <c r="AI208" s="97"/>
      <c r="AJ208" s="97"/>
      <c r="AK208" s="97"/>
      <c r="AL208" s="97"/>
    </row>
    <row r="209" ht="15.75" customHeight="1">
      <c r="A209" s="94"/>
      <c r="B209" s="95"/>
      <c r="C209" s="95"/>
      <c r="D209" s="96"/>
      <c r="E209" s="260"/>
      <c r="F209" s="97"/>
      <c r="G209" s="97"/>
      <c r="H209" s="97"/>
      <c r="I209" s="97"/>
      <c r="J209" s="97"/>
      <c r="K209" s="97"/>
      <c r="L209" s="97"/>
      <c r="M209" s="97"/>
      <c r="N209" s="97"/>
      <c r="O209" s="97"/>
      <c r="P209" s="97"/>
      <c r="Q209" s="97"/>
      <c r="R209" s="95"/>
      <c r="S209" s="97"/>
      <c r="T209" s="97"/>
      <c r="U209" s="97"/>
      <c r="V209" s="97"/>
      <c r="W209" s="97"/>
      <c r="X209" s="97"/>
      <c r="Y209" s="97"/>
      <c r="Z209" s="97"/>
      <c r="AA209" s="97"/>
      <c r="AB209" s="97"/>
      <c r="AC209" s="97"/>
      <c r="AD209" s="97"/>
      <c r="AE209" s="97"/>
      <c r="AF209" s="97"/>
      <c r="AG209" s="97"/>
      <c r="AH209" s="97"/>
      <c r="AI209" s="97"/>
      <c r="AJ209" s="97"/>
      <c r="AK209" s="97"/>
      <c r="AL209" s="97"/>
    </row>
    <row r="210" ht="15.75" customHeight="1">
      <c r="A210" s="94"/>
      <c r="B210" s="95"/>
      <c r="C210" s="95"/>
      <c r="D210" s="96"/>
      <c r="E210" s="260"/>
      <c r="F210" s="97"/>
      <c r="G210" s="97"/>
      <c r="H210" s="97"/>
      <c r="I210" s="97"/>
      <c r="J210" s="97"/>
      <c r="K210" s="97"/>
      <c r="L210" s="97"/>
      <c r="M210" s="97"/>
      <c r="N210" s="97"/>
      <c r="O210" s="97"/>
      <c r="P210" s="97"/>
      <c r="Q210" s="97"/>
      <c r="R210" s="95"/>
      <c r="S210" s="97"/>
      <c r="T210" s="97"/>
      <c r="U210" s="97"/>
      <c r="V210" s="97"/>
      <c r="W210" s="97"/>
      <c r="X210" s="97"/>
      <c r="Y210" s="97"/>
      <c r="Z210" s="97"/>
      <c r="AA210" s="97"/>
      <c r="AB210" s="97"/>
      <c r="AC210" s="97"/>
      <c r="AD210" s="97"/>
      <c r="AE210" s="97"/>
      <c r="AF210" s="97"/>
      <c r="AG210" s="97"/>
      <c r="AH210" s="97"/>
      <c r="AI210" s="97"/>
      <c r="AJ210" s="97"/>
      <c r="AK210" s="97"/>
      <c r="AL210" s="97"/>
    </row>
    <row r="211" ht="15.75" customHeight="1">
      <c r="A211" s="94"/>
      <c r="B211" s="95"/>
      <c r="C211" s="95"/>
      <c r="D211" s="96"/>
      <c r="E211" s="260"/>
      <c r="F211" s="97"/>
      <c r="G211" s="97"/>
      <c r="H211" s="97"/>
      <c r="I211" s="97"/>
      <c r="J211" s="97"/>
      <c r="K211" s="97"/>
      <c r="L211" s="97"/>
      <c r="M211" s="97"/>
      <c r="N211" s="97"/>
      <c r="O211" s="97"/>
      <c r="P211" s="97"/>
      <c r="Q211" s="97"/>
      <c r="R211" s="95"/>
      <c r="S211" s="97"/>
      <c r="T211" s="97"/>
      <c r="U211" s="97"/>
      <c r="V211" s="97"/>
      <c r="W211" s="97"/>
      <c r="X211" s="97"/>
      <c r="Y211" s="97"/>
      <c r="Z211" s="97"/>
      <c r="AA211" s="97"/>
      <c r="AB211" s="97"/>
      <c r="AC211" s="97"/>
      <c r="AD211" s="97"/>
      <c r="AE211" s="97"/>
      <c r="AF211" s="97"/>
      <c r="AG211" s="97"/>
      <c r="AH211" s="97"/>
      <c r="AI211" s="97"/>
      <c r="AJ211" s="97"/>
      <c r="AK211" s="97"/>
      <c r="AL211" s="97"/>
    </row>
    <row r="212" ht="15.75" customHeight="1">
      <c r="A212" s="94"/>
      <c r="B212" s="95"/>
      <c r="C212" s="95"/>
      <c r="D212" s="96"/>
      <c r="E212" s="260"/>
      <c r="F212" s="97"/>
      <c r="G212" s="97"/>
      <c r="H212" s="97"/>
      <c r="I212" s="97"/>
      <c r="J212" s="97"/>
      <c r="K212" s="97"/>
      <c r="L212" s="97"/>
      <c r="M212" s="97"/>
      <c r="N212" s="97"/>
      <c r="O212" s="97"/>
      <c r="P212" s="97"/>
      <c r="Q212" s="97"/>
      <c r="R212" s="95"/>
      <c r="S212" s="97"/>
      <c r="T212" s="97"/>
      <c r="U212" s="97"/>
      <c r="V212" s="97"/>
      <c r="W212" s="97"/>
      <c r="X212" s="97"/>
      <c r="Y212" s="97"/>
      <c r="Z212" s="97"/>
      <c r="AA212" s="97"/>
      <c r="AB212" s="97"/>
      <c r="AC212" s="97"/>
      <c r="AD212" s="97"/>
      <c r="AE212" s="97"/>
      <c r="AF212" s="97"/>
      <c r="AG212" s="97"/>
      <c r="AH212" s="97"/>
      <c r="AI212" s="97"/>
      <c r="AJ212" s="97"/>
      <c r="AK212" s="97"/>
      <c r="AL212" s="97"/>
    </row>
    <row r="213" ht="15.75" customHeight="1">
      <c r="A213" s="94"/>
      <c r="B213" s="95"/>
      <c r="C213" s="95"/>
      <c r="D213" s="96"/>
      <c r="E213" s="260"/>
      <c r="F213" s="97"/>
      <c r="G213" s="97"/>
      <c r="H213" s="97"/>
      <c r="I213" s="97"/>
      <c r="J213" s="97"/>
      <c r="K213" s="97"/>
      <c r="L213" s="97"/>
      <c r="M213" s="97"/>
      <c r="N213" s="97"/>
      <c r="O213" s="97"/>
      <c r="P213" s="97"/>
      <c r="Q213" s="97"/>
      <c r="R213" s="95"/>
      <c r="S213" s="97"/>
      <c r="T213" s="97"/>
      <c r="U213" s="97"/>
      <c r="V213" s="97"/>
      <c r="W213" s="97"/>
      <c r="X213" s="97"/>
      <c r="Y213" s="97"/>
      <c r="Z213" s="97"/>
      <c r="AA213" s="97"/>
      <c r="AB213" s="97"/>
      <c r="AC213" s="97"/>
      <c r="AD213" s="97"/>
      <c r="AE213" s="97"/>
      <c r="AF213" s="97"/>
      <c r="AG213" s="97"/>
      <c r="AH213" s="97"/>
      <c r="AI213" s="97"/>
      <c r="AJ213" s="97"/>
      <c r="AK213" s="97"/>
      <c r="AL213" s="97"/>
    </row>
    <row r="214" ht="15.75" customHeight="1">
      <c r="A214" s="94"/>
      <c r="B214" s="95"/>
      <c r="C214" s="95"/>
      <c r="D214" s="96"/>
      <c r="E214" s="260"/>
      <c r="F214" s="97"/>
      <c r="G214" s="97"/>
      <c r="H214" s="97"/>
      <c r="I214" s="97"/>
      <c r="J214" s="97"/>
      <c r="K214" s="97"/>
      <c r="L214" s="97"/>
      <c r="M214" s="97"/>
      <c r="N214" s="97"/>
      <c r="O214" s="97"/>
      <c r="P214" s="97"/>
      <c r="Q214" s="97"/>
      <c r="R214" s="95"/>
      <c r="S214" s="97"/>
      <c r="T214" s="97"/>
      <c r="U214" s="97"/>
      <c r="V214" s="97"/>
      <c r="W214" s="97"/>
      <c r="X214" s="97"/>
      <c r="Y214" s="97"/>
      <c r="Z214" s="97"/>
      <c r="AA214" s="97"/>
      <c r="AB214" s="97"/>
      <c r="AC214" s="97"/>
      <c r="AD214" s="97"/>
      <c r="AE214" s="97"/>
      <c r="AF214" s="97"/>
      <c r="AG214" s="97"/>
      <c r="AH214" s="97"/>
      <c r="AI214" s="97"/>
      <c r="AJ214" s="97"/>
      <c r="AK214" s="97"/>
      <c r="AL214" s="97"/>
    </row>
    <row r="215" ht="15.75" customHeight="1">
      <c r="A215" s="94"/>
      <c r="B215" s="95"/>
      <c r="C215" s="95"/>
      <c r="D215" s="96"/>
      <c r="E215" s="260"/>
      <c r="F215" s="97"/>
      <c r="G215" s="97"/>
      <c r="H215" s="97"/>
      <c r="I215" s="97"/>
      <c r="J215" s="97"/>
      <c r="K215" s="97"/>
      <c r="L215" s="97"/>
      <c r="M215" s="97"/>
      <c r="N215" s="97"/>
      <c r="O215" s="97"/>
      <c r="P215" s="97"/>
      <c r="Q215" s="97"/>
      <c r="R215" s="95"/>
      <c r="S215" s="97"/>
      <c r="T215" s="97"/>
      <c r="U215" s="97"/>
      <c r="V215" s="97"/>
      <c r="W215" s="97"/>
      <c r="X215" s="97"/>
      <c r="Y215" s="97"/>
      <c r="Z215" s="97"/>
      <c r="AA215" s="97"/>
      <c r="AB215" s="97"/>
      <c r="AC215" s="97"/>
      <c r="AD215" s="97"/>
      <c r="AE215" s="97"/>
      <c r="AF215" s="97"/>
      <c r="AG215" s="97"/>
      <c r="AH215" s="97"/>
      <c r="AI215" s="97"/>
      <c r="AJ215" s="97"/>
      <c r="AK215" s="97"/>
      <c r="AL215" s="97"/>
    </row>
    <row r="216" ht="15.75" customHeight="1">
      <c r="A216" s="94"/>
      <c r="B216" s="95"/>
      <c r="C216" s="95"/>
      <c r="D216" s="96"/>
      <c r="E216" s="260"/>
      <c r="F216" s="97"/>
      <c r="G216" s="97"/>
      <c r="H216" s="97"/>
      <c r="I216" s="97"/>
      <c r="J216" s="97"/>
      <c r="K216" s="97"/>
      <c r="L216" s="97"/>
      <c r="M216" s="97"/>
      <c r="N216" s="97"/>
      <c r="O216" s="97"/>
      <c r="P216" s="97"/>
      <c r="Q216" s="97"/>
      <c r="R216" s="95"/>
      <c r="S216" s="97"/>
      <c r="T216" s="97"/>
      <c r="U216" s="97"/>
      <c r="V216" s="97"/>
      <c r="W216" s="97"/>
      <c r="X216" s="97"/>
      <c r="Y216" s="97"/>
      <c r="Z216" s="97"/>
      <c r="AA216" s="97"/>
      <c r="AB216" s="97"/>
      <c r="AC216" s="97"/>
      <c r="AD216" s="97"/>
      <c r="AE216" s="97"/>
      <c r="AF216" s="97"/>
      <c r="AG216" s="97"/>
      <c r="AH216" s="97"/>
      <c r="AI216" s="97"/>
      <c r="AJ216" s="97"/>
      <c r="AK216" s="97"/>
      <c r="AL216" s="97"/>
    </row>
    <row r="217" ht="15.75" customHeight="1">
      <c r="A217" s="94"/>
      <c r="B217" s="95"/>
      <c r="C217" s="95"/>
      <c r="D217" s="96"/>
      <c r="E217" s="260"/>
      <c r="F217" s="97"/>
      <c r="G217" s="97"/>
      <c r="H217" s="97"/>
      <c r="I217" s="97"/>
      <c r="J217" s="97"/>
      <c r="K217" s="97"/>
      <c r="L217" s="97"/>
      <c r="M217" s="97"/>
      <c r="N217" s="97"/>
      <c r="O217" s="97"/>
      <c r="P217" s="97"/>
      <c r="Q217" s="97"/>
      <c r="R217" s="95"/>
      <c r="S217" s="97"/>
      <c r="T217" s="97"/>
      <c r="U217" s="97"/>
      <c r="V217" s="97"/>
      <c r="W217" s="97"/>
      <c r="X217" s="97"/>
      <c r="Y217" s="97"/>
      <c r="Z217" s="97"/>
      <c r="AA217" s="97"/>
      <c r="AB217" s="97"/>
      <c r="AC217" s="97"/>
      <c r="AD217" s="97"/>
      <c r="AE217" s="97"/>
      <c r="AF217" s="97"/>
      <c r="AG217" s="97"/>
      <c r="AH217" s="97"/>
      <c r="AI217" s="97"/>
      <c r="AJ217" s="97"/>
      <c r="AK217" s="97"/>
      <c r="AL217" s="97"/>
    </row>
    <row r="218" ht="15.75" customHeight="1">
      <c r="A218" s="94"/>
      <c r="B218" s="95"/>
      <c r="C218" s="95"/>
      <c r="D218" s="96"/>
      <c r="E218" s="260"/>
      <c r="F218" s="97"/>
      <c r="G218" s="97"/>
      <c r="H218" s="97"/>
      <c r="I218" s="97"/>
      <c r="J218" s="97"/>
      <c r="K218" s="97"/>
      <c r="L218" s="97"/>
      <c r="M218" s="97"/>
      <c r="N218" s="97"/>
      <c r="O218" s="97"/>
      <c r="P218" s="97"/>
      <c r="Q218" s="97"/>
      <c r="R218" s="95"/>
      <c r="S218" s="97"/>
      <c r="T218" s="97"/>
      <c r="U218" s="97"/>
      <c r="V218" s="97"/>
      <c r="W218" s="97"/>
      <c r="X218" s="97"/>
      <c r="Y218" s="97"/>
      <c r="Z218" s="97"/>
      <c r="AA218" s="97"/>
      <c r="AB218" s="97"/>
      <c r="AC218" s="97"/>
      <c r="AD218" s="97"/>
      <c r="AE218" s="97"/>
      <c r="AF218" s="97"/>
      <c r="AG218" s="97"/>
      <c r="AH218" s="97"/>
      <c r="AI218" s="97"/>
      <c r="AJ218" s="97"/>
      <c r="AK218" s="97"/>
      <c r="AL218" s="97"/>
    </row>
    <row r="219" ht="15.75" customHeight="1">
      <c r="A219" s="94"/>
      <c r="B219" s="95"/>
      <c r="C219" s="95"/>
      <c r="D219" s="96"/>
      <c r="E219" s="260"/>
      <c r="F219" s="97"/>
      <c r="G219" s="97"/>
      <c r="H219" s="97"/>
      <c r="I219" s="97"/>
      <c r="J219" s="97"/>
      <c r="K219" s="97"/>
      <c r="L219" s="97"/>
      <c r="M219" s="97"/>
      <c r="N219" s="97"/>
      <c r="O219" s="97"/>
      <c r="P219" s="97"/>
      <c r="Q219" s="97"/>
      <c r="R219" s="95"/>
      <c r="S219" s="97"/>
      <c r="T219" s="97"/>
      <c r="U219" s="97"/>
      <c r="V219" s="97"/>
      <c r="W219" s="97"/>
      <c r="X219" s="97"/>
      <c r="Y219" s="97"/>
      <c r="Z219" s="97"/>
      <c r="AA219" s="97"/>
      <c r="AB219" s="97"/>
      <c r="AC219" s="97"/>
      <c r="AD219" s="97"/>
      <c r="AE219" s="97"/>
      <c r="AF219" s="97"/>
      <c r="AG219" s="97"/>
      <c r="AH219" s="97"/>
      <c r="AI219" s="97"/>
      <c r="AJ219" s="97"/>
      <c r="AK219" s="97"/>
      <c r="AL219" s="97"/>
    </row>
    <row r="220" ht="15.75" customHeight="1">
      <c r="A220" s="94"/>
      <c r="B220" s="95"/>
      <c r="C220" s="95"/>
      <c r="D220" s="96"/>
      <c r="E220" s="260"/>
      <c r="F220" s="97"/>
      <c r="G220" s="97"/>
      <c r="H220" s="97"/>
      <c r="I220" s="97"/>
      <c r="J220" s="97"/>
      <c r="K220" s="97"/>
      <c r="L220" s="97"/>
      <c r="M220" s="97"/>
      <c r="N220" s="97"/>
      <c r="O220" s="97"/>
      <c r="P220" s="97"/>
      <c r="Q220" s="97"/>
      <c r="R220" s="95"/>
      <c r="S220" s="97"/>
      <c r="T220" s="97"/>
      <c r="U220" s="97"/>
      <c r="V220" s="97"/>
      <c r="W220" s="97"/>
      <c r="X220" s="97"/>
      <c r="Y220" s="97"/>
      <c r="Z220" s="97"/>
      <c r="AA220" s="97"/>
      <c r="AB220" s="97"/>
      <c r="AC220" s="97"/>
      <c r="AD220" s="97"/>
      <c r="AE220" s="97"/>
      <c r="AF220" s="97"/>
      <c r="AG220" s="97"/>
      <c r="AH220" s="97"/>
      <c r="AI220" s="97"/>
      <c r="AJ220" s="97"/>
      <c r="AK220" s="97"/>
      <c r="AL220" s="97"/>
    </row>
    <row r="221" ht="15.75" customHeight="1">
      <c r="A221" s="94"/>
      <c r="B221" s="95"/>
      <c r="C221" s="95"/>
      <c r="D221" s="96"/>
      <c r="E221" s="260"/>
      <c r="F221" s="97"/>
      <c r="G221" s="97"/>
      <c r="H221" s="97"/>
      <c r="I221" s="97"/>
      <c r="J221" s="97"/>
      <c r="K221" s="97"/>
      <c r="L221" s="97"/>
      <c r="M221" s="97"/>
      <c r="N221" s="97"/>
      <c r="O221" s="97"/>
      <c r="P221" s="97"/>
      <c r="Q221" s="97"/>
      <c r="R221" s="95"/>
      <c r="S221" s="97"/>
      <c r="T221" s="97"/>
      <c r="U221" s="97"/>
      <c r="V221" s="97"/>
      <c r="W221" s="97"/>
      <c r="X221" s="97"/>
      <c r="Y221" s="97"/>
      <c r="Z221" s="97"/>
      <c r="AA221" s="97"/>
      <c r="AB221" s="97"/>
      <c r="AC221" s="97"/>
      <c r="AD221" s="97"/>
      <c r="AE221" s="97"/>
      <c r="AF221" s="97"/>
      <c r="AG221" s="97"/>
      <c r="AH221" s="97"/>
      <c r="AI221" s="97"/>
      <c r="AJ221" s="97"/>
      <c r="AK221" s="97"/>
      <c r="AL221" s="97"/>
    </row>
    <row r="222" ht="15.75" customHeight="1">
      <c r="A222" s="94"/>
      <c r="B222" s="95"/>
      <c r="C222" s="95"/>
      <c r="D222" s="96"/>
      <c r="E222" s="260"/>
      <c r="F222" s="97"/>
      <c r="G222" s="97"/>
      <c r="H222" s="97"/>
      <c r="I222" s="97"/>
      <c r="J222" s="97"/>
      <c r="K222" s="97"/>
      <c r="L222" s="97"/>
      <c r="M222" s="97"/>
      <c r="N222" s="97"/>
      <c r="O222" s="97"/>
      <c r="P222" s="97"/>
      <c r="Q222" s="97"/>
      <c r="R222" s="95"/>
      <c r="S222" s="97"/>
      <c r="T222" s="97"/>
      <c r="U222" s="97"/>
      <c r="V222" s="97"/>
      <c r="W222" s="97"/>
      <c r="X222" s="97"/>
      <c r="Y222" s="97"/>
      <c r="Z222" s="97"/>
      <c r="AA222" s="97"/>
      <c r="AB222" s="97"/>
      <c r="AC222" s="97"/>
      <c r="AD222" s="97"/>
      <c r="AE222" s="97"/>
      <c r="AF222" s="97"/>
      <c r="AG222" s="97"/>
      <c r="AH222" s="97"/>
      <c r="AI222" s="97"/>
      <c r="AJ222" s="97"/>
      <c r="AK222" s="97"/>
      <c r="AL222" s="97"/>
    </row>
    <row r="223" ht="15.75" customHeight="1">
      <c r="A223" s="94"/>
      <c r="B223" s="95"/>
      <c r="C223" s="95"/>
      <c r="D223" s="96"/>
      <c r="E223" s="260"/>
      <c r="F223" s="97"/>
      <c r="G223" s="97"/>
      <c r="H223" s="97"/>
      <c r="I223" s="97"/>
      <c r="J223" s="97"/>
      <c r="K223" s="97"/>
      <c r="L223" s="97"/>
      <c r="M223" s="97"/>
      <c r="N223" s="97"/>
      <c r="O223" s="97"/>
      <c r="P223" s="97"/>
      <c r="Q223" s="97"/>
      <c r="R223" s="95"/>
      <c r="S223" s="97"/>
      <c r="T223" s="97"/>
      <c r="U223" s="97"/>
      <c r="V223" s="97"/>
      <c r="W223" s="97"/>
      <c r="X223" s="97"/>
      <c r="Y223" s="97"/>
      <c r="Z223" s="97"/>
      <c r="AA223" s="97"/>
      <c r="AB223" s="97"/>
      <c r="AC223" s="97"/>
      <c r="AD223" s="97"/>
      <c r="AE223" s="97"/>
      <c r="AF223" s="97"/>
      <c r="AG223" s="97"/>
      <c r="AH223" s="97"/>
      <c r="AI223" s="97"/>
      <c r="AJ223" s="97"/>
      <c r="AK223" s="97"/>
      <c r="AL223" s="97"/>
    </row>
    <row r="224" ht="15.75" customHeight="1">
      <c r="A224" s="94"/>
      <c r="B224" s="95"/>
      <c r="C224" s="95"/>
      <c r="D224" s="96"/>
      <c r="E224" s="260"/>
      <c r="F224" s="97"/>
      <c r="G224" s="97"/>
      <c r="H224" s="97"/>
      <c r="I224" s="97"/>
      <c r="J224" s="97"/>
      <c r="K224" s="97"/>
      <c r="L224" s="97"/>
      <c r="M224" s="97"/>
      <c r="N224" s="97"/>
      <c r="O224" s="97"/>
      <c r="P224" s="97"/>
      <c r="Q224" s="97"/>
      <c r="R224" s="95"/>
      <c r="S224" s="97"/>
      <c r="T224" s="97"/>
      <c r="U224" s="97"/>
      <c r="V224" s="97"/>
      <c r="W224" s="97"/>
      <c r="X224" s="97"/>
      <c r="Y224" s="97"/>
      <c r="Z224" s="97"/>
      <c r="AA224" s="97"/>
      <c r="AB224" s="97"/>
      <c r="AC224" s="97"/>
      <c r="AD224" s="97"/>
      <c r="AE224" s="97"/>
      <c r="AF224" s="97"/>
      <c r="AG224" s="97"/>
      <c r="AH224" s="97"/>
      <c r="AI224" s="97"/>
      <c r="AJ224" s="97"/>
      <c r="AK224" s="97"/>
      <c r="AL224" s="97"/>
    </row>
    <row r="225" ht="15.75" customHeight="1">
      <c r="A225" s="94"/>
      <c r="B225" s="95"/>
      <c r="C225" s="95"/>
      <c r="D225" s="96"/>
      <c r="E225" s="260"/>
      <c r="F225" s="97"/>
      <c r="G225" s="97"/>
      <c r="H225" s="97"/>
      <c r="I225" s="97"/>
      <c r="J225" s="97"/>
      <c r="K225" s="97"/>
      <c r="L225" s="97"/>
      <c r="M225" s="97"/>
      <c r="N225" s="97"/>
      <c r="O225" s="97"/>
      <c r="P225" s="97"/>
      <c r="Q225" s="97"/>
      <c r="R225" s="95"/>
      <c r="S225" s="97"/>
      <c r="T225" s="97"/>
      <c r="U225" s="97"/>
      <c r="V225" s="97"/>
      <c r="W225" s="97"/>
      <c r="X225" s="97"/>
      <c r="Y225" s="97"/>
      <c r="Z225" s="97"/>
      <c r="AA225" s="97"/>
      <c r="AB225" s="97"/>
      <c r="AC225" s="97"/>
      <c r="AD225" s="97"/>
      <c r="AE225" s="97"/>
      <c r="AF225" s="97"/>
      <c r="AG225" s="97"/>
      <c r="AH225" s="97"/>
      <c r="AI225" s="97"/>
      <c r="AJ225" s="97"/>
      <c r="AK225" s="97"/>
      <c r="AL225" s="97"/>
    </row>
    <row r="226" ht="15.75" customHeight="1">
      <c r="A226" s="94"/>
      <c r="B226" s="95"/>
      <c r="C226" s="95"/>
      <c r="D226" s="96"/>
      <c r="E226" s="260"/>
      <c r="F226" s="97"/>
      <c r="G226" s="97"/>
      <c r="H226" s="97"/>
      <c r="I226" s="97"/>
      <c r="J226" s="97"/>
      <c r="K226" s="97"/>
      <c r="L226" s="97"/>
      <c r="M226" s="97"/>
      <c r="N226" s="97"/>
      <c r="O226" s="97"/>
      <c r="P226" s="97"/>
      <c r="Q226" s="97"/>
      <c r="R226" s="95"/>
      <c r="S226" s="97"/>
      <c r="T226" s="97"/>
      <c r="U226" s="97"/>
      <c r="V226" s="97"/>
      <c r="W226" s="97"/>
      <c r="X226" s="97"/>
      <c r="Y226" s="97"/>
      <c r="Z226" s="97"/>
      <c r="AA226" s="97"/>
      <c r="AB226" s="97"/>
      <c r="AC226" s="97"/>
      <c r="AD226" s="97"/>
      <c r="AE226" s="97"/>
      <c r="AF226" s="97"/>
      <c r="AG226" s="97"/>
      <c r="AH226" s="97"/>
      <c r="AI226" s="97"/>
      <c r="AJ226" s="97"/>
      <c r="AK226" s="97"/>
      <c r="AL226" s="97"/>
    </row>
    <row r="227" ht="15.75" customHeight="1">
      <c r="A227" s="94"/>
      <c r="B227" s="95"/>
      <c r="C227" s="95"/>
      <c r="D227" s="96"/>
      <c r="E227" s="260"/>
      <c r="F227" s="97"/>
      <c r="G227" s="97"/>
      <c r="H227" s="97"/>
      <c r="I227" s="97"/>
      <c r="J227" s="97"/>
      <c r="K227" s="97"/>
      <c r="L227" s="97"/>
      <c r="M227" s="97"/>
      <c r="N227" s="97"/>
      <c r="O227" s="97"/>
      <c r="P227" s="97"/>
      <c r="Q227" s="97"/>
      <c r="R227" s="95"/>
      <c r="S227" s="97"/>
      <c r="T227" s="97"/>
      <c r="U227" s="97"/>
      <c r="V227" s="97"/>
      <c r="W227" s="97"/>
      <c r="X227" s="97"/>
      <c r="Y227" s="97"/>
      <c r="Z227" s="97"/>
      <c r="AA227" s="97"/>
      <c r="AB227" s="97"/>
      <c r="AC227" s="97"/>
      <c r="AD227" s="97"/>
      <c r="AE227" s="97"/>
      <c r="AF227" s="97"/>
      <c r="AG227" s="97"/>
      <c r="AH227" s="97"/>
      <c r="AI227" s="97"/>
      <c r="AJ227" s="97"/>
      <c r="AK227" s="97"/>
      <c r="AL227" s="97"/>
    </row>
    <row r="228" ht="15.75" customHeight="1">
      <c r="A228" s="94"/>
      <c r="B228" s="95"/>
      <c r="C228" s="95"/>
      <c r="D228" s="96"/>
      <c r="E228" s="260"/>
      <c r="F228" s="97"/>
      <c r="G228" s="97"/>
      <c r="H228" s="97"/>
      <c r="I228" s="97"/>
      <c r="J228" s="97"/>
      <c r="K228" s="97"/>
      <c r="L228" s="97"/>
      <c r="M228" s="97"/>
      <c r="N228" s="97"/>
      <c r="O228" s="97"/>
      <c r="P228" s="97"/>
      <c r="Q228" s="97"/>
      <c r="R228" s="95"/>
      <c r="S228" s="97"/>
      <c r="T228" s="97"/>
      <c r="U228" s="97"/>
      <c r="V228" s="97"/>
      <c r="W228" s="97"/>
      <c r="X228" s="97"/>
      <c r="Y228" s="97"/>
      <c r="Z228" s="97"/>
      <c r="AA228" s="97"/>
      <c r="AB228" s="97"/>
      <c r="AC228" s="97"/>
      <c r="AD228" s="97"/>
      <c r="AE228" s="97"/>
      <c r="AF228" s="97"/>
      <c r="AG228" s="97"/>
      <c r="AH228" s="97"/>
      <c r="AI228" s="97"/>
      <c r="AJ228" s="97"/>
      <c r="AK228" s="97"/>
      <c r="AL228" s="97"/>
    </row>
    <row r="229" ht="15.75" customHeight="1">
      <c r="A229" s="94"/>
      <c r="B229" s="95"/>
      <c r="C229" s="95"/>
      <c r="D229" s="96"/>
      <c r="E229" s="260"/>
      <c r="F229" s="97"/>
      <c r="G229" s="97"/>
      <c r="H229" s="97"/>
      <c r="I229" s="97"/>
      <c r="J229" s="97"/>
      <c r="K229" s="97"/>
      <c r="L229" s="97"/>
      <c r="M229" s="97"/>
      <c r="N229" s="97"/>
      <c r="O229" s="97"/>
      <c r="P229" s="97"/>
      <c r="Q229" s="97"/>
      <c r="R229" s="95"/>
      <c r="S229" s="97"/>
      <c r="T229" s="97"/>
      <c r="U229" s="97"/>
      <c r="V229" s="97"/>
      <c r="W229" s="97"/>
      <c r="X229" s="97"/>
      <c r="Y229" s="97"/>
      <c r="Z229" s="97"/>
      <c r="AA229" s="97"/>
      <c r="AB229" s="97"/>
      <c r="AC229" s="97"/>
      <c r="AD229" s="97"/>
      <c r="AE229" s="97"/>
      <c r="AF229" s="97"/>
      <c r="AG229" s="97"/>
      <c r="AH229" s="97"/>
      <c r="AI229" s="97"/>
      <c r="AJ229" s="97"/>
      <c r="AK229" s="97"/>
      <c r="AL229" s="97"/>
    </row>
    <row r="230" ht="15.75" customHeight="1">
      <c r="A230" s="94"/>
      <c r="B230" s="95"/>
      <c r="C230" s="95"/>
      <c r="D230" s="96"/>
      <c r="E230" s="260"/>
      <c r="F230" s="97"/>
      <c r="G230" s="97"/>
      <c r="H230" s="97"/>
      <c r="I230" s="97"/>
      <c r="J230" s="97"/>
      <c r="K230" s="97"/>
      <c r="L230" s="97"/>
      <c r="M230" s="97"/>
      <c r="N230" s="97"/>
      <c r="O230" s="97"/>
      <c r="P230" s="97"/>
      <c r="Q230" s="97"/>
      <c r="R230" s="95"/>
      <c r="S230" s="97"/>
      <c r="T230" s="97"/>
      <c r="U230" s="97"/>
      <c r="V230" s="97"/>
      <c r="W230" s="97"/>
      <c r="X230" s="97"/>
      <c r="Y230" s="97"/>
      <c r="Z230" s="97"/>
      <c r="AA230" s="97"/>
      <c r="AB230" s="97"/>
      <c r="AC230" s="97"/>
      <c r="AD230" s="97"/>
      <c r="AE230" s="97"/>
      <c r="AF230" s="97"/>
      <c r="AG230" s="97"/>
      <c r="AH230" s="97"/>
      <c r="AI230" s="97"/>
      <c r="AJ230" s="97"/>
      <c r="AK230" s="97"/>
      <c r="AL230" s="97"/>
    </row>
    <row r="231" ht="15.75" customHeight="1">
      <c r="A231" s="94"/>
      <c r="B231" s="95"/>
      <c r="C231" s="95"/>
      <c r="D231" s="96"/>
      <c r="E231" s="260"/>
      <c r="F231" s="97"/>
      <c r="G231" s="97"/>
      <c r="H231" s="97"/>
      <c r="I231" s="97"/>
      <c r="J231" s="97"/>
      <c r="K231" s="97"/>
      <c r="L231" s="97"/>
      <c r="M231" s="97"/>
      <c r="N231" s="97"/>
      <c r="O231" s="97"/>
      <c r="P231" s="97"/>
      <c r="Q231" s="97"/>
      <c r="R231" s="95"/>
      <c r="S231" s="97"/>
      <c r="T231" s="97"/>
      <c r="U231" s="97"/>
      <c r="V231" s="97"/>
      <c r="W231" s="97"/>
      <c r="X231" s="97"/>
      <c r="Y231" s="97"/>
      <c r="Z231" s="97"/>
      <c r="AA231" s="97"/>
      <c r="AB231" s="97"/>
      <c r="AC231" s="97"/>
      <c r="AD231" s="97"/>
      <c r="AE231" s="97"/>
      <c r="AF231" s="97"/>
      <c r="AG231" s="97"/>
      <c r="AH231" s="97"/>
      <c r="AI231" s="97"/>
      <c r="AJ231" s="97"/>
      <c r="AK231" s="97"/>
      <c r="AL231" s="97"/>
    </row>
    <row r="232" ht="15.75" customHeight="1">
      <c r="A232" s="94"/>
      <c r="B232" s="95"/>
      <c r="C232" s="95"/>
      <c r="D232" s="96"/>
      <c r="E232" s="260"/>
      <c r="F232" s="97"/>
      <c r="G232" s="97"/>
      <c r="H232" s="97"/>
      <c r="I232" s="97"/>
      <c r="J232" s="97"/>
      <c r="K232" s="97"/>
      <c r="L232" s="97"/>
      <c r="M232" s="97"/>
      <c r="N232" s="97"/>
      <c r="O232" s="97"/>
      <c r="P232" s="97"/>
      <c r="Q232" s="97"/>
      <c r="R232" s="95"/>
      <c r="S232" s="97"/>
      <c r="T232" s="97"/>
      <c r="U232" s="97"/>
      <c r="V232" s="97"/>
      <c r="W232" s="97"/>
      <c r="X232" s="97"/>
      <c r="Y232" s="97"/>
      <c r="Z232" s="97"/>
      <c r="AA232" s="97"/>
      <c r="AB232" s="97"/>
      <c r="AC232" s="97"/>
      <c r="AD232" s="97"/>
      <c r="AE232" s="97"/>
      <c r="AF232" s="97"/>
      <c r="AG232" s="97"/>
      <c r="AH232" s="97"/>
      <c r="AI232" s="97"/>
      <c r="AJ232" s="97"/>
      <c r="AK232" s="97"/>
      <c r="AL232" s="97"/>
    </row>
    <row r="233" ht="15.75" customHeight="1">
      <c r="A233" s="94"/>
      <c r="B233" s="95"/>
      <c r="C233" s="95"/>
      <c r="D233" s="96"/>
      <c r="E233" s="260"/>
      <c r="F233" s="97"/>
      <c r="G233" s="97"/>
      <c r="H233" s="97"/>
      <c r="I233" s="97"/>
      <c r="J233" s="97"/>
      <c r="K233" s="97"/>
      <c r="L233" s="97"/>
      <c r="M233" s="97"/>
      <c r="N233" s="97"/>
      <c r="O233" s="97"/>
      <c r="P233" s="97"/>
      <c r="Q233" s="97"/>
      <c r="R233" s="95"/>
      <c r="S233" s="97"/>
      <c r="T233" s="97"/>
      <c r="U233" s="97"/>
      <c r="V233" s="97"/>
      <c r="W233" s="97"/>
      <c r="X233" s="97"/>
      <c r="Y233" s="97"/>
      <c r="Z233" s="97"/>
      <c r="AA233" s="97"/>
      <c r="AB233" s="97"/>
      <c r="AC233" s="97"/>
      <c r="AD233" s="97"/>
      <c r="AE233" s="97"/>
      <c r="AF233" s="97"/>
      <c r="AG233" s="97"/>
      <c r="AH233" s="97"/>
      <c r="AI233" s="97"/>
      <c r="AJ233" s="97"/>
      <c r="AK233" s="97"/>
      <c r="AL233" s="97"/>
    </row>
    <row r="234" ht="15.75" customHeight="1">
      <c r="A234" s="94"/>
      <c r="B234" s="95"/>
      <c r="C234" s="95"/>
      <c r="D234" s="96"/>
      <c r="E234" s="260"/>
      <c r="F234" s="97"/>
      <c r="G234" s="97"/>
      <c r="H234" s="97"/>
      <c r="I234" s="97"/>
      <c r="J234" s="97"/>
      <c r="K234" s="97"/>
      <c r="L234" s="97"/>
      <c r="M234" s="97"/>
      <c r="N234" s="97"/>
      <c r="O234" s="97"/>
      <c r="P234" s="97"/>
      <c r="Q234" s="97"/>
      <c r="R234" s="95"/>
      <c r="S234" s="97"/>
      <c r="T234" s="97"/>
      <c r="U234" s="97"/>
      <c r="V234" s="97"/>
      <c r="W234" s="97"/>
      <c r="X234" s="97"/>
      <c r="Y234" s="97"/>
      <c r="Z234" s="97"/>
      <c r="AA234" s="97"/>
      <c r="AB234" s="97"/>
      <c r="AC234" s="97"/>
      <c r="AD234" s="97"/>
      <c r="AE234" s="97"/>
      <c r="AF234" s="97"/>
      <c r="AG234" s="97"/>
      <c r="AH234" s="97"/>
      <c r="AI234" s="97"/>
      <c r="AJ234" s="97"/>
      <c r="AK234" s="97"/>
      <c r="AL234" s="97"/>
    </row>
    <row r="235" ht="15.75" customHeight="1">
      <c r="A235" s="94"/>
      <c r="B235" s="95"/>
      <c r="C235" s="95"/>
      <c r="D235" s="96"/>
      <c r="E235" s="260"/>
      <c r="F235" s="97"/>
      <c r="G235" s="97"/>
      <c r="H235" s="97"/>
      <c r="I235" s="97"/>
      <c r="J235" s="97"/>
      <c r="K235" s="97"/>
      <c r="L235" s="97"/>
      <c r="M235" s="97"/>
      <c r="N235" s="97"/>
      <c r="O235" s="97"/>
      <c r="P235" s="97"/>
      <c r="Q235" s="97"/>
      <c r="R235" s="95"/>
      <c r="S235" s="97"/>
      <c r="T235" s="97"/>
      <c r="U235" s="97"/>
      <c r="V235" s="97"/>
      <c r="W235" s="97"/>
      <c r="X235" s="97"/>
      <c r="Y235" s="97"/>
      <c r="Z235" s="97"/>
      <c r="AA235" s="97"/>
      <c r="AB235" s="97"/>
      <c r="AC235" s="97"/>
      <c r="AD235" s="97"/>
      <c r="AE235" s="97"/>
      <c r="AF235" s="97"/>
      <c r="AG235" s="97"/>
      <c r="AH235" s="97"/>
      <c r="AI235" s="97"/>
      <c r="AJ235" s="97"/>
      <c r="AK235" s="97"/>
      <c r="AL235" s="97"/>
    </row>
    <row r="236" ht="15.75" customHeight="1">
      <c r="A236" s="94"/>
      <c r="B236" s="95"/>
      <c r="C236" s="95"/>
      <c r="D236" s="96"/>
      <c r="E236" s="260"/>
      <c r="F236" s="97"/>
      <c r="G236" s="97"/>
      <c r="H236" s="97"/>
      <c r="I236" s="97"/>
      <c r="J236" s="97"/>
      <c r="K236" s="97"/>
      <c r="L236" s="97"/>
      <c r="M236" s="97"/>
      <c r="N236" s="97"/>
      <c r="O236" s="97"/>
      <c r="P236" s="97"/>
      <c r="Q236" s="97"/>
      <c r="R236" s="95"/>
      <c r="S236" s="97"/>
      <c r="T236" s="97"/>
      <c r="U236" s="97"/>
      <c r="V236" s="97"/>
      <c r="W236" s="97"/>
      <c r="X236" s="97"/>
      <c r="Y236" s="97"/>
      <c r="Z236" s="97"/>
      <c r="AA236" s="97"/>
      <c r="AB236" s="97"/>
      <c r="AC236" s="97"/>
      <c r="AD236" s="97"/>
      <c r="AE236" s="97"/>
      <c r="AF236" s="97"/>
      <c r="AG236" s="97"/>
      <c r="AH236" s="97"/>
      <c r="AI236" s="97"/>
      <c r="AJ236" s="97"/>
      <c r="AK236" s="97"/>
      <c r="AL236" s="97"/>
    </row>
    <row r="237" ht="15.75" customHeight="1">
      <c r="A237" s="94"/>
      <c r="B237" s="95"/>
      <c r="C237" s="95"/>
      <c r="D237" s="96"/>
      <c r="E237" s="260"/>
      <c r="F237" s="97"/>
      <c r="G237" s="97"/>
      <c r="H237" s="97"/>
      <c r="I237" s="97"/>
      <c r="J237" s="97"/>
      <c r="K237" s="97"/>
      <c r="L237" s="97"/>
      <c r="M237" s="97"/>
      <c r="N237" s="97"/>
      <c r="O237" s="97"/>
      <c r="P237" s="97"/>
      <c r="Q237" s="97"/>
      <c r="R237" s="95"/>
      <c r="S237" s="97"/>
      <c r="T237" s="97"/>
      <c r="U237" s="97"/>
      <c r="V237" s="97"/>
      <c r="W237" s="97"/>
      <c r="X237" s="97"/>
      <c r="Y237" s="97"/>
      <c r="Z237" s="97"/>
      <c r="AA237" s="97"/>
      <c r="AB237" s="97"/>
      <c r="AC237" s="97"/>
      <c r="AD237" s="97"/>
      <c r="AE237" s="97"/>
      <c r="AF237" s="97"/>
      <c r="AG237" s="97"/>
      <c r="AH237" s="97"/>
      <c r="AI237" s="97"/>
      <c r="AJ237" s="97"/>
      <c r="AK237" s="97"/>
      <c r="AL237" s="97"/>
    </row>
    <row r="238" ht="15.75" customHeight="1">
      <c r="A238" s="94"/>
      <c r="B238" s="95"/>
      <c r="C238" s="95"/>
      <c r="D238" s="96"/>
      <c r="E238" s="260"/>
      <c r="F238" s="97"/>
      <c r="G238" s="97"/>
      <c r="H238" s="97"/>
      <c r="I238" s="97"/>
      <c r="J238" s="97"/>
      <c r="K238" s="97"/>
      <c r="L238" s="97"/>
      <c r="M238" s="97"/>
      <c r="N238" s="97"/>
      <c r="O238" s="97"/>
      <c r="P238" s="97"/>
      <c r="Q238" s="97"/>
      <c r="R238" s="95"/>
      <c r="S238" s="97"/>
      <c r="T238" s="97"/>
      <c r="U238" s="97"/>
      <c r="V238" s="97"/>
      <c r="W238" s="97"/>
      <c r="X238" s="97"/>
      <c r="Y238" s="97"/>
      <c r="Z238" s="97"/>
      <c r="AA238" s="97"/>
      <c r="AB238" s="97"/>
      <c r="AC238" s="97"/>
      <c r="AD238" s="97"/>
      <c r="AE238" s="97"/>
      <c r="AF238" s="97"/>
      <c r="AG238" s="97"/>
      <c r="AH238" s="97"/>
      <c r="AI238" s="97"/>
      <c r="AJ238" s="97"/>
      <c r="AK238" s="97"/>
      <c r="AL238" s="97"/>
    </row>
    <row r="239" ht="15.75" customHeight="1">
      <c r="A239" s="94"/>
      <c r="B239" s="95"/>
      <c r="C239" s="95"/>
      <c r="D239" s="96"/>
      <c r="E239" s="260"/>
      <c r="F239" s="97"/>
      <c r="G239" s="97"/>
      <c r="H239" s="97"/>
      <c r="I239" s="97"/>
      <c r="J239" s="97"/>
      <c r="K239" s="97"/>
      <c r="L239" s="97"/>
      <c r="M239" s="97"/>
      <c r="N239" s="97"/>
      <c r="O239" s="97"/>
      <c r="P239" s="97"/>
      <c r="Q239" s="97"/>
      <c r="R239" s="95"/>
      <c r="S239" s="97"/>
      <c r="T239" s="97"/>
      <c r="U239" s="97"/>
      <c r="V239" s="97"/>
      <c r="W239" s="97"/>
      <c r="X239" s="97"/>
      <c r="Y239" s="97"/>
      <c r="Z239" s="97"/>
      <c r="AA239" s="97"/>
      <c r="AB239" s="97"/>
      <c r="AC239" s="97"/>
      <c r="AD239" s="97"/>
      <c r="AE239" s="97"/>
      <c r="AF239" s="97"/>
      <c r="AG239" s="97"/>
      <c r="AH239" s="97"/>
      <c r="AI239" s="97"/>
      <c r="AJ239" s="97"/>
      <c r="AK239" s="97"/>
      <c r="AL239" s="97"/>
    </row>
    <row r="240" ht="15.75" customHeight="1">
      <c r="A240" s="94"/>
      <c r="B240" s="95"/>
      <c r="C240" s="95"/>
      <c r="D240" s="96"/>
      <c r="E240" s="260"/>
      <c r="F240" s="97"/>
      <c r="G240" s="97"/>
      <c r="H240" s="97"/>
      <c r="I240" s="97"/>
      <c r="J240" s="97"/>
      <c r="K240" s="97"/>
      <c r="L240" s="97"/>
      <c r="M240" s="97"/>
      <c r="N240" s="97"/>
      <c r="O240" s="97"/>
      <c r="P240" s="97"/>
      <c r="Q240" s="97"/>
      <c r="R240" s="95"/>
      <c r="S240" s="97"/>
      <c r="T240" s="97"/>
      <c r="U240" s="97"/>
      <c r="V240" s="97"/>
      <c r="W240" s="97"/>
      <c r="X240" s="97"/>
      <c r="Y240" s="97"/>
      <c r="Z240" s="97"/>
      <c r="AA240" s="97"/>
      <c r="AB240" s="97"/>
      <c r="AC240" s="97"/>
      <c r="AD240" s="97"/>
      <c r="AE240" s="97"/>
      <c r="AF240" s="97"/>
      <c r="AG240" s="97"/>
      <c r="AH240" s="97"/>
      <c r="AI240" s="97"/>
      <c r="AJ240" s="97"/>
      <c r="AK240" s="97"/>
      <c r="AL240" s="97"/>
    </row>
    <row r="241" ht="15.75" customHeight="1">
      <c r="A241" s="94"/>
      <c r="B241" s="95"/>
      <c r="C241" s="95"/>
      <c r="D241" s="96"/>
      <c r="E241" s="260"/>
      <c r="F241" s="97"/>
      <c r="G241" s="97"/>
      <c r="H241" s="97"/>
      <c r="I241" s="97"/>
      <c r="J241" s="97"/>
      <c r="K241" s="97"/>
      <c r="L241" s="97"/>
      <c r="M241" s="97"/>
      <c r="N241" s="97"/>
      <c r="O241" s="97"/>
      <c r="P241" s="97"/>
      <c r="Q241" s="97"/>
      <c r="R241" s="95"/>
      <c r="S241" s="97"/>
      <c r="T241" s="97"/>
      <c r="U241" s="97"/>
      <c r="V241" s="97"/>
      <c r="W241" s="97"/>
      <c r="X241" s="97"/>
      <c r="Y241" s="97"/>
      <c r="Z241" s="97"/>
      <c r="AA241" s="97"/>
      <c r="AB241" s="97"/>
      <c r="AC241" s="97"/>
      <c r="AD241" s="97"/>
      <c r="AE241" s="97"/>
      <c r="AF241" s="97"/>
      <c r="AG241" s="97"/>
      <c r="AH241" s="97"/>
      <c r="AI241" s="97"/>
      <c r="AJ241" s="97"/>
      <c r="AK241" s="97"/>
      <c r="AL241" s="97"/>
    </row>
    <row r="242" ht="15.75" customHeight="1">
      <c r="A242" s="94"/>
      <c r="B242" s="95"/>
      <c r="C242" s="95"/>
      <c r="D242" s="96"/>
      <c r="E242" s="260"/>
      <c r="F242" s="97"/>
      <c r="G242" s="97"/>
      <c r="H242" s="97"/>
      <c r="I242" s="97"/>
      <c r="J242" s="97"/>
      <c r="K242" s="97"/>
      <c r="L242" s="97"/>
      <c r="M242" s="97"/>
      <c r="N242" s="97"/>
      <c r="O242" s="97"/>
      <c r="P242" s="97"/>
      <c r="Q242" s="97"/>
      <c r="R242" s="95"/>
      <c r="S242" s="97"/>
      <c r="T242" s="97"/>
      <c r="U242" s="97"/>
      <c r="V242" s="97"/>
      <c r="W242" s="97"/>
      <c r="X242" s="97"/>
      <c r="Y242" s="97"/>
      <c r="Z242" s="97"/>
      <c r="AA242" s="97"/>
      <c r="AB242" s="97"/>
      <c r="AC242" s="97"/>
      <c r="AD242" s="97"/>
      <c r="AE242" s="97"/>
      <c r="AF242" s="97"/>
      <c r="AG242" s="97"/>
      <c r="AH242" s="97"/>
      <c r="AI242" s="97"/>
      <c r="AJ242" s="97"/>
      <c r="AK242" s="97"/>
      <c r="AL242" s="97"/>
    </row>
    <row r="243" ht="15.75" customHeight="1">
      <c r="A243" s="94"/>
      <c r="B243" s="95"/>
      <c r="C243" s="95"/>
      <c r="D243" s="96"/>
      <c r="E243" s="260"/>
      <c r="F243" s="97"/>
      <c r="G243" s="97"/>
      <c r="H243" s="97"/>
      <c r="I243" s="97"/>
      <c r="J243" s="97"/>
      <c r="K243" s="97"/>
      <c r="L243" s="97"/>
      <c r="M243" s="97"/>
      <c r="N243" s="97"/>
      <c r="O243" s="97"/>
      <c r="P243" s="97"/>
      <c r="Q243" s="97"/>
      <c r="R243" s="95"/>
      <c r="S243" s="97"/>
      <c r="T243" s="97"/>
      <c r="U243" s="97"/>
      <c r="V243" s="97"/>
      <c r="W243" s="97"/>
      <c r="X243" s="97"/>
      <c r="Y243" s="97"/>
      <c r="Z243" s="97"/>
      <c r="AA243" s="97"/>
      <c r="AB243" s="97"/>
      <c r="AC243" s="97"/>
      <c r="AD243" s="97"/>
      <c r="AE243" s="97"/>
      <c r="AF243" s="97"/>
      <c r="AG243" s="97"/>
      <c r="AH243" s="97"/>
      <c r="AI243" s="97"/>
      <c r="AJ243" s="97"/>
      <c r="AK243" s="97"/>
      <c r="AL243" s="97"/>
    </row>
    <row r="244" ht="15.75" customHeight="1">
      <c r="A244" s="94"/>
      <c r="B244" s="95"/>
      <c r="C244" s="95"/>
      <c r="D244" s="96"/>
      <c r="E244" s="260"/>
      <c r="F244" s="97"/>
      <c r="G244" s="97"/>
      <c r="H244" s="97"/>
      <c r="I244" s="97"/>
      <c r="J244" s="97"/>
      <c r="K244" s="97"/>
      <c r="L244" s="97"/>
      <c r="M244" s="97"/>
      <c r="N244" s="97"/>
      <c r="O244" s="97"/>
      <c r="P244" s="97"/>
      <c r="Q244" s="97"/>
      <c r="R244" s="95"/>
      <c r="S244" s="97"/>
      <c r="T244" s="97"/>
      <c r="U244" s="97"/>
      <c r="V244" s="97"/>
      <c r="W244" s="97"/>
      <c r="X244" s="97"/>
      <c r="Y244" s="97"/>
      <c r="Z244" s="97"/>
      <c r="AA244" s="97"/>
      <c r="AB244" s="97"/>
      <c r="AC244" s="97"/>
      <c r="AD244" s="97"/>
      <c r="AE244" s="97"/>
      <c r="AF244" s="97"/>
      <c r="AG244" s="97"/>
      <c r="AH244" s="97"/>
      <c r="AI244" s="97"/>
      <c r="AJ244" s="97"/>
      <c r="AK244" s="97"/>
      <c r="AL244" s="97"/>
    </row>
    <row r="245" ht="15.75" customHeight="1">
      <c r="A245" s="94"/>
      <c r="B245" s="95"/>
      <c r="C245" s="95"/>
      <c r="D245" s="96"/>
      <c r="E245" s="260"/>
      <c r="F245" s="97"/>
      <c r="G245" s="97"/>
      <c r="H245" s="97"/>
      <c r="I245" s="97"/>
      <c r="J245" s="97"/>
      <c r="K245" s="97"/>
      <c r="L245" s="97"/>
      <c r="M245" s="97"/>
      <c r="N245" s="97"/>
      <c r="O245" s="97"/>
      <c r="P245" s="97"/>
      <c r="Q245" s="97"/>
      <c r="R245" s="95"/>
      <c r="S245" s="97"/>
      <c r="T245" s="97"/>
      <c r="U245" s="97"/>
      <c r="V245" s="97"/>
      <c r="W245" s="97"/>
      <c r="X245" s="97"/>
      <c r="Y245" s="97"/>
      <c r="Z245" s="97"/>
      <c r="AA245" s="97"/>
      <c r="AB245" s="97"/>
      <c r="AC245" s="97"/>
      <c r="AD245" s="97"/>
      <c r="AE245" s="97"/>
      <c r="AF245" s="97"/>
      <c r="AG245" s="97"/>
      <c r="AH245" s="97"/>
      <c r="AI245" s="97"/>
      <c r="AJ245" s="97"/>
      <c r="AK245" s="97"/>
      <c r="AL245" s="97"/>
    </row>
    <row r="246" ht="15.75" customHeight="1">
      <c r="A246" s="94"/>
      <c r="B246" s="95"/>
      <c r="C246" s="95"/>
      <c r="D246" s="96"/>
      <c r="E246" s="260"/>
      <c r="F246" s="97"/>
      <c r="G246" s="97"/>
      <c r="H246" s="97"/>
      <c r="I246" s="97"/>
      <c r="J246" s="97"/>
      <c r="K246" s="97"/>
      <c r="L246" s="97"/>
      <c r="M246" s="97"/>
      <c r="N246" s="97"/>
      <c r="O246" s="97"/>
      <c r="P246" s="97"/>
      <c r="Q246" s="97"/>
      <c r="R246" s="95"/>
      <c r="S246" s="97"/>
      <c r="T246" s="97"/>
      <c r="U246" s="97"/>
      <c r="V246" s="97"/>
      <c r="W246" s="97"/>
      <c r="X246" s="97"/>
      <c r="Y246" s="97"/>
      <c r="Z246" s="97"/>
      <c r="AA246" s="97"/>
      <c r="AB246" s="97"/>
      <c r="AC246" s="97"/>
      <c r="AD246" s="97"/>
      <c r="AE246" s="97"/>
      <c r="AF246" s="97"/>
      <c r="AG246" s="97"/>
      <c r="AH246" s="97"/>
      <c r="AI246" s="97"/>
      <c r="AJ246" s="97"/>
      <c r="AK246" s="97"/>
      <c r="AL246" s="97"/>
    </row>
    <row r="247" ht="15.75" customHeight="1">
      <c r="A247" s="94"/>
      <c r="B247" s="95"/>
      <c r="C247" s="95"/>
      <c r="D247" s="96"/>
      <c r="E247" s="260"/>
      <c r="F247" s="97"/>
      <c r="G247" s="97"/>
      <c r="H247" s="97"/>
      <c r="I247" s="97"/>
      <c r="J247" s="97"/>
      <c r="K247" s="97"/>
      <c r="L247" s="97"/>
      <c r="M247" s="97"/>
      <c r="N247" s="97"/>
      <c r="O247" s="97"/>
      <c r="P247" s="97"/>
      <c r="Q247" s="97"/>
      <c r="R247" s="95"/>
      <c r="S247" s="97"/>
      <c r="T247" s="97"/>
      <c r="U247" s="97"/>
      <c r="V247" s="97"/>
      <c r="W247" s="97"/>
      <c r="X247" s="97"/>
      <c r="Y247" s="97"/>
      <c r="Z247" s="97"/>
      <c r="AA247" s="97"/>
      <c r="AB247" s="97"/>
      <c r="AC247" s="97"/>
      <c r="AD247" s="97"/>
      <c r="AE247" s="97"/>
      <c r="AF247" s="97"/>
      <c r="AG247" s="97"/>
      <c r="AH247" s="97"/>
      <c r="AI247" s="97"/>
      <c r="AJ247" s="97"/>
      <c r="AK247" s="97"/>
      <c r="AL247" s="97"/>
    </row>
    <row r="248" ht="15.75" customHeight="1">
      <c r="A248" s="94"/>
      <c r="B248" s="95"/>
      <c r="C248" s="95"/>
      <c r="D248" s="96"/>
      <c r="E248" s="260"/>
      <c r="F248" s="97"/>
      <c r="G248" s="97"/>
      <c r="H248" s="97"/>
      <c r="I248" s="97"/>
      <c r="J248" s="97"/>
      <c r="K248" s="97"/>
      <c r="L248" s="97"/>
      <c r="M248" s="97"/>
      <c r="N248" s="97"/>
      <c r="O248" s="97"/>
      <c r="P248" s="97"/>
      <c r="Q248" s="97"/>
      <c r="R248" s="95"/>
      <c r="S248" s="97"/>
      <c r="T248" s="97"/>
      <c r="U248" s="97"/>
      <c r="V248" s="97"/>
      <c r="W248" s="97"/>
      <c r="X248" s="97"/>
      <c r="Y248" s="97"/>
      <c r="Z248" s="97"/>
      <c r="AA248" s="97"/>
      <c r="AB248" s="97"/>
      <c r="AC248" s="97"/>
      <c r="AD248" s="97"/>
      <c r="AE248" s="97"/>
      <c r="AF248" s="97"/>
      <c r="AG248" s="97"/>
      <c r="AH248" s="97"/>
      <c r="AI248" s="97"/>
      <c r="AJ248" s="97"/>
      <c r="AK248" s="97"/>
      <c r="AL248" s="97"/>
    </row>
    <row r="249" ht="15.75" customHeight="1">
      <c r="A249" s="94"/>
      <c r="B249" s="95"/>
      <c r="C249" s="95"/>
      <c r="D249" s="96"/>
      <c r="E249" s="260"/>
      <c r="F249" s="97"/>
      <c r="G249" s="97"/>
      <c r="H249" s="97"/>
      <c r="I249" s="97"/>
      <c r="J249" s="97"/>
      <c r="K249" s="97"/>
      <c r="L249" s="97"/>
      <c r="M249" s="97"/>
      <c r="N249" s="97"/>
      <c r="O249" s="97"/>
      <c r="P249" s="97"/>
      <c r="Q249" s="97"/>
      <c r="R249" s="95"/>
      <c r="S249" s="97"/>
      <c r="T249" s="97"/>
      <c r="U249" s="97"/>
      <c r="V249" s="97"/>
      <c r="W249" s="97"/>
      <c r="X249" s="97"/>
      <c r="Y249" s="97"/>
      <c r="Z249" s="97"/>
      <c r="AA249" s="97"/>
      <c r="AB249" s="97"/>
      <c r="AC249" s="97"/>
      <c r="AD249" s="97"/>
      <c r="AE249" s="97"/>
      <c r="AF249" s="97"/>
      <c r="AG249" s="97"/>
      <c r="AH249" s="97"/>
      <c r="AI249" s="97"/>
      <c r="AJ249" s="97"/>
      <c r="AK249" s="97"/>
      <c r="AL249" s="97"/>
    </row>
    <row r="250" ht="15.75" customHeight="1">
      <c r="A250" s="94"/>
      <c r="B250" s="95"/>
      <c r="C250" s="95"/>
      <c r="D250" s="96"/>
      <c r="E250" s="260"/>
      <c r="F250" s="97"/>
      <c r="G250" s="97"/>
      <c r="H250" s="97"/>
      <c r="I250" s="97"/>
      <c r="J250" s="97"/>
      <c r="K250" s="97"/>
      <c r="L250" s="97"/>
      <c r="M250" s="97"/>
      <c r="N250" s="97"/>
      <c r="O250" s="97"/>
      <c r="P250" s="97"/>
      <c r="Q250" s="97"/>
      <c r="R250" s="95"/>
      <c r="S250" s="97"/>
      <c r="T250" s="97"/>
      <c r="U250" s="97"/>
      <c r="V250" s="97"/>
      <c r="W250" s="97"/>
      <c r="X250" s="97"/>
      <c r="Y250" s="97"/>
      <c r="Z250" s="97"/>
      <c r="AA250" s="97"/>
      <c r="AB250" s="97"/>
      <c r="AC250" s="97"/>
      <c r="AD250" s="97"/>
      <c r="AE250" s="97"/>
      <c r="AF250" s="97"/>
      <c r="AG250" s="97"/>
      <c r="AH250" s="97"/>
      <c r="AI250" s="97"/>
      <c r="AJ250" s="97"/>
      <c r="AK250" s="97"/>
      <c r="AL250" s="97"/>
    </row>
    <row r="251" ht="15.75" customHeight="1">
      <c r="A251" s="94"/>
      <c r="B251" s="95"/>
      <c r="C251" s="95"/>
      <c r="D251" s="96"/>
      <c r="E251" s="260"/>
      <c r="F251" s="97"/>
      <c r="G251" s="97"/>
      <c r="H251" s="97"/>
      <c r="I251" s="97"/>
      <c r="J251" s="97"/>
      <c r="K251" s="97"/>
      <c r="L251" s="97"/>
      <c r="M251" s="97"/>
      <c r="N251" s="97"/>
      <c r="O251" s="97"/>
      <c r="P251" s="97"/>
      <c r="Q251" s="97"/>
      <c r="R251" s="95"/>
      <c r="S251" s="97"/>
      <c r="T251" s="97"/>
      <c r="U251" s="97"/>
      <c r="V251" s="97"/>
      <c r="W251" s="97"/>
      <c r="X251" s="97"/>
      <c r="Y251" s="97"/>
      <c r="Z251" s="97"/>
      <c r="AA251" s="97"/>
      <c r="AB251" s="97"/>
      <c r="AC251" s="97"/>
      <c r="AD251" s="97"/>
      <c r="AE251" s="97"/>
      <c r="AF251" s="97"/>
      <c r="AG251" s="97"/>
      <c r="AH251" s="97"/>
      <c r="AI251" s="97"/>
      <c r="AJ251" s="97"/>
      <c r="AK251" s="97"/>
      <c r="AL251" s="97"/>
    </row>
    <row r="252" ht="15.75" customHeight="1">
      <c r="A252" s="94"/>
      <c r="B252" s="95"/>
      <c r="C252" s="95"/>
      <c r="D252" s="96"/>
      <c r="E252" s="260"/>
      <c r="F252" s="97"/>
      <c r="G252" s="97"/>
      <c r="H252" s="97"/>
      <c r="I252" s="97"/>
      <c r="J252" s="97"/>
      <c r="K252" s="97"/>
      <c r="L252" s="97"/>
      <c r="M252" s="97"/>
      <c r="N252" s="97"/>
      <c r="O252" s="97"/>
      <c r="P252" s="97"/>
      <c r="Q252" s="97"/>
      <c r="R252" s="95"/>
      <c r="S252" s="97"/>
      <c r="T252" s="97"/>
      <c r="U252" s="97"/>
      <c r="V252" s="97"/>
      <c r="W252" s="97"/>
      <c r="X252" s="97"/>
      <c r="Y252" s="97"/>
      <c r="Z252" s="97"/>
      <c r="AA252" s="97"/>
      <c r="AB252" s="97"/>
      <c r="AC252" s="97"/>
      <c r="AD252" s="97"/>
      <c r="AE252" s="97"/>
      <c r="AF252" s="97"/>
      <c r="AG252" s="97"/>
      <c r="AH252" s="97"/>
      <c r="AI252" s="97"/>
      <c r="AJ252" s="97"/>
      <c r="AK252" s="97"/>
      <c r="AL252" s="97"/>
    </row>
    <row r="253" ht="15.75" customHeight="1">
      <c r="A253" s="94"/>
      <c r="B253" s="95"/>
      <c r="C253" s="95"/>
      <c r="D253" s="96"/>
      <c r="E253" s="260"/>
      <c r="F253" s="97"/>
      <c r="G253" s="97"/>
      <c r="H253" s="97"/>
      <c r="I253" s="97"/>
      <c r="J253" s="97"/>
      <c r="K253" s="97"/>
      <c r="L253" s="97"/>
      <c r="M253" s="97"/>
      <c r="N253" s="97"/>
      <c r="O253" s="97"/>
      <c r="P253" s="97"/>
      <c r="Q253" s="97"/>
      <c r="R253" s="95"/>
      <c r="S253" s="97"/>
      <c r="T253" s="97"/>
      <c r="U253" s="97"/>
      <c r="V253" s="97"/>
      <c r="W253" s="97"/>
      <c r="X253" s="97"/>
      <c r="Y253" s="97"/>
      <c r="Z253" s="97"/>
      <c r="AA253" s="97"/>
      <c r="AB253" s="97"/>
      <c r="AC253" s="97"/>
      <c r="AD253" s="97"/>
      <c r="AE253" s="97"/>
      <c r="AF253" s="97"/>
      <c r="AG253" s="97"/>
      <c r="AH253" s="97"/>
      <c r="AI253" s="97"/>
      <c r="AJ253" s="97"/>
      <c r="AK253" s="97"/>
      <c r="AL253" s="97"/>
    </row>
    <row r="254" ht="15.75" customHeight="1">
      <c r="A254" s="94"/>
      <c r="B254" s="95"/>
      <c r="C254" s="95"/>
      <c r="D254" s="96"/>
      <c r="E254" s="260"/>
      <c r="F254" s="97"/>
      <c r="G254" s="97"/>
      <c r="H254" s="97"/>
      <c r="I254" s="97"/>
      <c r="J254" s="97"/>
      <c r="K254" s="97"/>
      <c r="L254" s="97"/>
      <c r="M254" s="97"/>
      <c r="N254" s="97"/>
      <c r="O254" s="97"/>
      <c r="P254" s="97"/>
      <c r="Q254" s="97"/>
      <c r="R254" s="95"/>
      <c r="S254" s="97"/>
      <c r="T254" s="97"/>
      <c r="U254" s="97"/>
      <c r="V254" s="97"/>
      <c r="W254" s="97"/>
      <c r="X254" s="97"/>
      <c r="Y254" s="97"/>
      <c r="Z254" s="97"/>
      <c r="AA254" s="97"/>
      <c r="AB254" s="97"/>
      <c r="AC254" s="97"/>
      <c r="AD254" s="97"/>
      <c r="AE254" s="97"/>
      <c r="AF254" s="97"/>
      <c r="AG254" s="97"/>
      <c r="AH254" s="97"/>
      <c r="AI254" s="97"/>
      <c r="AJ254" s="97"/>
      <c r="AK254" s="97"/>
      <c r="AL254" s="97"/>
    </row>
    <row r="255" ht="15.75" customHeight="1">
      <c r="A255" s="94"/>
      <c r="B255" s="95"/>
      <c r="C255" s="95"/>
      <c r="D255" s="96"/>
      <c r="E255" s="260"/>
      <c r="F255" s="97"/>
      <c r="G255" s="97"/>
      <c r="H255" s="97"/>
      <c r="I255" s="97"/>
      <c r="J255" s="97"/>
      <c r="K255" s="97"/>
      <c r="L255" s="97"/>
      <c r="M255" s="97"/>
      <c r="N255" s="97"/>
      <c r="O255" s="97"/>
      <c r="P255" s="97"/>
      <c r="Q255" s="97"/>
      <c r="R255" s="95"/>
      <c r="S255" s="97"/>
      <c r="T255" s="97"/>
      <c r="U255" s="97"/>
      <c r="V255" s="97"/>
      <c r="W255" s="97"/>
      <c r="X255" s="97"/>
      <c r="Y255" s="97"/>
      <c r="Z255" s="97"/>
      <c r="AA255" s="97"/>
      <c r="AB255" s="97"/>
      <c r="AC255" s="97"/>
      <c r="AD255" s="97"/>
      <c r="AE255" s="97"/>
      <c r="AF255" s="97"/>
      <c r="AG255" s="97"/>
      <c r="AH255" s="97"/>
      <c r="AI255" s="97"/>
      <c r="AJ255" s="97"/>
      <c r="AK255" s="97"/>
      <c r="AL255" s="97"/>
    </row>
    <row r="256" ht="15.75" customHeight="1">
      <c r="A256" s="94"/>
      <c r="B256" s="95"/>
      <c r="C256" s="95"/>
      <c r="D256" s="96"/>
      <c r="E256" s="260"/>
      <c r="F256" s="97"/>
      <c r="G256" s="97"/>
      <c r="H256" s="97"/>
      <c r="I256" s="97"/>
      <c r="J256" s="97"/>
      <c r="K256" s="97"/>
      <c r="L256" s="97"/>
      <c r="M256" s="97"/>
      <c r="N256" s="97"/>
      <c r="O256" s="97"/>
      <c r="P256" s="97"/>
      <c r="Q256" s="97"/>
      <c r="R256" s="95"/>
      <c r="S256" s="97"/>
      <c r="T256" s="97"/>
      <c r="U256" s="97"/>
      <c r="V256" s="97"/>
      <c r="W256" s="97"/>
      <c r="X256" s="97"/>
      <c r="Y256" s="97"/>
      <c r="Z256" s="97"/>
      <c r="AA256" s="97"/>
      <c r="AB256" s="97"/>
      <c r="AC256" s="97"/>
      <c r="AD256" s="97"/>
      <c r="AE256" s="97"/>
      <c r="AF256" s="97"/>
      <c r="AG256" s="97"/>
      <c r="AH256" s="97"/>
      <c r="AI256" s="97"/>
      <c r="AJ256" s="97"/>
      <c r="AK256" s="97"/>
      <c r="AL256" s="97"/>
    </row>
    <row r="257" ht="15.75" customHeight="1">
      <c r="A257" s="94"/>
      <c r="B257" s="95"/>
      <c r="C257" s="95"/>
      <c r="D257" s="96"/>
      <c r="E257" s="260"/>
      <c r="F257" s="97"/>
      <c r="G257" s="97"/>
      <c r="H257" s="97"/>
      <c r="I257" s="97"/>
      <c r="J257" s="97"/>
      <c r="K257" s="97"/>
      <c r="L257" s="97"/>
      <c r="M257" s="97"/>
      <c r="N257" s="97"/>
      <c r="O257" s="97"/>
      <c r="P257" s="97"/>
      <c r="Q257" s="97"/>
      <c r="R257" s="95"/>
      <c r="S257" s="97"/>
      <c r="T257" s="97"/>
      <c r="U257" s="97"/>
      <c r="V257" s="97"/>
      <c r="W257" s="97"/>
      <c r="X257" s="97"/>
      <c r="Y257" s="97"/>
      <c r="Z257" s="97"/>
      <c r="AA257" s="97"/>
      <c r="AB257" s="97"/>
      <c r="AC257" s="97"/>
      <c r="AD257" s="97"/>
      <c r="AE257" s="97"/>
      <c r="AF257" s="97"/>
      <c r="AG257" s="97"/>
      <c r="AH257" s="97"/>
      <c r="AI257" s="97"/>
      <c r="AJ257" s="97"/>
      <c r="AK257" s="97"/>
      <c r="AL257" s="97"/>
    </row>
    <row r="258" ht="15.75" customHeight="1">
      <c r="A258" s="94"/>
      <c r="B258" s="95"/>
      <c r="C258" s="95"/>
      <c r="D258" s="96"/>
      <c r="E258" s="260"/>
      <c r="F258" s="97"/>
      <c r="G258" s="97"/>
      <c r="H258" s="97"/>
      <c r="I258" s="97"/>
      <c r="J258" s="97"/>
      <c r="K258" s="97"/>
      <c r="L258" s="97"/>
      <c r="M258" s="97"/>
      <c r="N258" s="97"/>
      <c r="O258" s="97"/>
      <c r="P258" s="97"/>
      <c r="Q258" s="97"/>
      <c r="R258" s="95"/>
      <c r="S258" s="97"/>
      <c r="T258" s="97"/>
      <c r="U258" s="97"/>
      <c r="V258" s="97"/>
      <c r="W258" s="97"/>
      <c r="X258" s="97"/>
      <c r="Y258" s="97"/>
      <c r="Z258" s="97"/>
      <c r="AA258" s="97"/>
      <c r="AB258" s="97"/>
      <c r="AC258" s="97"/>
      <c r="AD258" s="97"/>
      <c r="AE258" s="97"/>
      <c r="AF258" s="97"/>
      <c r="AG258" s="97"/>
      <c r="AH258" s="97"/>
      <c r="AI258" s="97"/>
      <c r="AJ258" s="97"/>
      <c r="AK258" s="97"/>
      <c r="AL258" s="97"/>
    </row>
    <row r="259" ht="15.75" customHeight="1">
      <c r="A259" s="94"/>
      <c r="B259" s="95"/>
      <c r="C259" s="95"/>
      <c r="D259" s="96"/>
      <c r="E259" s="260"/>
      <c r="F259" s="97"/>
      <c r="G259" s="97"/>
      <c r="H259" s="97"/>
      <c r="I259" s="97"/>
      <c r="J259" s="97"/>
      <c r="K259" s="97"/>
      <c r="L259" s="97"/>
      <c r="M259" s="97"/>
      <c r="N259" s="97"/>
      <c r="O259" s="97"/>
      <c r="P259" s="97"/>
      <c r="Q259" s="97"/>
      <c r="R259" s="95"/>
      <c r="S259" s="97"/>
      <c r="T259" s="97"/>
      <c r="U259" s="97"/>
      <c r="V259" s="97"/>
      <c r="W259" s="97"/>
      <c r="X259" s="97"/>
      <c r="Y259" s="97"/>
      <c r="Z259" s="97"/>
      <c r="AA259" s="97"/>
      <c r="AB259" s="97"/>
      <c r="AC259" s="97"/>
      <c r="AD259" s="97"/>
      <c r="AE259" s="97"/>
      <c r="AF259" s="97"/>
      <c r="AG259" s="97"/>
      <c r="AH259" s="97"/>
      <c r="AI259" s="97"/>
      <c r="AJ259" s="97"/>
      <c r="AK259" s="97"/>
      <c r="AL259" s="97"/>
    </row>
    <row r="260" ht="15.75" customHeight="1">
      <c r="A260" s="94"/>
      <c r="B260" s="95"/>
      <c r="C260" s="95"/>
      <c r="D260" s="96"/>
      <c r="E260" s="260"/>
      <c r="F260" s="97"/>
      <c r="G260" s="97"/>
      <c r="H260" s="97"/>
      <c r="I260" s="97"/>
      <c r="J260" s="97"/>
      <c r="K260" s="97"/>
      <c r="L260" s="97"/>
      <c r="M260" s="97"/>
      <c r="N260" s="97"/>
      <c r="O260" s="97"/>
      <c r="P260" s="97"/>
      <c r="Q260" s="97"/>
      <c r="R260" s="95"/>
      <c r="S260" s="97"/>
      <c r="T260" s="97"/>
      <c r="U260" s="97"/>
      <c r="V260" s="97"/>
      <c r="W260" s="97"/>
      <c r="X260" s="97"/>
      <c r="Y260" s="97"/>
      <c r="Z260" s="97"/>
      <c r="AA260" s="97"/>
      <c r="AB260" s="97"/>
      <c r="AC260" s="97"/>
      <c r="AD260" s="97"/>
      <c r="AE260" s="97"/>
      <c r="AF260" s="97"/>
      <c r="AG260" s="97"/>
      <c r="AH260" s="97"/>
      <c r="AI260" s="97"/>
      <c r="AJ260" s="97"/>
      <c r="AK260" s="97"/>
      <c r="AL260" s="97"/>
    </row>
    <row r="261" ht="15.75" customHeight="1">
      <c r="A261" s="94"/>
      <c r="B261" s="95"/>
      <c r="C261" s="95"/>
      <c r="D261" s="96"/>
      <c r="E261" s="260"/>
      <c r="F261" s="97"/>
      <c r="G261" s="97"/>
      <c r="H261" s="97"/>
      <c r="I261" s="97"/>
      <c r="J261" s="97"/>
      <c r="K261" s="97"/>
      <c r="L261" s="97"/>
      <c r="M261" s="97"/>
      <c r="N261" s="97"/>
      <c r="O261" s="97"/>
      <c r="P261" s="97"/>
      <c r="Q261" s="97"/>
      <c r="R261" s="95"/>
      <c r="S261" s="97"/>
      <c r="T261" s="97"/>
      <c r="U261" s="97"/>
      <c r="V261" s="97"/>
      <c r="W261" s="97"/>
      <c r="X261" s="97"/>
      <c r="Y261" s="97"/>
      <c r="Z261" s="97"/>
      <c r="AA261" s="97"/>
      <c r="AB261" s="97"/>
      <c r="AC261" s="97"/>
      <c r="AD261" s="97"/>
      <c r="AE261" s="97"/>
      <c r="AF261" s="97"/>
      <c r="AG261" s="97"/>
      <c r="AH261" s="97"/>
      <c r="AI261" s="97"/>
      <c r="AJ261" s="97"/>
      <c r="AK261" s="97"/>
      <c r="AL261" s="97"/>
    </row>
    <row r="262" ht="15.75" customHeight="1">
      <c r="A262" s="94"/>
      <c r="B262" s="95"/>
      <c r="C262" s="95"/>
      <c r="D262" s="96"/>
      <c r="E262" s="260"/>
      <c r="F262" s="97"/>
      <c r="G262" s="97"/>
      <c r="H262" s="97"/>
      <c r="I262" s="97"/>
      <c r="J262" s="97"/>
      <c r="K262" s="97"/>
      <c r="L262" s="97"/>
      <c r="M262" s="97"/>
      <c r="N262" s="97"/>
      <c r="O262" s="97"/>
      <c r="P262" s="97"/>
      <c r="Q262" s="97"/>
      <c r="R262" s="95"/>
      <c r="S262" s="97"/>
      <c r="T262" s="97"/>
      <c r="U262" s="97"/>
      <c r="V262" s="97"/>
      <c r="W262" s="97"/>
      <c r="X262" s="97"/>
      <c r="Y262" s="97"/>
      <c r="Z262" s="97"/>
      <c r="AA262" s="97"/>
      <c r="AB262" s="97"/>
      <c r="AC262" s="97"/>
      <c r="AD262" s="97"/>
      <c r="AE262" s="97"/>
      <c r="AF262" s="97"/>
      <c r="AG262" s="97"/>
      <c r="AH262" s="97"/>
      <c r="AI262" s="97"/>
      <c r="AJ262" s="97"/>
      <c r="AK262" s="97"/>
      <c r="AL262" s="97"/>
    </row>
    <row r="263" ht="15.75" customHeight="1">
      <c r="A263" s="94"/>
      <c r="B263" s="95"/>
      <c r="C263" s="95"/>
      <c r="D263" s="96"/>
      <c r="E263" s="260"/>
      <c r="F263" s="97"/>
      <c r="G263" s="97"/>
      <c r="H263" s="97"/>
      <c r="I263" s="97"/>
      <c r="J263" s="97"/>
      <c r="K263" s="97"/>
      <c r="L263" s="97"/>
      <c r="M263" s="97"/>
      <c r="N263" s="97"/>
      <c r="O263" s="97"/>
      <c r="P263" s="97"/>
      <c r="Q263" s="97"/>
      <c r="R263" s="95"/>
      <c r="S263" s="97"/>
      <c r="T263" s="97"/>
      <c r="U263" s="97"/>
      <c r="V263" s="97"/>
      <c r="W263" s="97"/>
      <c r="X263" s="97"/>
      <c r="Y263" s="97"/>
      <c r="Z263" s="97"/>
      <c r="AA263" s="97"/>
      <c r="AB263" s="97"/>
      <c r="AC263" s="97"/>
      <c r="AD263" s="97"/>
      <c r="AE263" s="97"/>
      <c r="AF263" s="97"/>
      <c r="AG263" s="97"/>
      <c r="AH263" s="97"/>
      <c r="AI263" s="97"/>
      <c r="AJ263" s="97"/>
      <c r="AK263" s="97"/>
      <c r="AL263" s="97"/>
    </row>
    <row r="264" ht="15.75" customHeight="1">
      <c r="A264" s="94"/>
      <c r="B264" s="95"/>
      <c r="C264" s="95"/>
      <c r="D264" s="96"/>
      <c r="E264" s="260"/>
      <c r="F264" s="97"/>
      <c r="G264" s="97"/>
      <c r="H264" s="97"/>
      <c r="I264" s="97"/>
      <c r="J264" s="97"/>
      <c r="K264" s="97"/>
      <c r="L264" s="97"/>
      <c r="M264" s="97"/>
      <c r="N264" s="97"/>
      <c r="O264" s="97"/>
      <c r="P264" s="97"/>
      <c r="Q264" s="97"/>
      <c r="R264" s="95"/>
      <c r="S264" s="97"/>
      <c r="T264" s="97"/>
      <c r="U264" s="97"/>
      <c r="V264" s="97"/>
      <c r="W264" s="97"/>
      <c r="X264" s="97"/>
      <c r="Y264" s="97"/>
      <c r="Z264" s="97"/>
      <c r="AA264" s="97"/>
      <c r="AB264" s="97"/>
      <c r="AC264" s="97"/>
      <c r="AD264" s="97"/>
      <c r="AE264" s="97"/>
      <c r="AF264" s="97"/>
      <c r="AG264" s="97"/>
      <c r="AH264" s="97"/>
      <c r="AI264" s="97"/>
      <c r="AJ264" s="97"/>
      <c r="AK264" s="97"/>
      <c r="AL264" s="97"/>
    </row>
    <row r="265" ht="15.75" customHeight="1">
      <c r="A265" s="94"/>
      <c r="B265" s="95"/>
      <c r="C265" s="95"/>
      <c r="D265" s="96"/>
      <c r="E265" s="260"/>
      <c r="F265" s="97"/>
      <c r="G265" s="97"/>
      <c r="H265" s="97"/>
      <c r="I265" s="97"/>
      <c r="J265" s="97"/>
      <c r="K265" s="97"/>
      <c r="L265" s="97"/>
      <c r="M265" s="97"/>
      <c r="N265" s="97"/>
      <c r="O265" s="97"/>
      <c r="P265" s="97"/>
      <c r="Q265" s="97"/>
      <c r="R265" s="95"/>
      <c r="S265" s="97"/>
      <c r="T265" s="97"/>
      <c r="U265" s="97"/>
      <c r="V265" s="97"/>
      <c r="W265" s="97"/>
      <c r="X265" s="97"/>
      <c r="Y265" s="97"/>
      <c r="Z265" s="97"/>
      <c r="AA265" s="97"/>
      <c r="AB265" s="97"/>
      <c r="AC265" s="97"/>
      <c r="AD265" s="97"/>
      <c r="AE265" s="97"/>
      <c r="AF265" s="97"/>
      <c r="AG265" s="97"/>
      <c r="AH265" s="97"/>
      <c r="AI265" s="97"/>
      <c r="AJ265" s="97"/>
      <c r="AK265" s="97"/>
      <c r="AL265" s="97"/>
    </row>
    <row r="266" ht="15.75" customHeight="1">
      <c r="A266" s="94"/>
      <c r="B266" s="95"/>
      <c r="C266" s="95"/>
      <c r="D266" s="96"/>
      <c r="E266" s="260"/>
      <c r="F266" s="97"/>
      <c r="G266" s="97"/>
      <c r="H266" s="97"/>
      <c r="I266" s="97"/>
      <c r="J266" s="97"/>
      <c r="K266" s="97"/>
      <c r="L266" s="97"/>
      <c r="M266" s="97"/>
      <c r="N266" s="97"/>
      <c r="O266" s="97"/>
      <c r="P266" s="97"/>
      <c r="Q266" s="97"/>
      <c r="R266" s="95"/>
      <c r="S266" s="97"/>
      <c r="T266" s="97"/>
      <c r="U266" s="97"/>
      <c r="V266" s="97"/>
      <c r="W266" s="97"/>
      <c r="X266" s="97"/>
      <c r="Y266" s="97"/>
      <c r="Z266" s="97"/>
      <c r="AA266" s="97"/>
      <c r="AB266" s="97"/>
      <c r="AC266" s="97"/>
      <c r="AD266" s="97"/>
      <c r="AE266" s="97"/>
      <c r="AF266" s="97"/>
      <c r="AG266" s="97"/>
      <c r="AH266" s="97"/>
      <c r="AI266" s="97"/>
      <c r="AJ266" s="97"/>
      <c r="AK266" s="97"/>
      <c r="AL266" s="97"/>
    </row>
    <row r="267" ht="15.75" customHeight="1">
      <c r="A267" s="94"/>
      <c r="B267" s="95"/>
      <c r="C267" s="95"/>
      <c r="D267" s="96"/>
      <c r="E267" s="260"/>
      <c r="F267" s="97"/>
      <c r="G267" s="97"/>
      <c r="H267" s="97"/>
      <c r="I267" s="97"/>
      <c r="J267" s="97"/>
      <c r="K267" s="97"/>
      <c r="L267" s="97"/>
      <c r="M267" s="97"/>
      <c r="N267" s="97"/>
      <c r="O267" s="97"/>
      <c r="P267" s="97"/>
      <c r="Q267" s="97"/>
      <c r="R267" s="95"/>
      <c r="S267" s="97"/>
      <c r="T267" s="97"/>
      <c r="U267" s="97"/>
      <c r="V267" s="97"/>
      <c r="W267" s="97"/>
      <c r="X267" s="97"/>
      <c r="Y267" s="97"/>
      <c r="Z267" s="97"/>
      <c r="AA267" s="97"/>
      <c r="AB267" s="97"/>
      <c r="AC267" s="97"/>
      <c r="AD267" s="97"/>
      <c r="AE267" s="97"/>
      <c r="AF267" s="97"/>
      <c r="AG267" s="97"/>
      <c r="AH267" s="97"/>
      <c r="AI267" s="97"/>
      <c r="AJ267" s="97"/>
      <c r="AK267" s="97"/>
      <c r="AL267" s="97"/>
    </row>
    <row r="268" ht="15.75" customHeight="1">
      <c r="A268" s="94"/>
      <c r="B268" s="95"/>
      <c r="C268" s="95"/>
      <c r="D268" s="96"/>
      <c r="E268" s="260"/>
      <c r="F268" s="97"/>
      <c r="G268" s="97"/>
      <c r="H268" s="97"/>
      <c r="I268" s="97"/>
      <c r="J268" s="97"/>
      <c r="K268" s="97"/>
      <c r="L268" s="97"/>
      <c r="M268" s="97"/>
      <c r="N268" s="97"/>
      <c r="O268" s="97"/>
      <c r="P268" s="97"/>
      <c r="Q268" s="97"/>
      <c r="R268" s="95"/>
      <c r="S268" s="97"/>
      <c r="T268" s="97"/>
      <c r="U268" s="97"/>
      <c r="V268" s="97"/>
      <c r="W268" s="97"/>
      <c r="X268" s="97"/>
      <c r="Y268" s="97"/>
      <c r="Z268" s="97"/>
      <c r="AA268" s="97"/>
      <c r="AB268" s="97"/>
      <c r="AC268" s="97"/>
      <c r="AD268" s="97"/>
      <c r="AE268" s="97"/>
      <c r="AF268" s="97"/>
      <c r="AG268" s="97"/>
      <c r="AH268" s="97"/>
      <c r="AI268" s="97"/>
      <c r="AJ268" s="97"/>
      <c r="AK268" s="97"/>
      <c r="AL268" s="97"/>
    </row>
    <row r="269" ht="15.75" customHeight="1">
      <c r="A269" s="94"/>
      <c r="B269" s="95"/>
      <c r="C269" s="95"/>
      <c r="D269" s="96"/>
      <c r="E269" s="260"/>
      <c r="F269" s="97"/>
      <c r="G269" s="97"/>
      <c r="H269" s="97"/>
      <c r="I269" s="97"/>
      <c r="J269" s="97"/>
      <c r="K269" s="97"/>
      <c r="L269" s="97"/>
      <c r="M269" s="97"/>
      <c r="N269" s="97"/>
      <c r="O269" s="97"/>
      <c r="P269" s="97"/>
      <c r="Q269" s="97"/>
      <c r="R269" s="95"/>
      <c r="S269" s="97"/>
      <c r="T269" s="97"/>
      <c r="U269" s="97"/>
      <c r="V269" s="97"/>
      <c r="W269" s="97"/>
      <c r="X269" s="97"/>
      <c r="Y269" s="97"/>
      <c r="Z269" s="97"/>
      <c r="AA269" s="97"/>
      <c r="AB269" s="97"/>
      <c r="AC269" s="97"/>
      <c r="AD269" s="97"/>
      <c r="AE269" s="97"/>
      <c r="AF269" s="97"/>
      <c r="AG269" s="97"/>
      <c r="AH269" s="97"/>
      <c r="AI269" s="97"/>
      <c r="AJ269" s="97"/>
      <c r="AK269" s="97"/>
      <c r="AL269" s="97"/>
    </row>
    <row r="270" ht="15.75" customHeight="1">
      <c r="A270" s="94"/>
      <c r="B270" s="95"/>
      <c r="C270" s="95"/>
      <c r="D270" s="96"/>
      <c r="E270" s="260"/>
      <c r="F270" s="97"/>
      <c r="G270" s="97"/>
      <c r="H270" s="97"/>
      <c r="I270" s="97"/>
      <c r="J270" s="97"/>
      <c r="K270" s="97"/>
      <c r="L270" s="97"/>
      <c r="M270" s="97"/>
      <c r="N270" s="97"/>
      <c r="O270" s="97"/>
      <c r="P270" s="97"/>
      <c r="Q270" s="97"/>
      <c r="R270" s="95"/>
      <c r="S270" s="97"/>
      <c r="T270" s="97"/>
      <c r="U270" s="97"/>
      <c r="V270" s="97"/>
      <c r="W270" s="97"/>
      <c r="X270" s="97"/>
      <c r="Y270" s="97"/>
      <c r="Z270" s="97"/>
      <c r="AA270" s="97"/>
      <c r="AB270" s="97"/>
      <c r="AC270" s="97"/>
      <c r="AD270" s="97"/>
      <c r="AE270" s="97"/>
      <c r="AF270" s="97"/>
      <c r="AG270" s="97"/>
      <c r="AH270" s="97"/>
      <c r="AI270" s="97"/>
      <c r="AJ270" s="97"/>
      <c r="AK270" s="97"/>
      <c r="AL270" s="97"/>
    </row>
    <row r="271" ht="15.75" customHeight="1">
      <c r="A271" s="94"/>
      <c r="B271" s="95"/>
      <c r="C271" s="95"/>
      <c r="D271" s="96"/>
      <c r="E271" s="260"/>
      <c r="F271" s="97"/>
      <c r="G271" s="97"/>
      <c r="H271" s="97"/>
      <c r="I271" s="97"/>
      <c r="J271" s="97"/>
      <c r="K271" s="97"/>
      <c r="L271" s="97"/>
      <c r="M271" s="97"/>
      <c r="N271" s="97"/>
      <c r="O271" s="97"/>
      <c r="P271" s="97"/>
      <c r="Q271" s="97"/>
      <c r="R271" s="95"/>
      <c r="S271" s="97"/>
      <c r="T271" s="97"/>
      <c r="U271" s="97"/>
      <c r="V271" s="97"/>
      <c r="W271" s="97"/>
      <c r="X271" s="97"/>
      <c r="Y271" s="97"/>
      <c r="Z271" s="97"/>
      <c r="AA271" s="97"/>
      <c r="AB271" s="97"/>
      <c r="AC271" s="97"/>
      <c r="AD271" s="97"/>
      <c r="AE271" s="97"/>
      <c r="AF271" s="97"/>
      <c r="AG271" s="97"/>
      <c r="AH271" s="97"/>
      <c r="AI271" s="97"/>
      <c r="AJ271" s="97"/>
      <c r="AK271" s="97"/>
      <c r="AL271" s="97"/>
    </row>
    <row r="272" ht="15.75" customHeight="1">
      <c r="A272" s="94"/>
      <c r="B272" s="95"/>
      <c r="C272" s="95"/>
      <c r="D272" s="96"/>
      <c r="E272" s="260"/>
      <c r="F272" s="97"/>
      <c r="G272" s="97"/>
      <c r="H272" s="97"/>
      <c r="I272" s="97"/>
      <c r="J272" s="97"/>
      <c r="K272" s="97"/>
      <c r="L272" s="97"/>
      <c r="M272" s="97"/>
      <c r="N272" s="97"/>
      <c r="O272" s="97"/>
      <c r="P272" s="97"/>
      <c r="Q272" s="97"/>
      <c r="R272" s="95"/>
      <c r="S272" s="97"/>
      <c r="T272" s="97"/>
      <c r="U272" s="97"/>
      <c r="V272" s="97"/>
      <c r="W272" s="97"/>
      <c r="X272" s="97"/>
      <c r="Y272" s="97"/>
      <c r="Z272" s="97"/>
      <c r="AA272" s="97"/>
      <c r="AB272" s="97"/>
      <c r="AC272" s="97"/>
      <c r="AD272" s="97"/>
      <c r="AE272" s="97"/>
      <c r="AF272" s="97"/>
      <c r="AG272" s="97"/>
      <c r="AH272" s="97"/>
      <c r="AI272" s="97"/>
      <c r="AJ272" s="97"/>
      <c r="AK272" s="97"/>
      <c r="AL272" s="97"/>
    </row>
    <row r="273" ht="15.75" customHeight="1">
      <c r="A273" s="94"/>
      <c r="B273" s="95"/>
      <c r="C273" s="95"/>
      <c r="D273" s="96"/>
      <c r="E273" s="260"/>
      <c r="F273" s="97"/>
      <c r="G273" s="97"/>
      <c r="H273" s="97"/>
      <c r="I273" s="97"/>
      <c r="J273" s="97"/>
      <c r="K273" s="97"/>
      <c r="L273" s="97"/>
      <c r="M273" s="97"/>
      <c r="N273" s="97"/>
      <c r="O273" s="97"/>
      <c r="P273" s="97"/>
      <c r="Q273" s="97"/>
      <c r="R273" s="95"/>
      <c r="S273" s="97"/>
      <c r="T273" s="97"/>
      <c r="U273" s="97"/>
      <c r="V273" s="97"/>
      <c r="W273" s="97"/>
      <c r="X273" s="97"/>
      <c r="Y273" s="97"/>
      <c r="Z273" s="97"/>
      <c r="AA273" s="97"/>
      <c r="AB273" s="97"/>
      <c r="AC273" s="97"/>
      <c r="AD273" s="97"/>
      <c r="AE273" s="97"/>
      <c r="AF273" s="97"/>
      <c r="AG273" s="97"/>
      <c r="AH273" s="97"/>
      <c r="AI273" s="97"/>
      <c r="AJ273" s="97"/>
      <c r="AK273" s="97"/>
      <c r="AL273" s="97"/>
    </row>
    <row r="274" ht="15.75" customHeight="1">
      <c r="A274" s="94"/>
      <c r="B274" s="95"/>
      <c r="C274" s="95"/>
      <c r="D274" s="96"/>
      <c r="E274" s="260"/>
      <c r="F274" s="97"/>
      <c r="G274" s="97"/>
      <c r="H274" s="97"/>
      <c r="I274" s="97"/>
      <c r="J274" s="97"/>
      <c r="K274" s="97"/>
      <c r="L274" s="97"/>
      <c r="M274" s="97"/>
      <c r="N274" s="97"/>
      <c r="O274" s="97"/>
      <c r="P274" s="97"/>
      <c r="Q274" s="97"/>
      <c r="R274" s="95"/>
      <c r="S274" s="97"/>
      <c r="T274" s="97"/>
      <c r="U274" s="97"/>
      <c r="V274" s="97"/>
      <c r="W274" s="97"/>
      <c r="X274" s="97"/>
      <c r="Y274" s="97"/>
      <c r="Z274" s="97"/>
      <c r="AA274" s="97"/>
      <c r="AB274" s="97"/>
      <c r="AC274" s="97"/>
      <c r="AD274" s="97"/>
      <c r="AE274" s="97"/>
      <c r="AF274" s="97"/>
      <c r="AG274" s="97"/>
      <c r="AH274" s="97"/>
      <c r="AI274" s="97"/>
      <c r="AJ274" s="97"/>
      <c r="AK274" s="97"/>
      <c r="AL274" s="97"/>
    </row>
    <row r="275" ht="15.75" customHeight="1">
      <c r="A275" s="94"/>
      <c r="B275" s="95"/>
      <c r="C275" s="95"/>
      <c r="D275" s="96"/>
      <c r="E275" s="260"/>
      <c r="F275" s="97"/>
      <c r="G275" s="97"/>
      <c r="H275" s="97"/>
      <c r="I275" s="97"/>
      <c r="J275" s="97"/>
      <c r="K275" s="97"/>
      <c r="L275" s="97"/>
      <c r="M275" s="97"/>
      <c r="N275" s="97"/>
      <c r="O275" s="97"/>
      <c r="P275" s="97"/>
      <c r="Q275" s="97"/>
      <c r="R275" s="95"/>
      <c r="S275" s="97"/>
      <c r="T275" s="97"/>
      <c r="U275" s="97"/>
      <c r="V275" s="97"/>
      <c r="W275" s="97"/>
      <c r="X275" s="97"/>
      <c r="Y275" s="97"/>
      <c r="Z275" s="97"/>
      <c r="AA275" s="97"/>
      <c r="AB275" s="97"/>
      <c r="AC275" s="97"/>
      <c r="AD275" s="97"/>
      <c r="AE275" s="97"/>
      <c r="AF275" s="97"/>
      <c r="AG275" s="97"/>
      <c r="AH275" s="97"/>
      <c r="AI275" s="97"/>
      <c r="AJ275" s="97"/>
      <c r="AK275" s="97"/>
      <c r="AL275" s="97"/>
    </row>
    <row r="276" ht="15.75" customHeight="1">
      <c r="A276" s="94"/>
      <c r="B276" s="95"/>
      <c r="C276" s="95"/>
      <c r="D276" s="96"/>
      <c r="E276" s="260"/>
      <c r="F276" s="97"/>
      <c r="G276" s="97"/>
      <c r="H276" s="97"/>
      <c r="I276" s="97"/>
      <c r="J276" s="97"/>
      <c r="K276" s="97"/>
      <c r="L276" s="97"/>
      <c r="M276" s="97"/>
      <c r="N276" s="97"/>
      <c r="O276" s="97"/>
      <c r="P276" s="97"/>
      <c r="Q276" s="97"/>
      <c r="R276" s="95"/>
      <c r="S276" s="97"/>
      <c r="T276" s="97"/>
      <c r="U276" s="97"/>
      <c r="V276" s="97"/>
      <c r="W276" s="97"/>
      <c r="X276" s="97"/>
      <c r="Y276" s="97"/>
      <c r="Z276" s="97"/>
      <c r="AA276" s="97"/>
      <c r="AB276" s="97"/>
      <c r="AC276" s="97"/>
      <c r="AD276" s="97"/>
      <c r="AE276" s="97"/>
      <c r="AF276" s="97"/>
      <c r="AG276" s="97"/>
      <c r="AH276" s="97"/>
      <c r="AI276" s="97"/>
      <c r="AJ276" s="97"/>
      <c r="AK276" s="97"/>
      <c r="AL276" s="97"/>
    </row>
    <row r="277" ht="15.75" customHeight="1">
      <c r="A277" s="94"/>
      <c r="B277" s="95"/>
      <c r="C277" s="95"/>
      <c r="D277" s="96"/>
      <c r="E277" s="260"/>
      <c r="F277" s="97"/>
      <c r="G277" s="97"/>
      <c r="H277" s="97"/>
      <c r="I277" s="97"/>
      <c r="J277" s="97"/>
      <c r="K277" s="97"/>
      <c r="L277" s="97"/>
      <c r="M277" s="97"/>
      <c r="N277" s="97"/>
      <c r="O277" s="97"/>
      <c r="P277" s="97"/>
      <c r="Q277" s="97"/>
      <c r="R277" s="95"/>
      <c r="S277" s="97"/>
      <c r="T277" s="97"/>
      <c r="U277" s="97"/>
      <c r="V277" s="97"/>
      <c r="W277" s="97"/>
      <c r="X277" s="97"/>
      <c r="Y277" s="97"/>
      <c r="Z277" s="97"/>
      <c r="AA277" s="97"/>
      <c r="AB277" s="97"/>
      <c r="AC277" s="97"/>
      <c r="AD277" s="97"/>
      <c r="AE277" s="97"/>
      <c r="AF277" s="97"/>
      <c r="AG277" s="97"/>
      <c r="AH277" s="97"/>
      <c r="AI277" s="97"/>
      <c r="AJ277" s="97"/>
      <c r="AK277" s="97"/>
      <c r="AL277" s="97"/>
    </row>
    <row r="278" ht="15.75" customHeight="1">
      <c r="A278" s="94"/>
      <c r="B278" s="95"/>
      <c r="C278" s="95"/>
      <c r="D278" s="96"/>
      <c r="E278" s="260"/>
      <c r="F278" s="97"/>
      <c r="G278" s="97"/>
      <c r="H278" s="97"/>
      <c r="I278" s="97"/>
      <c r="J278" s="97"/>
      <c r="K278" s="97"/>
      <c r="L278" s="97"/>
      <c r="M278" s="97"/>
      <c r="N278" s="97"/>
      <c r="O278" s="97"/>
      <c r="P278" s="97"/>
      <c r="Q278" s="97"/>
      <c r="R278" s="95"/>
      <c r="S278" s="97"/>
      <c r="T278" s="97"/>
      <c r="U278" s="97"/>
      <c r="V278" s="97"/>
      <c r="W278" s="97"/>
      <c r="X278" s="97"/>
      <c r="Y278" s="97"/>
      <c r="Z278" s="97"/>
      <c r="AA278" s="97"/>
      <c r="AB278" s="97"/>
      <c r="AC278" s="97"/>
      <c r="AD278" s="97"/>
      <c r="AE278" s="97"/>
      <c r="AF278" s="97"/>
      <c r="AG278" s="97"/>
      <c r="AH278" s="97"/>
      <c r="AI278" s="97"/>
      <c r="AJ278" s="97"/>
      <c r="AK278" s="97"/>
      <c r="AL278" s="97"/>
    </row>
    <row r="279" ht="15.75" customHeight="1">
      <c r="A279" s="94"/>
      <c r="B279" s="95"/>
      <c r="C279" s="95"/>
      <c r="D279" s="96"/>
      <c r="E279" s="260"/>
      <c r="F279" s="97"/>
      <c r="G279" s="97"/>
      <c r="H279" s="97"/>
      <c r="I279" s="97"/>
      <c r="J279" s="97"/>
      <c r="K279" s="97"/>
      <c r="L279" s="97"/>
      <c r="M279" s="97"/>
      <c r="N279" s="97"/>
      <c r="O279" s="97"/>
      <c r="P279" s="97"/>
      <c r="Q279" s="97"/>
      <c r="R279" s="95"/>
      <c r="S279" s="97"/>
      <c r="T279" s="97"/>
      <c r="U279" s="97"/>
      <c r="V279" s="97"/>
      <c r="W279" s="97"/>
      <c r="X279" s="97"/>
      <c r="Y279" s="97"/>
      <c r="Z279" s="97"/>
      <c r="AA279" s="97"/>
      <c r="AB279" s="97"/>
      <c r="AC279" s="97"/>
      <c r="AD279" s="97"/>
      <c r="AE279" s="97"/>
      <c r="AF279" s="97"/>
      <c r="AG279" s="97"/>
      <c r="AH279" s="97"/>
      <c r="AI279" s="97"/>
      <c r="AJ279" s="97"/>
      <c r="AK279" s="97"/>
      <c r="AL279" s="97"/>
    </row>
    <row r="280" ht="15.75" customHeight="1">
      <c r="A280" s="94"/>
      <c r="B280" s="95"/>
      <c r="C280" s="95"/>
      <c r="D280" s="96"/>
      <c r="E280" s="260"/>
      <c r="F280" s="97"/>
      <c r="G280" s="97"/>
      <c r="H280" s="97"/>
      <c r="I280" s="97"/>
      <c r="J280" s="97"/>
      <c r="K280" s="97"/>
      <c r="L280" s="97"/>
      <c r="M280" s="97"/>
      <c r="N280" s="97"/>
      <c r="O280" s="97"/>
      <c r="P280" s="97"/>
      <c r="Q280" s="97"/>
      <c r="R280" s="95"/>
      <c r="S280" s="97"/>
      <c r="T280" s="97"/>
      <c r="U280" s="97"/>
      <c r="V280" s="97"/>
      <c r="W280" s="97"/>
      <c r="X280" s="97"/>
      <c r="Y280" s="97"/>
      <c r="Z280" s="97"/>
      <c r="AA280" s="97"/>
      <c r="AB280" s="97"/>
      <c r="AC280" s="97"/>
      <c r="AD280" s="97"/>
      <c r="AE280" s="97"/>
      <c r="AF280" s="97"/>
      <c r="AG280" s="97"/>
      <c r="AH280" s="97"/>
      <c r="AI280" s="97"/>
      <c r="AJ280" s="97"/>
      <c r="AK280" s="97"/>
      <c r="AL280" s="97"/>
    </row>
    <row r="281" ht="15.75" customHeight="1">
      <c r="A281" s="94"/>
      <c r="B281" s="95"/>
      <c r="C281" s="95"/>
      <c r="D281" s="96"/>
      <c r="E281" s="260"/>
      <c r="F281" s="97"/>
      <c r="G281" s="97"/>
      <c r="H281" s="97"/>
      <c r="I281" s="97"/>
      <c r="J281" s="97"/>
      <c r="K281" s="97"/>
      <c r="L281" s="97"/>
      <c r="M281" s="97"/>
      <c r="N281" s="97"/>
      <c r="O281" s="97"/>
      <c r="P281" s="97"/>
      <c r="Q281" s="97"/>
      <c r="R281" s="95"/>
      <c r="S281" s="97"/>
      <c r="T281" s="97"/>
      <c r="U281" s="97"/>
      <c r="V281" s="97"/>
      <c r="W281" s="97"/>
      <c r="X281" s="97"/>
      <c r="Y281" s="97"/>
      <c r="Z281" s="97"/>
      <c r="AA281" s="97"/>
      <c r="AB281" s="97"/>
      <c r="AC281" s="97"/>
      <c r="AD281" s="97"/>
      <c r="AE281" s="97"/>
      <c r="AF281" s="97"/>
      <c r="AG281" s="97"/>
      <c r="AH281" s="97"/>
      <c r="AI281" s="97"/>
      <c r="AJ281" s="97"/>
      <c r="AK281" s="97"/>
      <c r="AL281" s="97"/>
    </row>
    <row r="282" ht="15.75" customHeight="1">
      <c r="A282" s="94"/>
      <c r="B282" s="95"/>
      <c r="C282" s="95"/>
      <c r="D282" s="96"/>
      <c r="E282" s="260"/>
      <c r="F282" s="97"/>
      <c r="G282" s="97"/>
      <c r="H282" s="97"/>
      <c r="I282" s="97"/>
      <c r="J282" s="97"/>
      <c r="K282" s="97"/>
      <c r="L282" s="97"/>
      <c r="M282" s="97"/>
      <c r="N282" s="97"/>
      <c r="O282" s="97"/>
      <c r="P282" s="97"/>
      <c r="Q282" s="97"/>
      <c r="R282" s="95"/>
      <c r="S282" s="97"/>
      <c r="T282" s="97"/>
      <c r="U282" s="97"/>
      <c r="V282" s="97"/>
      <c r="W282" s="97"/>
      <c r="X282" s="97"/>
      <c r="Y282" s="97"/>
      <c r="Z282" s="97"/>
      <c r="AA282" s="97"/>
      <c r="AB282" s="97"/>
      <c r="AC282" s="97"/>
      <c r="AD282" s="97"/>
      <c r="AE282" s="97"/>
      <c r="AF282" s="97"/>
      <c r="AG282" s="97"/>
      <c r="AH282" s="97"/>
      <c r="AI282" s="97"/>
      <c r="AJ282" s="97"/>
      <c r="AK282" s="97"/>
      <c r="AL282" s="97"/>
    </row>
    <row r="283" ht="15.75" customHeight="1">
      <c r="A283" s="94"/>
      <c r="B283" s="95"/>
      <c r="C283" s="95"/>
      <c r="D283" s="96"/>
      <c r="E283" s="260"/>
      <c r="F283" s="97"/>
      <c r="G283" s="97"/>
      <c r="H283" s="97"/>
      <c r="I283" s="97"/>
      <c r="J283" s="97"/>
      <c r="K283" s="97"/>
      <c r="L283" s="97"/>
      <c r="M283" s="97"/>
      <c r="N283" s="97"/>
      <c r="O283" s="97"/>
      <c r="P283" s="97"/>
      <c r="Q283" s="97"/>
      <c r="R283" s="95"/>
      <c r="S283" s="97"/>
      <c r="T283" s="97"/>
      <c r="U283" s="97"/>
      <c r="V283" s="97"/>
      <c r="W283" s="97"/>
      <c r="X283" s="97"/>
      <c r="Y283" s="97"/>
      <c r="Z283" s="97"/>
      <c r="AA283" s="97"/>
      <c r="AB283" s="97"/>
      <c r="AC283" s="97"/>
      <c r="AD283" s="97"/>
      <c r="AE283" s="97"/>
      <c r="AF283" s="97"/>
      <c r="AG283" s="97"/>
      <c r="AH283" s="97"/>
      <c r="AI283" s="97"/>
      <c r="AJ283" s="97"/>
      <c r="AK283" s="97"/>
      <c r="AL283" s="97"/>
    </row>
    <row r="284" ht="15.75" customHeight="1">
      <c r="A284" s="94"/>
      <c r="B284" s="95"/>
      <c r="C284" s="95"/>
      <c r="D284" s="96"/>
      <c r="E284" s="260"/>
      <c r="F284" s="97"/>
      <c r="G284" s="97"/>
      <c r="H284" s="97"/>
      <c r="I284" s="97"/>
      <c r="J284" s="97"/>
      <c r="K284" s="97"/>
      <c r="L284" s="97"/>
      <c r="M284" s="97"/>
      <c r="N284" s="97"/>
      <c r="O284" s="97"/>
      <c r="P284" s="97"/>
      <c r="Q284" s="97"/>
      <c r="R284" s="95"/>
      <c r="S284" s="97"/>
      <c r="T284" s="97"/>
      <c r="U284" s="97"/>
      <c r="V284" s="97"/>
      <c r="W284" s="97"/>
      <c r="X284" s="97"/>
      <c r="Y284" s="97"/>
      <c r="Z284" s="97"/>
      <c r="AA284" s="97"/>
      <c r="AB284" s="97"/>
      <c r="AC284" s="97"/>
      <c r="AD284" s="97"/>
      <c r="AE284" s="97"/>
      <c r="AF284" s="97"/>
      <c r="AG284" s="97"/>
      <c r="AH284" s="97"/>
      <c r="AI284" s="97"/>
      <c r="AJ284" s="97"/>
      <c r="AK284" s="97"/>
      <c r="AL284" s="97"/>
    </row>
    <row r="285" ht="15.75" customHeight="1">
      <c r="A285" s="94"/>
      <c r="B285" s="95"/>
      <c r="C285" s="95"/>
      <c r="D285" s="96"/>
      <c r="E285" s="260"/>
      <c r="F285" s="97"/>
      <c r="G285" s="97"/>
      <c r="H285" s="97"/>
      <c r="I285" s="97"/>
      <c r="J285" s="97"/>
      <c r="K285" s="97"/>
      <c r="L285" s="97"/>
      <c r="M285" s="97"/>
      <c r="N285" s="97"/>
      <c r="O285" s="97"/>
      <c r="P285" s="97"/>
      <c r="Q285" s="97"/>
      <c r="R285" s="95"/>
      <c r="S285" s="97"/>
      <c r="T285" s="97"/>
      <c r="U285" s="97"/>
      <c r="V285" s="97"/>
      <c r="W285" s="97"/>
      <c r="X285" s="97"/>
      <c r="Y285" s="97"/>
      <c r="Z285" s="97"/>
      <c r="AA285" s="97"/>
      <c r="AB285" s="97"/>
      <c r="AC285" s="97"/>
      <c r="AD285" s="97"/>
      <c r="AE285" s="97"/>
      <c r="AF285" s="97"/>
      <c r="AG285" s="97"/>
      <c r="AH285" s="97"/>
      <c r="AI285" s="97"/>
      <c r="AJ285" s="97"/>
      <c r="AK285" s="97"/>
      <c r="AL285" s="97"/>
    </row>
    <row r="286" ht="15.75" customHeight="1">
      <c r="A286" s="94"/>
      <c r="B286" s="95"/>
      <c r="C286" s="95"/>
      <c r="D286" s="96"/>
      <c r="E286" s="260"/>
      <c r="F286" s="97"/>
      <c r="G286" s="97"/>
      <c r="H286" s="97"/>
      <c r="I286" s="97"/>
      <c r="J286" s="97"/>
      <c r="K286" s="97"/>
      <c r="L286" s="97"/>
      <c r="M286" s="97"/>
      <c r="N286" s="97"/>
      <c r="O286" s="97"/>
      <c r="P286" s="97"/>
      <c r="Q286" s="97"/>
      <c r="R286" s="95"/>
      <c r="S286" s="97"/>
      <c r="T286" s="97"/>
      <c r="U286" s="97"/>
      <c r="V286" s="97"/>
      <c r="W286" s="97"/>
      <c r="X286" s="97"/>
      <c r="Y286" s="97"/>
      <c r="Z286" s="97"/>
      <c r="AA286" s="97"/>
      <c r="AB286" s="97"/>
      <c r="AC286" s="97"/>
      <c r="AD286" s="97"/>
      <c r="AE286" s="97"/>
      <c r="AF286" s="97"/>
      <c r="AG286" s="97"/>
      <c r="AH286" s="97"/>
      <c r="AI286" s="97"/>
      <c r="AJ286" s="97"/>
      <c r="AK286" s="97"/>
      <c r="AL286" s="97"/>
    </row>
    <row r="287" ht="15.75" customHeight="1">
      <c r="A287" s="94"/>
      <c r="B287" s="95"/>
      <c r="C287" s="95"/>
      <c r="D287" s="96"/>
      <c r="E287" s="260"/>
      <c r="F287" s="97"/>
      <c r="G287" s="97"/>
      <c r="H287" s="97"/>
      <c r="I287" s="97"/>
      <c r="J287" s="97"/>
      <c r="K287" s="97"/>
      <c r="L287" s="97"/>
      <c r="M287" s="97"/>
      <c r="N287" s="97"/>
      <c r="O287" s="97"/>
      <c r="P287" s="97"/>
      <c r="Q287" s="97"/>
      <c r="R287" s="95"/>
      <c r="S287" s="97"/>
      <c r="T287" s="97"/>
      <c r="U287" s="97"/>
      <c r="V287" s="97"/>
      <c r="W287" s="97"/>
      <c r="X287" s="97"/>
      <c r="Y287" s="97"/>
      <c r="Z287" s="97"/>
      <c r="AA287" s="97"/>
      <c r="AB287" s="97"/>
      <c r="AC287" s="97"/>
      <c r="AD287" s="97"/>
      <c r="AE287" s="97"/>
      <c r="AF287" s="97"/>
      <c r="AG287" s="97"/>
      <c r="AH287" s="97"/>
      <c r="AI287" s="97"/>
      <c r="AJ287" s="97"/>
      <c r="AK287" s="97"/>
      <c r="AL287" s="97"/>
    </row>
    <row r="288" ht="15.75" customHeight="1">
      <c r="A288" s="94"/>
      <c r="B288" s="95"/>
      <c r="C288" s="95"/>
      <c r="D288" s="96"/>
      <c r="E288" s="260"/>
      <c r="F288" s="97"/>
      <c r="G288" s="97"/>
      <c r="H288" s="97"/>
      <c r="I288" s="97"/>
      <c r="J288" s="97"/>
      <c r="K288" s="97"/>
      <c r="L288" s="97"/>
      <c r="M288" s="97"/>
      <c r="N288" s="97"/>
      <c r="O288" s="97"/>
      <c r="P288" s="97"/>
      <c r="Q288" s="97"/>
      <c r="R288" s="95"/>
      <c r="S288" s="97"/>
      <c r="T288" s="97"/>
      <c r="U288" s="97"/>
      <c r="V288" s="97"/>
      <c r="W288" s="97"/>
      <c r="X288" s="97"/>
      <c r="Y288" s="97"/>
      <c r="Z288" s="97"/>
      <c r="AA288" s="97"/>
      <c r="AB288" s="97"/>
      <c r="AC288" s="97"/>
      <c r="AD288" s="97"/>
      <c r="AE288" s="97"/>
      <c r="AF288" s="97"/>
      <c r="AG288" s="97"/>
      <c r="AH288" s="97"/>
      <c r="AI288" s="97"/>
      <c r="AJ288" s="97"/>
      <c r="AK288" s="97"/>
      <c r="AL288" s="97"/>
    </row>
    <row r="289" ht="15.75" customHeight="1">
      <c r="A289" s="94"/>
      <c r="B289" s="95"/>
      <c r="C289" s="95"/>
      <c r="D289" s="96"/>
      <c r="E289" s="260"/>
      <c r="F289" s="97"/>
      <c r="G289" s="97"/>
      <c r="H289" s="97"/>
      <c r="I289" s="97"/>
      <c r="J289" s="97"/>
      <c r="K289" s="97"/>
      <c r="L289" s="97"/>
      <c r="M289" s="97"/>
      <c r="N289" s="97"/>
      <c r="O289" s="97"/>
      <c r="P289" s="97"/>
      <c r="Q289" s="97"/>
      <c r="R289" s="95"/>
      <c r="S289" s="97"/>
      <c r="T289" s="97"/>
      <c r="U289" s="97"/>
      <c r="V289" s="97"/>
      <c r="W289" s="97"/>
      <c r="X289" s="97"/>
      <c r="Y289" s="97"/>
      <c r="Z289" s="97"/>
      <c r="AA289" s="97"/>
      <c r="AB289" s="97"/>
      <c r="AC289" s="97"/>
      <c r="AD289" s="97"/>
      <c r="AE289" s="97"/>
      <c r="AF289" s="97"/>
      <c r="AG289" s="97"/>
      <c r="AH289" s="97"/>
      <c r="AI289" s="97"/>
      <c r="AJ289" s="97"/>
      <c r="AK289" s="97"/>
      <c r="AL289" s="97"/>
    </row>
    <row r="290" ht="15.75" customHeight="1">
      <c r="A290" s="94"/>
      <c r="B290" s="95"/>
      <c r="C290" s="95"/>
      <c r="D290" s="96"/>
      <c r="E290" s="260"/>
      <c r="F290" s="97"/>
      <c r="G290" s="97"/>
      <c r="H290" s="97"/>
      <c r="I290" s="97"/>
      <c r="J290" s="97"/>
      <c r="K290" s="97"/>
      <c r="L290" s="97"/>
      <c r="M290" s="97"/>
      <c r="N290" s="97"/>
      <c r="O290" s="97"/>
      <c r="P290" s="97"/>
      <c r="Q290" s="97"/>
      <c r="R290" s="95"/>
      <c r="S290" s="97"/>
      <c r="T290" s="97"/>
      <c r="U290" s="97"/>
      <c r="V290" s="97"/>
      <c r="W290" s="97"/>
      <c r="X290" s="97"/>
      <c r="Y290" s="97"/>
      <c r="Z290" s="97"/>
      <c r="AA290" s="97"/>
      <c r="AB290" s="97"/>
      <c r="AC290" s="97"/>
      <c r="AD290" s="97"/>
      <c r="AE290" s="97"/>
      <c r="AF290" s="97"/>
      <c r="AG290" s="97"/>
      <c r="AH290" s="97"/>
      <c r="AI290" s="97"/>
      <c r="AJ290" s="97"/>
      <c r="AK290" s="97"/>
      <c r="AL290" s="97"/>
    </row>
    <row r="291" ht="15.75" customHeight="1">
      <c r="A291" s="94"/>
      <c r="B291" s="95"/>
      <c r="C291" s="95"/>
      <c r="D291" s="96"/>
      <c r="E291" s="260"/>
      <c r="F291" s="97"/>
      <c r="G291" s="97"/>
      <c r="H291" s="97"/>
      <c r="I291" s="97"/>
      <c r="J291" s="97"/>
      <c r="K291" s="97"/>
      <c r="L291" s="97"/>
      <c r="M291" s="97"/>
      <c r="N291" s="97"/>
      <c r="O291" s="97"/>
      <c r="P291" s="97"/>
      <c r="Q291" s="97"/>
      <c r="R291" s="95"/>
      <c r="S291" s="97"/>
      <c r="T291" s="97"/>
      <c r="U291" s="97"/>
      <c r="V291" s="97"/>
      <c r="W291" s="97"/>
      <c r="X291" s="97"/>
      <c r="Y291" s="97"/>
      <c r="Z291" s="97"/>
      <c r="AA291" s="97"/>
      <c r="AB291" s="97"/>
      <c r="AC291" s="97"/>
      <c r="AD291" s="97"/>
      <c r="AE291" s="97"/>
      <c r="AF291" s="97"/>
      <c r="AG291" s="97"/>
      <c r="AH291" s="97"/>
      <c r="AI291" s="97"/>
      <c r="AJ291" s="97"/>
      <c r="AK291" s="97"/>
      <c r="AL291" s="97"/>
    </row>
    <row r="292" ht="15.75" customHeight="1">
      <c r="A292" s="94"/>
      <c r="B292" s="95"/>
      <c r="C292" s="95"/>
      <c r="D292" s="96"/>
      <c r="E292" s="260"/>
      <c r="F292" s="97"/>
      <c r="G292" s="97"/>
      <c r="H292" s="97"/>
      <c r="I292" s="97"/>
      <c r="J292" s="97"/>
      <c r="K292" s="97"/>
      <c r="L292" s="97"/>
      <c r="M292" s="97"/>
      <c r="N292" s="97"/>
      <c r="O292" s="97"/>
      <c r="P292" s="97"/>
      <c r="Q292" s="97"/>
      <c r="R292" s="95"/>
      <c r="S292" s="97"/>
      <c r="T292" s="97"/>
      <c r="U292" s="97"/>
      <c r="V292" s="97"/>
      <c r="W292" s="97"/>
      <c r="X292" s="97"/>
      <c r="Y292" s="97"/>
      <c r="Z292" s="97"/>
      <c r="AA292" s="97"/>
      <c r="AB292" s="97"/>
      <c r="AC292" s="97"/>
      <c r="AD292" s="97"/>
      <c r="AE292" s="97"/>
      <c r="AF292" s="97"/>
      <c r="AG292" s="97"/>
      <c r="AH292" s="97"/>
      <c r="AI292" s="97"/>
      <c r="AJ292" s="97"/>
      <c r="AK292" s="97"/>
      <c r="AL292" s="97"/>
    </row>
    <row r="293" ht="15.75" customHeight="1">
      <c r="A293" s="94"/>
      <c r="B293" s="95"/>
      <c r="C293" s="95"/>
      <c r="D293" s="96"/>
      <c r="E293" s="260"/>
      <c r="F293" s="97"/>
      <c r="G293" s="97"/>
      <c r="H293" s="97"/>
      <c r="I293" s="97"/>
      <c r="J293" s="97"/>
      <c r="K293" s="97"/>
      <c r="L293" s="97"/>
      <c r="M293" s="97"/>
      <c r="N293" s="97"/>
      <c r="O293" s="97"/>
      <c r="P293" s="97"/>
      <c r="Q293" s="97"/>
      <c r="R293" s="95"/>
      <c r="S293" s="97"/>
      <c r="T293" s="97"/>
      <c r="U293" s="97"/>
      <c r="V293" s="97"/>
      <c r="W293" s="97"/>
      <c r="X293" s="97"/>
      <c r="Y293" s="97"/>
      <c r="Z293" s="97"/>
      <c r="AA293" s="97"/>
      <c r="AB293" s="97"/>
      <c r="AC293" s="97"/>
      <c r="AD293" s="97"/>
      <c r="AE293" s="97"/>
      <c r="AF293" s="97"/>
      <c r="AG293" s="97"/>
      <c r="AH293" s="97"/>
      <c r="AI293" s="97"/>
      <c r="AJ293" s="97"/>
      <c r="AK293" s="97"/>
      <c r="AL293" s="97"/>
    </row>
    <row r="294" ht="15.75" customHeight="1">
      <c r="A294" s="94"/>
      <c r="B294" s="95"/>
      <c r="C294" s="95"/>
      <c r="D294" s="96"/>
      <c r="E294" s="260"/>
      <c r="F294" s="97"/>
      <c r="G294" s="97"/>
      <c r="H294" s="97"/>
      <c r="I294" s="97"/>
      <c r="J294" s="97"/>
      <c r="K294" s="97"/>
      <c r="L294" s="97"/>
      <c r="M294" s="97"/>
      <c r="N294" s="97"/>
      <c r="O294" s="97"/>
      <c r="P294" s="97"/>
      <c r="Q294" s="97"/>
      <c r="R294" s="95"/>
      <c r="S294" s="97"/>
      <c r="T294" s="97"/>
      <c r="U294" s="97"/>
      <c r="V294" s="97"/>
      <c r="W294" s="97"/>
      <c r="X294" s="97"/>
      <c r="Y294" s="97"/>
      <c r="Z294" s="97"/>
      <c r="AA294" s="97"/>
      <c r="AB294" s="97"/>
      <c r="AC294" s="97"/>
      <c r="AD294" s="97"/>
      <c r="AE294" s="97"/>
      <c r="AF294" s="97"/>
      <c r="AG294" s="97"/>
      <c r="AH294" s="97"/>
      <c r="AI294" s="97"/>
      <c r="AJ294" s="97"/>
      <c r="AK294" s="97"/>
      <c r="AL294" s="97"/>
    </row>
    <row r="295" ht="15.75" customHeight="1">
      <c r="A295" s="94"/>
      <c r="B295" s="95"/>
      <c r="C295" s="95"/>
      <c r="D295" s="96"/>
      <c r="E295" s="260"/>
      <c r="F295" s="97"/>
      <c r="G295" s="97"/>
      <c r="H295" s="97"/>
      <c r="I295" s="97"/>
      <c r="J295" s="97"/>
      <c r="K295" s="97"/>
      <c r="L295" s="97"/>
      <c r="M295" s="97"/>
      <c r="N295" s="97"/>
      <c r="O295" s="97"/>
      <c r="P295" s="97"/>
      <c r="Q295" s="97"/>
      <c r="R295" s="95"/>
      <c r="S295" s="97"/>
      <c r="T295" s="97"/>
      <c r="U295" s="97"/>
      <c r="V295" s="97"/>
      <c r="W295" s="97"/>
      <c r="X295" s="97"/>
      <c r="Y295" s="97"/>
      <c r="Z295" s="97"/>
      <c r="AA295" s="97"/>
      <c r="AB295" s="97"/>
      <c r="AC295" s="97"/>
      <c r="AD295" s="97"/>
      <c r="AE295" s="97"/>
      <c r="AF295" s="97"/>
      <c r="AG295" s="97"/>
      <c r="AH295" s="97"/>
      <c r="AI295" s="97"/>
      <c r="AJ295" s="97"/>
      <c r="AK295" s="97"/>
      <c r="AL295" s="97"/>
    </row>
    <row r="296" ht="15.75" customHeight="1">
      <c r="A296" s="94"/>
      <c r="B296" s="95"/>
      <c r="C296" s="95"/>
      <c r="D296" s="96"/>
      <c r="E296" s="260"/>
      <c r="F296" s="97"/>
      <c r="G296" s="97"/>
      <c r="H296" s="97"/>
      <c r="I296" s="97"/>
      <c r="J296" s="97"/>
      <c r="K296" s="97"/>
      <c r="L296" s="97"/>
      <c r="M296" s="97"/>
      <c r="N296" s="97"/>
      <c r="O296" s="97"/>
      <c r="P296" s="97"/>
      <c r="Q296" s="97"/>
      <c r="R296" s="95"/>
      <c r="S296" s="97"/>
      <c r="T296" s="97"/>
      <c r="U296" s="97"/>
      <c r="V296" s="97"/>
      <c r="W296" s="97"/>
      <c r="X296" s="97"/>
      <c r="Y296" s="97"/>
      <c r="Z296" s="97"/>
      <c r="AA296" s="97"/>
      <c r="AB296" s="97"/>
      <c r="AC296" s="97"/>
      <c r="AD296" s="97"/>
      <c r="AE296" s="97"/>
      <c r="AF296" s="97"/>
      <c r="AG296" s="97"/>
      <c r="AH296" s="97"/>
      <c r="AI296" s="97"/>
      <c r="AJ296" s="97"/>
      <c r="AK296" s="97"/>
      <c r="AL296" s="97"/>
    </row>
    <row r="297" ht="15.75" customHeight="1">
      <c r="A297" s="94"/>
      <c r="B297" s="95"/>
      <c r="C297" s="95"/>
      <c r="D297" s="96"/>
      <c r="E297" s="260"/>
      <c r="F297" s="97"/>
      <c r="G297" s="97"/>
      <c r="H297" s="97"/>
      <c r="I297" s="97"/>
      <c r="J297" s="97"/>
      <c r="K297" s="97"/>
      <c r="L297" s="97"/>
      <c r="M297" s="97"/>
      <c r="N297" s="97"/>
      <c r="O297" s="97"/>
      <c r="P297" s="97"/>
      <c r="Q297" s="97"/>
      <c r="R297" s="95"/>
      <c r="S297" s="97"/>
      <c r="T297" s="97"/>
      <c r="U297" s="97"/>
      <c r="V297" s="97"/>
      <c r="W297" s="97"/>
      <c r="X297" s="97"/>
      <c r="Y297" s="97"/>
      <c r="Z297" s="97"/>
      <c r="AA297" s="97"/>
      <c r="AB297" s="97"/>
      <c r="AC297" s="97"/>
      <c r="AD297" s="97"/>
      <c r="AE297" s="97"/>
      <c r="AF297" s="97"/>
      <c r="AG297" s="97"/>
      <c r="AH297" s="97"/>
      <c r="AI297" s="97"/>
      <c r="AJ297" s="97"/>
      <c r="AK297" s="97"/>
      <c r="AL297" s="97"/>
    </row>
    <row r="298" ht="15.75" customHeight="1">
      <c r="A298" s="94"/>
      <c r="B298" s="95"/>
      <c r="C298" s="95"/>
      <c r="D298" s="96"/>
      <c r="E298" s="260"/>
      <c r="F298" s="97"/>
      <c r="G298" s="97"/>
      <c r="H298" s="97"/>
      <c r="I298" s="97"/>
      <c r="J298" s="97"/>
      <c r="K298" s="97"/>
      <c r="L298" s="97"/>
      <c r="M298" s="97"/>
      <c r="N298" s="97"/>
      <c r="O298" s="97"/>
      <c r="P298" s="97"/>
      <c r="Q298" s="97"/>
      <c r="R298" s="95"/>
      <c r="S298" s="97"/>
      <c r="T298" s="97"/>
      <c r="U298" s="97"/>
      <c r="V298" s="97"/>
      <c r="W298" s="97"/>
      <c r="X298" s="97"/>
      <c r="Y298" s="97"/>
      <c r="Z298" s="97"/>
      <c r="AA298" s="97"/>
      <c r="AB298" s="97"/>
      <c r="AC298" s="97"/>
      <c r="AD298" s="97"/>
      <c r="AE298" s="97"/>
      <c r="AF298" s="97"/>
      <c r="AG298" s="97"/>
      <c r="AH298" s="97"/>
      <c r="AI298" s="97"/>
      <c r="AJ298" s="97"/>
      <c r="AK298" s="97"/>
      <c r="AL298" s="97"/>
    </row>
    <row r="299" ht="15.75" customHeight="1">
      <c r="A299" s="94"/>
      <c r="B299" s="95"/>
      <c r="C299" s="95"/>
      <c r="D299" s="96"/>
      <c r="E299" s="260"/>
      <c r="F299" s="97"/>
      <c r="G299" s="97"/>
      <c r="H299" s="97"/>
      <c r="I299" s="97"/>
      <c r="J299" s="97"/>
      <c r="K299" s="97"/>
      <c r="L299" s="97"/>
      <c r="M299" s="97"/>
      <c r="N299" s="97"/>
      <c r="O299" s="97"/>
      <c r="P299" s="97"/>
      <c r="Q299" s="97"/>
      <c r="R299" s="95"/>
      <c r="S299" s="97"/>
      <c r="T299" s="97"/>
      <c r="U299" s="97"/>
      <c r="V299" s="97"/>
      <c r="W299" s="97"/>
      <c r="X299" s="97"/>
      <c r="Y299" s="97"/>
      <c r="Z299" s="97"/>
      <c r="AA299" s="97"/>
      <c r="AB299" s="97"/>
      <c r="AC299" s="97"/>
      <c r="AD299" s="97"/>
      <c r="AE299" s="97"/>
      <c r="AF299" s="97"/>
      <c r="AG299" s="97"/>
      <c r="AH299" s="97"/>
      <c r="AI299" s="97"/>
      <c r="AJ299" s="97"/>
      <c r="AK299" s="97"/>
      <c r="AL299" s="97"/>
    </row>
    <row r="300" ht="15.75" customHeight="1">
      <c r="A300" s="94"/>
      <c r="B300" s="95"/>
      <c r="C300" s="95"/>
      <c r="D300" s="96"/>
      <c r="E300" s="260"/>
      <c r="F300" s="97"/>
      <c r="G300" s="97"/>
      <c r="H300" s="97"/>
      <c r="I300" s="97"/>
      <c r="J300" s="97"/>
      <c r="K300" s="97"/>
      <c r="L300" s="97"/>
      <c r="M300" s="97"/>
      <c r="N300" s="97"/>
      <c r="O300" s="97"/>
      <c r="P300" s="97"/>
      <c r="Q300" s="97"/>
      <c r="R300" s="95"/>
      <c r="S300" s="97"/>
      <c r="T300" s="97"/>
      <c r="U300" s="97"/>
      <c r="V300" s="97"/>
      <c r="W300" s="97"/>
      <c r="X300" s="97"/>
      <c r="Y300" s="97"/>
      <c r="Z300" s="97"/>
      <c r="AA300" s="97"/>
      <c r="AB300" s="97"/>
      <c r="AC300" s="97"/>
      <c r="AD300" s="97"/>
      <c r="AE300" s="97"/>
      <c r="AF300" s="97"/>
      <c r="AG300" s="97"/>
      <c r="AH300" s="97"/>
      <c r="AI300" s="97"/>
      <c r="AJ300" s="97"/>
      <c r="AK300" s="97"/>
      <c r="AL300" s="97"/>
    </row>
    <row r="301" ht="15.75" customHeight="1">
      <c r="A301" s="94"/>
      <c r="B301" s="95"/>
      <c r="C301" s="95"/>
      <c r="D301" s="96"/>
      <c r="E301" s="260"/>
      <c r="F301" s="97"/>
      <c r="G301" s="97"/>
      <c r="H301" s="97"/>
      <c r="I301" s="97"/>
      <c r="J301" s="97"/>
      <c r="K301" s="97"/>
      <c r="L301" s="97"/>
      <c r="M301" s="97"/>
      <c r="N301" s="97"/>
      <c r="O301" s="97"/>
      <c r="P301" s="97"/>
      <c r="Q301" s="97"/>
      <c r="R301" s="95"/>
      <c r="S301" s="97"/>
      <c r="T301" s="97"/>
      <c r="U301" s="97"/>
      <c r="V301" s="97"/>
      <c r="W301" s="97"/>
      <c r="X301" s="97"/>
      <c r="Y301" s="97"/>
      <c r="Z301" s="97"/>
      <c r="AA301" s="97"/>
      <c r="AB301" s="97"/>
      <c r="AC301" s="97"/>
      <c r="AD301" s="97"/>
      <c r="AE301" s="97"/>
      <c r="AF301" s="97"/>
      <c r="AG301" s="97"/>
      <c r="AH301" s="97"/>
      <c r="AI301" s="97"/>
      <c r="AJ301" s="97"/>
      <c r="AK301" s="97"/>
      <c r="AL301" s="97"/>
    </row>
    <row r="302" ht="15.75" customHeight="1">
      <c r="A302" s="94"/>
      <c r="B302" s="95"/>
      <c r="C302" s="95"/>
      <c r="D302" s="96"/>
      <c r="E302" s="260"/>
      <c r="F302" s="97"/>
      <c r="G302" s="97"/>
      <c r="H302" s="97"/>
      <c r="I302" s="97"/>
      <c r="J302" s="97"/>
      <c r="K302" s="97"/>
      <c r="L302" s="97"/>
      <c r="M302" s="97"/>
      <c r="N302" s="97"/>
      <c r="O302" s="97"/>
      <c r="P302" s="97"/>
      <c r="Q302" s="97"/>
      <c r="R302" s="95"/>
      <c r="S302" s="97"/>
      <c r="T302" s="97"/>
      <c r="U302" s="97"/>
      <c r="V302" s="97"/>
      <c r="W302" s="97"/>
      <c r="X302" s="97"/>
      <c r="Y302" s="97"/>
      <c r="Z302" s="97"/>
      <c r="AA302" s="97"/>
      <c r="AB302" s="97"/>
      <c r="AC302" s="97"/>
      <c r="AD302" s="97"/>
      <c r="AE302" s="97"/>
      <c r="AF302" s="97"/>
      <c r="AG302" s="97"/>
      <c r="AH302" s="97"/>
      <c r="AI302" s="97"/>
      <c r="AJ302" s="97"/>
      <c r="AK302" s="97"/>
      <c r="AL302" s="97"/>
    </row>
    <row r="303" ht="15.75" customHeight="1">
      <c r="A303" s="94"/>
      <c r="B303" s="95"/>
      <c r="C303" s="95"/>
      <c r="D303" s="96"/>
      <c r="E303" s="260"/>
      <c r="F303" s="97"/>
      <c r="G303" s="97"/>
      <c r="H303" s="97"/>
      <c r="I303" s="97"/>
      <c r="J303" s="97"/>
      <c r="K303" s="97"/>
      <c r="L303" s="97"/>
      <c r="M303" s="97"/>
      <c r="N303" s="97"/>
      <c r="O303" s="97"/>
      <c r="P303" s="97"/>
      <c r="Q303" s="97"/>
      <c r="R303" s="95"/>
      <c r="S303" s="97"/>
      <c r="T303" s="97"/>
      <c r="U303" s="97"/>
      <c r="V303" s="97"/>
      <c r="W303" s="97"/>
      <c r="X303" s="97"/>
      <c r="Y303" s="97"/>
      <c r="Z303" s="97"/>
      <c r="AA303" s="97"/>
      <c r="AB303" s="97"/>
      <c r="AC303" s="97"/>
      <c r="AD303" s="97"/>
      <c r="AE303" s="97"/>
      <c r="AF303" s="97"/>
      <c r="AG303" s="97"/>
      <c r="AH303" s="97"/>
      <c r="AI303" s="97"/>
      <c r="AJ303" s="97"/>
      <c r="AK303" s="97"/>
      <c r="AL303" s="97"/>
    </row>
    <row r="304" ht="15.75" customHeight="1">
      <c r="A304" s="94"/>
      <c r="B304" s="95"/>
      <c r="C304" s="95"/>
      <c r="D304" s="96"/>
      <c r="E304" s="260"/>
      <c r="F304" s="97"/>
      <c r="G304" s="97"/>
      <c r="H304" s="97"/>
      <c r="I304" s="97"/>
      <c r="J304" s="97"/>
      <c r="K304" s="97"/>
      <c r="L304" s="97"/>
      <c r="M304" s="97"/>
      <c r="N304" s="97"/>
      <c r="O304" s="97"/>
      <c r="P304" s="97"/>
      <c r="Q304" s="97"/>
      <c r="R304" s="95"/>
      <c r="S304" s="97"/>
      <c r="T304" s="97"/>
      <c r="U304" s="97"/>
      <c r="V304" s="97"/>
      <c r="W304" s="97"/>
      <c r="X304" s="97"/>
      <c r="Y304" s="97"/>
      <c r="Z304" s="97"/>
      <c r="AA304" s="97"/>
      <c r="AB304" s="97"/>
      <c r="AC304" s="97"/>
      <c r="AD304" s="97"/>
      <c r="AE304" s="97"/>
      <c r="AF304" s="97"/>
      <c r="AG304" s="97"/>
      <c r="AH304" s="97"/>
      <c r="AI304" s="97"/>
      <c r="AJ304" s="97"/>
      <c r="AK304" s="97"/>
      <c r="AL304" s="97"/>
    </row>
    <row r="305" ht="15.75" customHeight="1">
      <c r="A305" s="94"/>
      <c r="B305" s="95"/>
      <c r="C305" s="95"/>
      <c r="D305" s="96"/>
      <c r="E305" s="260"/>
      <c r="F305" s="97"/>
      <c r="G305" s="97"/>
      <c r="H305" s="97"/>
      <c r="I305" s="97"/>
      <c r="J305" s="97"/>
      <c r="K305" s="97"/>
      <c r="L305" s="97"/>
      <c r="M305" s="97"/>
      <c r="N305" s="97"/>
      <c r="O305" s="97"/>
      <c r="P305" s="97"/>
      <c r="Q305" s="97"/>
      <c r="R305" s="95"/>
      <c r="S305" s="97"/>
      <c r="T305" s="97"/>
      <c r="U305" s="97"/>
      <c r="V305" s="97"/>
      <c r="W305" s="97"/>
      <c r="X305" s="97"/>
      <c r="Y305" s="97"/>
      <c r="Z305" s="97"/>
      <c r="AA305" s="97"/>
      <c r="AB305" s="97"/>
      <c r="AC305" s="97"/>
      <c r="AD305" s="97"/>
      <c r="AE305" s="97"/>
      <c r="AF305" s="97"/>
      <c r="AG305" s="97"/>
      <c r="AH305" s="97"/>
      <c r="AI305" s="97"/>
      <c r="AJ305" s="97"/>
      <c r="AK305" s="97"/>
      <c r="AL305" s="97"/>
    </row>
    <row r="306" ht="15.75" customHeight="1">
      <c r="A306" s="94"/>
      <c r="B306" s="95"/>
      <c r="C306" s="95"/>
      <c r="D306" s="96"/>
      <c r="E306" s="260"/>
      <c r="F306" s="97"/>
      <c r="G306" s="97"/>
      <c r="H306" s="97"/>
      <c r="I306" s="97"/>
      <c r="J306" s="97"/>
      <c r="K306" s="97"/>
      <c r="L306" s="97"/>
      <c r="M306" s="97"/>
      <c r="N306" s="97"/>
      <c r="O306" s="97"/>
      <c r="P306" s="97"/>
      <c r="Q306" s="97"/>
      <c r="R306" s="95"/>
      <c r="S306" s="97"/>
      <c r="T306" s="97"/>
      <c r="U306" s="97"/>
      <c r="V306" s="97"/>
      <c r="W306" s="97"/>
      <c r="X306" s="97"/>
      <c r="Y306" s="97"/>
      <c r="Z306" s="97"/>
      <c r="AA306" s="97"/>
      <c r="AB306" s="97"/>
      <c r="AC306" s="97"/>
      <c r="AD306" s="97"/>
      <c r="AE306" s="97"/>
      <c r="AF306" s="97"/>
      <c r="AG306" s="97"/>
      <c r="AH306" s="97"/>
      <c r="AI306" s="97"/>
      <c r="AJ306" s="97"/>
      <c r="AK306" s="97"/>
      <c r="AL306" s="97"/>
    </row>
    <row r="307" ht="15.75" customHeight="1">
      <c r="A307" s="94"/>
      <c r="B307" s="95"/>
      <c r="C307" s="95"/>
      <c r="D307" s="96"/>
      <c r="E307" s="260"/>
      <c r="F307" s="97"/>
      <c r="G307" s="97"/>
      <c r="H307" s="97"/>
      <c r="I307" s="97"/>
      <c r="J307" s="97"/>
      <c r="K307" s="97"/>
      <c r="L307" s="97"/>
      <c r="M307" s="97"/>
      <c r="N307" s="97"/>
      <c r="O307" s="97"/>
      <c r="P307" s="97"/>
      <c r="Q307" s="97"/>
      <c r="R307" s="95"/>
      <c r="S307" s="97"/>
      <c r="T307" s="97"/>
      <c r="U307" s="97"/>
      <c r="V307" s="97"/>
      <c r="W307" s="97"/>
      <c r="X307" s="97"/>
      <c r="Y307" s="97"/>
      <c r="Z307" s="97"/>
      <c r="AA307" s="97"/>
      <c r="AB307" s="97"/>
      <c r="AC307" s="97"/>
      <c r="AD307" s="97"/>
      <c r="AE307" s="97"/>
      <c r="AF307" s="97"/>
      <c r="AG307" s="97"/>
      <c r="AH307" s="97"/>
      <c r="AI307" s="97"/>
      <c r="AJ307" s="97"/>
      <c r="AK307" s="97"/>
      <c r="AL307" s="97"/>
    </row>
    <row r="308" ht="15.75" customHeight="1">
      <c r="A308" s="94"/>
      <c r="B308" s="95"/>
      <c r="C308" s="95"/>
      <c r="D308" s="96"/>
      <c r="E308" s="260"/>
      <c r="F308" s="97"/>
      <c r="G308" s="97"/>
      <c r="H308" s="97"/>
      <c r="I308" s="97"/>
      <c r="J308" s="97"/>
      <c r="K308" s="97"/>
      <c r="L308" s="97"/>
      <c r="M308" s="97"/>
      <c r="N308" s="97"/>
      <c r="O308" s="97"/>
      <c r="P308" s="97"/>
      <c r="Q308" s="97"/>
      <c r="R308" s="95"/>
      <c r="S308" s="97"/>
      <c r="T308" s="97"/>
      <c r="U308" s="97"/>
      <c r="V308" s="97"/>
      <c r="W308" s="97"/>
      <c r="X308" s="97"/>
      <c r="Y308" s="97"/>
      <c r="Z308" s="97"/>
      <c r="AA308" s="97"/>
      <c r="AB308" s="97"/>
      <c r="AC308" s="97"/>
      <c r="AD308" s="97"/>
      <c r="AE308" s="97"/>
      <c r="AF308" s="97"/>
      <c r="AG308" s="97"/>
      <c r="AH308" s="97"/>
      <c r="AI308" s="97"/>
      <c r="AJ308" s="97"/>
      <c r="AK308" s="97"/>
      <c r="AL308" s="97"/>
    </row>
    <row r="309" ht="15.75" customHeight="1">
      <c r="A309" s="94"/>
      <c r="B309" s="95"/>
      <c r="C309" s="95"/>
      <c r="D309" s="96"/>
      <c r="E309" s="260"/>
      <c r="F309" s="97"/>
      <c r="G309" s="97"/>
      <c r="H309" s="97"/>
      <c r="I309" s="97"/>
      <c r="J309" s="97"/>
      <c r="K309" s="97"/>
      <c r="L309" s="97"/>
      <c r="M309" s="97"/>
      <c r="N309" s="97"/>
      <c r="O309" s="97"/>
      <c r="P309" s="97"/>
      <c r="Q309" s="97"/>
      <c r="R309" s="95"/>
      <c r="S309" s="97"/>
      <c r="T309" s="97"/>
      <c r="U309" s="97"/>
      <c r="V309" s="97"/>
      <c r="W309" s="97"/>
      <c r="X309" s="97"/>
      <c r="Y309" s="97"/>
      <c r="Z309" s="97"/>
      <c r="AA309" s="97"/>
      <c r="AB309" s="97"/>
      <c r="AC309" s="97"/>
      <c r="AD309" s="97"/>
      <c r="AE309" s="97"/>
      <c r="AF309" s="97"/>
      <c r="AG309" s="97"/>
      <c r="AH309" s="97"/>
      <c r="AI309" s="97"/>
      <c r="AJ309" s="97"/>
      <c r="AK309" s="97"/>
      <c r="AL309" s="97"/>
    </row>
    <row r="310" ht="15.75" customHeight="1">
      <c r="A310" s="94"/>
      <c r="B310" s="95"/>
      <c r="C310" s="95"/>
      <c r="D310" s="96"/>
      <c r="E310" s="260"/>
      <c r="F310" s="97"/>
      <c r="G310" s="97"/>
      <c r="H310" s="97"/>
      <c r="I310" s="97"/>
      <c r="J310" s="97"/>
      <c r="K310" s="97"/>
      <c r="L310" s="97"/>
      <c r="M310" s="97"/>
      <c r="N310" s="97"/>
      <c r="O310" s="97"/>
      <c r="P310" s="97"/>
      <c r="Q310" s="97"/>
      <c r="R310" s="95"/>
      <c r="S310" s="97"/>
      <c r="T310" s="97"/>
      <c r="U310" s="97"/>
      <c r="V310" s="97"/>
      <c r="W310" s="97"/>
      <c r="X310" s="97"/>
      <c r="Y310" s="97"/>
      <c r="Z310" s="97"/>
      <c r="AA310" s="97"/>
      <c r="AB310" s="97"/>
      <c r="AC310" s="97"/>
      <c r="AD310" s="97"/>
      <c r="AE310" s="97"/>
      <c r="AF310" s="97"/>
      <c r="AG310" s="97"/>
      <c r="AH310" s="97"/>
      <c r="AI310" s="97"/>
      <c r="AJ310" s="97"/>
      <c r="AK310" s="97"/>
      <c r="AL310" s="97"/>
    </row>
    <row r="311" ht="15.75" customHeight="1">
      <c r="A311" s="94"/>
      <c r="B311" s="95"/>
      <c r="C311" s="95"/>
      <c r="D311" s="96"/>
      <c r="E311" s="260"/>
      <c r="F311" s="97"/>
      <c r="G311" s="97"/>
      <c r="H311" s="97"/>
      <c r="I311" s="97"/>
      <c r="J311" s="97"/>
      <c r="K311" s="97"/>
      <c r="L311" s="97"/>
      <c r="M311" s="97"/>
      <c r="N311" s="97"/>
      <c r="O311" s="97"/>
      <c r="P311" s="97"/>
      <c r="Q311" s="97"/>
      <c r="R311" s="95"/>
      <c r="S311" s="97"/>
      <c r="T311" s="97"/>
      <c r="U311" s="97"/>
      <c r="V311" s="97"/>
      <c r="W311" s="97"/>
      <c r="X311" s="97"/>
      <c r="Y311" s="97"/>
      <c r="Z311" s="97"/>
      <c r="AA311" s="97"/>
      <c r="AB311" s="97"/>
      <c r="AC311" s="97"/>
      <c r="AD311" s="97"/>
      <c r="AE311" s="97"/>
      <c r="AF311" s="97"/>
      <c r="AG311" s="97"/>
      <c r="AH311" s="97"/>
      <c r="AI311" s="97"/>
      <c r="AJ311" s="97"/>
      <c r="AK311" s="97"/>
      <c r="AL311" s="97"/>
    </row>
    <row r="312" ht="15.75" customHeight="1">
      <c r="A312" s="94"/>
      <c r="B312" s="95"/>
      <c r="C312" s="95"/>
      <c r="D312" s="96"/>
      <c r="E312" s="260"/>
      <c r="F312" s="97"/>
      <c r="G312" s="97"/>
      <c r="H312" s="97"/>
      <c r="I312" s="97"/>
      <c r="J312" s="97"/>
      <c r="K312" s="97"/>
      <c r="L312" s="97"/>
      <c r="M312" s="97"/>
      <c r="N312" s="97"/>
      <c r="O312" s="97"/>
      <c r="P312" s="97"/>
      <c r="Q312" s="97"/>
      <c r="R312" s="95"/>
      <c r="S312" s="97"/>
      <c r="T312" s="97"/>
      <c r="U312" s="97"/>
      <c r="V312" s="97"/>
      <c r="W312" s="97"/>
      <c r="X312" s="97"/>
      <c r="Y312" s="97"/>
      <c r="Z312" s="97"/>
      <c r="AA312" s="97"/>
      <c r="AB312" s="97"/>
      <c r="AC312" s="97"/>
      <c r="AD312" s="97"/>
      <c r="AE312" s="97"/>
      <c r="AF312" s="97"/>
      <c r="AG312" s="97"/>
      <c r="AH312" s="97"/>
      <c r="AI312" s="97"/>
      <c r="AJ312" s="97"/>
      <c r="AK312" s="97"/>
      <c r="AL312" s="97"/>
    </row>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U79">
    <cfRule type="cellIs" dxfId="3" priority="1" operator="lessThan">
      <formula>1</formula>
    </cfRule>
  </conditionalFormatting>
  <conditionalFormatting sqref="U79">
    <cfRule type="cellIs" dxfId="4" priority="2" operator="greaterThan">
      <formula>1</formula>
    </cfRule>
  </conditionalFormatting>
  <conditionalFormatting sqref="F26:Q26">
    <cfRule type="expression" dxfId="5" priority="3">
      <formula>NOT(isformula(F26))</formula>
    </cfRule>
  </conditionalFormatting>
  <conditionalFormatting sqref="F27:Q27">
    <cfRule type="expression" dxfId="5" priority="4">
      <formula>NOT(isformula(F27))</formula>
    </cfRule>
  </conditionalFormatting>
  <conditionalFormatting sqref="F31:Q31">
    <cfRule type="expression" dxfId="5" priority="5">
      <formula>NOT(isformula(F31))</formula>
    </cfRule>
  </conditionalFormatting>
  <conditionalFormatting sqref="F32:Q32">
    <cfRule type="expression" dxfId="5" priority="6">
      <formula>NOT(isformula(F32))</formula>
    </cfRule>
  </conditionalFormatting>
  <conditionalFormatting sqref="F33:Q33">
    <cfRule type="expression" dxfId="5" priority="7">
      <formula>NOT(isformula(F33))</formula>
    </cfRule>
  </conditionalFormatting>
  <conditionalFormatting sqref="F34:Q34">
    <cfRule type="expression" dxfId="5" priority="8">
      <formula>NOT(isformula(F34))</formula>
    </cfRule>
  </conditionalFormatting>
  <conditionalFormatting sqref="F43:Q43">
    <cfRule type="expression" dxfId="5" priority="9">
      <formula>NOT(isformula(F43))</formula>
    </cfRule>
  </conditionalFormatting>
  <conditionalFormatting sqref="F44:Q44">
    <cfRule type="expression" dxfId="5" priority="10">
      <formula>NOT(isformula(F44))</formula>
    </cfRule>
  </conditionalFormatting>
  <conditionalFormatting sqref="F45:Q45">
    <cfRule type="expression" dxfId="5" priority="11">
      <formula>NOT(isformula(F45))</formula>
    </cfRule>
  </conditionalFormatting>
  <conditionalFormatting sqref="F47:Q47">
    <cfRule type="expression" dxfId="5" priority="12">
      <formula>NOT(isformula(F47))</formula>
    </cfRule>
  </conditionalFormatting>
  <conditionalFormatting sqref="F50:Q50">
    <cfRule type="expression" dxfId="5" priority="13">
      <formula>NOT(isformula(F50))</formula>
    </cfRule>
  </conditionalFormatting>
  <conditionalFormatting sqref="F51:Q51">
    <cfRule type="expression" dxfId="5" priority="14">
      <formula>NOT(isformula(F51))</formula>
    </cfRule>
  </conditionalFormatting>
  <conditionalFormatting sqref="F52:Q52">
    <cfRule type="expression" dxfId="5" priority="15">
      <formula>NOT(isformula(F52))</formula>
    </cfRule>
  </conditionalFormatting>
  <conditionalFormatting sqref="F53:Q53">
    <cfRule type="expression" dxfId="5" priority="16">
      <formula>NOT(isformula(F53))</formula>
    </cfRule>
  </conditionalFormatting>
  <conditionalFormatting sqref="F54:Q54">
    <cfRule type="expression" dxfId="5" priority="17">
      <formula>NOT(isformula(F54))</formula>
    </cfRule>
  </conditionalFormatting>
  <conditionalFormatting sqref="F57:Q57">
    <cfRule type="expression" dxfId="5" priority="18">
      <formula>NOT(isformula(F57))</formula>
    </cfRule>
  </conditionalFormatting>
  <conditionalFormatting sqref="F61:Q61">
    <cfRule type="expression" dxfId="5" priority="19">
      <formula>NOT(isformula(F61))</formula>
    </cfRule>
  </conditionalFormatting>
  <conditionalFormatting sqref="F64:Q64">
    <cfRule type="expression" dxfId="5" priority="20">
      <formula>NOT(isformula(F64))</formula>
    </cfRule>
  </conditionalFormatting>
  <conditionalFormatting sqref="F71:Q71">
    <cfRule type="expression" dxfId="5" priority="21">
      <formula>NOT(isformula(F71))</formula>
    </cfRule>
  </conditionalFormatting>
  <conditionalFormatting sqref="F72:Q72">
    <cfRule type="expression" dxfId="5" priority="22">
      <formula>NOT(isformula(F72))</formula>
    </cfRule>
  </conditionalFormatting>
  <conditionalFormatting sqref="F73:Q73">
    <cfRule type="expression" dxfId="5" priority="23">
      <formula>NOT(isformula(F73))</formula>
    </cfRule>
  </conditionalFormatting>
  <conditionalFormatting sqref="F74:Q74">
    <cfRule type="expression" dxfId="5" priority="24">
      <formula>NOT(isformula(F74))</formula>
    </cfRule>
  </conditionalFormatting>
  <conditionalFormatting sqref="F75:Q75">
    <cfRule type="expression" dxfId="5" priority="25">
      <formula>NOT(isformula(F75))</formula>
    </cfRule>
  </conditionalFormatting>
  <conditionalFormatting sqref="F76:Q76">
    <cfRule type="expression" dxfId="5" priority="26">
      <formula>NOT(isformula(F76))</formula>
    </cfRule>
  </conditionalFormatting>
  <conditionalFormatting sqref="F77:Q77">
    <cfRule type="expression" dxfId="5" priority="27">
      <formula>NOT(isformula(F77))</formula>
    </cfRule>
  </conditionalFormatting>
  <conditionalFormatting sqref="F78:Q78">
    <cfRule type="expression" dxfId="5" priority="28">
      <formula>NOT(isformula(F78))</formula>
    </cfRule>
  </conditionalFormatting>
  <conditionalFormatting sqref="F79:Q79">
    <cfRule type="expression" dxfId="5" priority="29">
      <formula>NOT(isformula(F79))</formula>
    </cfRule>
  </conditionalFormatting>
  <conditionalFormatting sqref="F80:Q80">
    <cfRule type="expression" dxfId="5" priority="30">
      <formula>NOT(isformula(F80))</formula>
    </cfRule>
  </conditionalFormatting>
  <conditionalFormatting sqref="F81:Q81">
    <cfRule type="expression" dxfId="5" priority="31">
      <formula>NOT(isformula(F81))</formula>
    </cfRule>
  </conditionalFormatting>
  <conditionalFormatting sqref="F82:Q82">
    <cfRule type="expression" dxfId="5" priority="32">
      <formula>NOT(isformula(F82))</formula>
    </cfRule>
  </conditionalFormatting>
  <conditionalFormatting sqref="F83:Q83">
    <cfRule type="expression" dxfId="5" priority="33">
      <formula>NOT(isformula(F83))</formula>
    </cfRule>
  </conditionalFormatting>
  <conditionalFormatting sqref="F84:Q84">
    <cfRule type="expression" dxfId="5" priority="34">
      <formula>NOT(isformula(F84))</formula>
    </cfRule>
  </conditionalFormatting>
  <conditionalFormatting sqref="F85:Q85">
    <cfRule type="expression" dxfId="5" priority="35">
      <formula>NOT(isformula(F85))</formula>
    </cfRule>
  </conditionalFormatting>
  <conditionalFormatting sqref="F104:Q104">
    <cfRule type="expression" dxfId="5" priority="36">
      <formula>NOT(isformula(F104))</formula>
    </cfRule>
  </conditionalFormatting>
  <conditionalFormatting sqref="F112:Q112">
    <cfRule type="cellIs" dxfId="2" priority="37" operator="lessThan">
      <formula>0</formula>
    </cfRule>
  </conditionalFormatting>
  <dataValidations>
    <dataValidation type="custom" allowBlank="1" showInputMessage="1" prompt="Eingabehilfe - Onlinewerbung für Geschäftskunden in % vom B2B-Umsatz, z. B. 3 %. Vorschlag aus dem Vorjahr, überschreibbar." sqref="D59">
      <formula1>1</formula1>
    </dataValidation>
    <dataValidation type="custom" allowBlank="1" showInputMessage="1" prompt="Eingabehilfe - Fahrt- und Reisekosten pro Monat, brutto. Vorschlag aus dem Vorjahr, überschreibbar." sqref="D78">
      <formula1>1</formula1>
    </dataValidation>
    <dataValidation type="custom" allowBlank="1" showInputMessage="1" prompt="Eingabehilfe - Eigenkapital, das Sie einbringen (Startkapital), als Einmalbetrag direkt im Gründungsmonat eintragen. Vorschlag aus dem Vorjahr, überschreibbar." sqref="D33">
      <formula1>1</formula1>
    </dataValidation>
    <dataValidation type="custom" allowBlank="1" showInputMessage="1" prompt="Eingabehilfe - Versandkosten je verkauftem Stück (B2B), netto. Vorschlag aus dem Vorjahr, überschreibbar." sqref="D68">
      <formula1>1</formula1>
    </dataValidation>
    <dataValidation type="custom" allowBlank="1" showInputMessage="1" prompt="Eingabehilfe - Zuschüsse, z. B. Einstiegsgeld oder Fördermittel. Einmalzahlungen direkt im jeweiligen Monat eintragen. Vorschlag aus dem Vorjahr, überschreibbar." sqref="D31">
      <formula1>1</formula1>
    </dataValidation>
    <dataValidation type="custom" allowBlank="1" showInputMessage="1" prompt="Eingabehilfe - Software-Abos und Apps pro Monat, brutto. Vorschlag aus dem Vorjahr, überschreibbar." sqref="D73">
      <formula1>1</formula1>
    </dataValidation>
    <dataValidation type="custom" allowBlank="1" showInputMessage="1" prompt="Eingabehilfe - Onlinewerbung für Privatkunden in % vom B2C-Umsatz, z. B. 5 %. Google/Meta: USt. 0 % (Reverse Charge). Vorschlag aus dem Vorjahr, überschreibbar." sqref="D58">
      <formula1>1</formula1>
    </dataValidation>
    <dataValidation type="list" allowBlank="1" showInputMessage="1" showErrorMessage="1" prompt="Bitte 0 %, 7 % oder 19 % wählen." sqref="C12:C16 C19:C23 C26:C27 C31:C34 C43:C47 C50:C54 C57:C61 C64:C68 C71:C85">
      <formula1>fk_L_USt</formula1>
    </dataValidation>
    <dataValidation type="custom" allowBlank="1" showInputMessage="1" prompt="Eingabehilfe - Betriebshaftpflicht und andere betriebliche Versicherungen pro Monat (USt. 0 %). Vorschlag aus dem Vorjahr, überschreibbar." sqref="D77">
      <formula1>1</formula1>
    </dataValidation>
    <dataValidation type="custom" allowBlank="1" showInputMessage="1" prompt="Eingabehilfe - Sonstige Marketingkosten pro Monat, brutto. Vorschlag aus dem Vorjahr, überschreibbar." sqref="D61">
      <formula1>1</formula1>
    </dataValidation>
    <dataValidation type="custom" allowBlank="1" showInputMessage="1" prompt="Eingabehilfe - Lagermiete oder Lagerkosten pro Monat, brutto. Vorschlag aus dem Vorjahr, überschreibbar." sqref="D64">
      <formula1>1</formula1>
    </dataValidation>
    <dataValidation type="custom" allowBlank="1" showInputMessage="1" prompt="Eingabehilfe - Steuerberater, Buchhaltung, Rechtsberatung pro Monat, brutto. Vorschlag aus dem Vorjahr, überschreibbar." sqref="D71">
      <formula1>1</formula1>
    </dataValidation>
    <dataValidation type="custom" allowBlank="1" showInputMessage="1" prompt="Eingabehilfe - Minijobs und Aushilfen pro Monat (Minijob-Grenze 2026: 603 €). Vorschlag aus dem Vorjahr, überschreibbar." sqref="D45">
      <formula1>1</formula1>
    </dataValidation>
    <dataValidation type="custom" allowBlank="1" showInputMessage="1" prompt="Eingabehilfe - Reinigung pro Monat, brutto. Vorschlag aus dem Vorjahr, überschreibbar." sqref="D53">
      <formula1>1</formula1>
    </dataValidation>
    <dataValidation type="custom" allowBlank="1" showInputMessage="1" prompt="Eingabehilfe - Miete für Büro, Laden oder Werkstatt pro Monat, brutto. USt. 19 % nur, wenn der Vermieter Umsatzsteuer ausweist, sonst 0 %. Vorschlag aus dem Vorjahr, überschreibbar." sqref="D50">
      <formula1>1</formula1>
    </dataValidation>
    <dataValidation type="custom" allowBlank="1" showInputMessage="1" prompt="Eingabehilfe - Sonstige laufende Kosten pro Monat, brutto. Vorschlag aus dem Vorjahr, überschreibbar." sqref="D79">
      <formula1>1</formula1>
    </dataValidation>
    <dataValidation type="custom" allowBlank="1" showInputMessage="1" prompt="Eingabehilfe - Freie Zeile: Bezeichnung in Spalte B selbst eintragen (nur in LIQ Jahr1), Monatsbetrag brutto in Spalte D. Vorschlag aus dem Vorjahr, überschreibbar." sqref="D80:D85">
      <formula1>1</formula1>
    </dataValidation>
    <dataValidation type="custom" allowBlank="1" showInputMessage="1" prompt="Eingabehilfe - Weitere betriebliche Einnahmen. Monatsbetrag brutto in Spalte D. Vorschlag aus dem Vorjahr, überschreibbar." sqref="D27">
      <formula1>1</formula1>
    </dataValidation>
    <dataValidation type="custom" allowBlank="1" showInputMessage="1" prompt="Eingabehilfe - Kontoführung und Zahlungsgebühren pro Monat (USt. 0 %). Vorschlag aus dem Vorjahr, überschreibbar." sqref="D76">
      <formula1>1</formula1>
    </dataValidation>
    <dataValidation type="custom" allowBlank="1" showInputMessage="1" prompt="Eingabehilfe - Bruttolöhne Ihrer Angestellten pro Monat. Vorschlag aus dem Vorjahr, überschreibbar." sqref="D44">
      <formula1>1</formula1>
    </dataValidation>
    <dataValidation type="custom" allowBlank="1" showInputMessage="1" prompt="Eingabehilfe - Versandkosten je verkauftem Stück (B2C), netto. Vorschlag aus dem Vorjahr, überschreibbar." sqref="D66">
      <formula1>1</formula1>
    </dataValidation>
    <dataValidation type="custom" allowBlank="1" showInputMessage="1" prompt="Eingabehilfe - Ihr monatlicher Bedarf für den Lebensunterhalt (inkl. privater Kranken- und Rentenversicherung). Richtwert: Blatt „Haushalt“. Vorschlag aus dem Vorjahr, überschreibbar." sqref="D43">
      <formula1>1</formula1>
    </dataValidation>
    <dataValidation type="custom" allowBlank="1" showInputMessage="1" prompt="Eingabehilfe - Telefon, Handy, Internet pro Monat, brutto. Vorschlag aus dem Vorjahr, überschreibbar." sqref="D72">
      <formula1>1</formula1>
    </dataValidation>
    <dataValidation type="custom" allowBlank="1" showInputMessage="1" prompt="Eingabehilfe - Sonstige Personalkosten, z. B. Berufsgenossenschaft, Fortbildung. Vorschlag aus dem Vorjahr, überschreibbar." sqref="D47">
      <formula1>1</formula1>
    </dataValidation>
    <dataValidation type="custom" allowBlank="1" showInputMessage="1" prompt="Eingabehilfe - Provisionen in % vom Gesamtumsatz (B2C + B2B), z. B. an Vermittler oder Plattformen. Vorschlag aus dem Vorjahr, überschreibbar." sqref="D60">
      <formula1>1</formula1>
    </dataValidation>
    <dataValidation type="custom" allowBlank="1" showInputMessage="1" prompt="Eingabehilfe - Arbeitgeberanteil zur Sozialversicherung in % der Löhne aus Zeile 44 und 45. Vorbelegt: 25 %. Vorschlag aus dem Vorjahr, überschreibbar." sqref="D46">
      <formula1>1</formula1>
    </dataValidation>
    <dataValidation type="custom" allowBlank="1" showInputMessage="1" prompt="Eingabehilfe - Gründungszuschuss: 6 Monate ALG I + 300 €, danach ggf. 9 Monate 300 €. Beträge direkt in die Monate eintragen. Vorschlag aus dem Vorjahr, überschreibbar." sqref="D34">
      <formula1>1</formula1>
    </dataValidation>
    <dataValidation type="custom" allowBlank="1" showInputMessage="1" prompt="Eingabehilfe - Porto pro Monat (Briefmarken: USt. 0 %). Vorschlag aus dem Vorjahr, überschreibbar." sqref="D75">
      <formula1>1</formula1>
    </dataValidation>
    <dataValidation type="custom" allowBlank="1" showInputMessage="1" prompt="Eingabehilfe - Verpackung/Handling je verkauftem Stück (B2B), netto. Vorschlag aus dem Vorjahr, überschreibbar." sqref="D67">
      <formula1>1</formula1>
    </dataValidation>
    <dataValidation type="custom" allowBlank="1" showInputMessage="1" prompt="Eingabehilfe - Stromabschlag pro Monat, brutto. Vorschlag aus dem Vorjahr, überschreibbar." sqref="D52">
      <formula1>1</formula1>
    </dataValidation>
    <dataValidation type="custom" allowBlank="1" showInputMessage="1" prompt="Eingabehilfe - Büromaterial pro Monat, brutto. Vorschlag aus dem Vorjahr, überschreibbar." sqref="D74">
      <formula1>1</formula1>
    </dataValidation>
    <dataValidation type="custom" allowBlank="1" showInputMessage="1" prompt="Eingabehilfe - Nebenkostenvorauszahlung pro Monat, brutto. Vorschlag aus dem Vorjahr, überschreibbar." sqref="D51">
      <formula1>1</formula1>
    </dataValidation>
    <dataValidation type="custom" allowBlank="1" showInputMessage="1" prompt="Eingabehilfe - Mietkaution als NEGATIVEN Betrag direkt im Zahlungsmonat eintragen (z. B. -3000). Nicht in Spalte D. Vorschlag aus dem Vorjahr, überschreibbar." sqref="D32">
      <formula1>1</formula1>
    </dataValidation>
    <dataValidation type="custom" allowBlank="1" showInputMessage="1" prompt="Eingabehilfe - Weitere betriebliche Einnahmen, z. B. Provisionen oder Erstattungen. Monatsbetrag brutto in Spalte D. Vorschlag aus dem Vorjahr, überschreibbar." sqref="D26">
      <formula1>1</formula1>
    </dataValidation>
    <dataValidation type="custom" allowBlank="1" showInputMessage="1" prompt="Eingabehilfe - Reparaturen und Instandhaltung pro Monat, brutto. Vorschlag aus dem Vorjahr, überschreibbar." sqref="D54">
      <formula1>1</formula1>
    </dataValidation>
    <dataValidation type="custom" allowBlank="1" showInputMessage="1" prompt="Eingabehilfe - Verpackung/Handling je verkauftem Stück (B2C), netto. Wird automatisch mit den Mengen multipliziert. Vorschlag aus dem Vorjahr, überschreibbar." sqref="D65">
      <formula1>1</formula1>
    </dataValidation>
    <dataValidation type="custom" allowBlank="1" showInputMessage="1" prompt="Eingabehilfe - Flyer, Anzeigen, Visitenkarten pro Monat, brutto. Vorschlag aus dem Vorjahr, überschreibbar." sqref="D57">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5.0"/>
    <col customWidth="1" min="2" max="2" width="34.0"/>
    <col customWidth="1" min="3" max="3" width="7.0"/>
    <col customWidth="1" min="4" max="4" width="11.0"/>
    <col customWidth="1" min="5" max="5" width="9.0"/>
    <col customWidth="1" min="6" max="17" width="10.44"/>
    <col customWidth="1" min="18" max="18" width="12.56"/>
    <col customWidth="1" min="19" max="19" width="8.22"/>
  </cols>
  <sheetData>
    <row r="1" ht="35.25" customHeight="1">
      <c r="A1" s="162"/>
      <c r="B1" s="10"/>
      <c r="C1" s="5"/>
      <c r="D1" s="8"/>
      <c r="E1" s="163"/>
      <c r="F1" s="164"/>
      <c r="G1" s="164"/>
      <c r="H1" s="164"/>
      <c r="I1" s="164"/>
      <c r="J1" s="164"/>
      <c r="K1" s="164"/>
      <c r="L1" s="164"/>
      <c r="M1" s="164"/>
      <c r="N1" s="164"/>
      <c r="O1" s="164"/>
      <c r="P1" s="164"/>
      <c r="Q1" s="164"/>
      <c r="R1" s="10"/>
      <c r="S1" s="165"/>
      <c r="T1" s="165"/>
      <c r="U1" s="166"/>
      <c r="V1" s="166"/>
      <c r="W1" s="166"/>
      <c r="X1" s="166"/>
      <c r="Y1" s="166"/>
      <c r="Z1" s="166"/>
      <c r="AA1" s="166"/>
      <c r="AB1" s="166"/>
      <c r="AC1" s="166"/>
      <c r="AD1" s="166"/>
      <c r="AE1" s="166"/>
      <c r="AF1" s="166"/>
      <c r="AG1" s="166"/>
      <c r="AH1" s="166"/>
      <c r="AI1" s="166"/>
      <c r="AJ1" s="166"/>
      <c r="AK1" s="166"/>
      <c r="AL1" s="166"/>
    </row>
    <row r="2" ht="22.5" customHeight="1">
      <c r="A2" s="167" t="s">
        <v>278</v>
      </c>
      <c r="B2" s="10"/>
      <c r="C2" s="5"/>
      <c r="D2" s="8"/>
      <c r="E2" s="163"/>
      <c r="F2" s="164"/>
      <c r="G2" s="164"/>
      <c r="H2" s="164"/>
      <c r="I2" s="164"/>
      <c r="J2" s="164"/>
      <c r="K2" s="164"/>
      <c r="L2" s="164"/>
      <c r="M2" s="164"/>
      <c r="N2" s="164"/>
      <c r="O2" s="164"/>
      <c r="P2" s="164"/>
      <c r="Q2" s="164"/>
      <c r="R2" s="10"/>
      <c r="S2" s="165"/>
      <c r="T2" s="165"/>
      <c r="U2" s="166"/>
      <c r="V2" s="166"/>
      <c r="W2" s="166"/>
      <c r="X2" s="166"/>
      <c r="Y2" s="166"/>
      <c r="Z2" s="166"/>
      <c r="AA2" s="166"/>
      <c r="AB2" s="166"/>
      <c r="AC2" s="166"/>
      <c r="AD2" s="166"/>
      <c r="AE2" s="166"/>
      <c r="AF2" s="166"/>
      <c r="AG2" s="166"/>
      <c r="AH2" s="166"/>
      <c r="AI2" s="166"/>
      <c r="AJ2" s="166"/>
      <c r="AK2" s="166"/>
      <c r="AL2" s="166"/>
    </row>
    <row r="3" ht="13.5" customHeight="1">
      <c r="A3" s="168" t="s">
        <v>260</v>
      </c>
      <c r="B3" s="10"/>
      <c r="C3" s="5"/>
      <c r="D3" s="8"/>
      <c r="E3" s="163"/>
      <c r="F3" s="164"/>
      <c r="G3" s="164"/>
      <c r="H3" s="164"/>
      <c r="I3" s="164"/>
      <c r="J3" s="164"/>
      <c r="K3" s="164"/>
      <c r="L3" s="164"/>
      <c r="M3" s="164"/>
      <c r="N3" s="164"/>
      <c r="O3" s="164"/>
      <c r="P3" s="164"/>
      <c r="Q3" s="164"/>
      <c r="R3" s="10"/>
      <c r="S3" s="165"/>
      <c r="T3" s="165"/>
      <c r="U3" s="166"/>
      <c r="V3" s="166"/>
      <c r="W3" s="166"/>
      <c r="X3" s="166"/>
      <c r="Y3" s="166"/>
      <c r="Z3" s="166"/>
      <c r="AA3" s="166"/>
      <c r="AB3" s="166"/>
      <c r="AC3" s="166"/>
      <c r="AD3" s="166"/>
      <c r="AE3" s="166"/>
      <c r="AF3" s="166"/>
      <c r="AG3" s="166"/>
      <c r="AH3" s="166"/>
      <c r="AI3" s="166"/>
      <c r="AJ3" s="166"/>
      <c r="AK3" s="166"/>
      <c r="AL3" s="166"/>
    </row>
    <row r="4" ht="15.75" customHeight="1">
      <c r="A4" s="169" t="s">
        <v>261</v>
      </c>
      <c r="B4" s="30"/>
      <c r="C4" s="27"/>
      <c r="D4" s="28"/>
      <c r="E4" s="170"/>
      <c r="F4" s="171"/>
      <c r="G4" s="171"/>
      <c r="H4" s="171"/>
      <c r="I4" s="171"/>
      <c r="J4" s="171"/>
      <c r="K4" s="171"/>
      <c r="L4" s="171"/>
      <c r="M4" s="171"/>
      <c r="N4" s="171"/>
      <c r="O4" s="171"/>
      <c r="P4" s="171"/>
      <c r="Q4" s="171"/>
      <c r="R4" s="30"/>
      <c r="S4" s="165"/>
      <c r="T4" s="165"/>
      <c r="U4" s="166"/>
      <c r="V4" s="166"/>
      <c r="W4" s="166"/>
      <c r="X4" s="166"/>
      <c r="Y4" s="166"/>
      <c r="Z4" s="166"/>
      <c r="AA4" s="166"/>
      <c r="AB4" s="166"/>
      <c r="AC4" s="166"/>
      <c r="AD4" s="166"/>
      <c r="AE4" s="166"/>
      <c r="AF4" s="166"/>
      <c r="AG4" s="166"/>
      <c r="AH4" s="166"/>
      <c r="AI4" s="166"/>
      <c r="AJ4" s="166"/>
      <c r="AK4" s="166"/>
      <c r="AL4" s="166"/>
    </row>
    <row r="5" ht="24.0" customHeight="1">
      <c r="A5" s="172">
        <f>+EDATE(iDat,24)</f>
        <v>47119</v>
      </c>
      <c r="B5" s="173" t="str">
        <f>"Liquiditätsplan "&amp;YEAR(A5)</f>
        <v>Liquiditätsplan 2029</v>
      </c>
      <c r="C5" s="35"/>
      <c r="D5" s="36"/>
      <c r="E5" s="174" t="s">
        <v>252</v>
      </c>
      <c r="F5" s="175">
        <f t="shared" ref="F5:Q5" si="1">+EDATE($A$5,F6-1)</f>
        <v>47119</v>
      </c>
      <c r="G5" s="175">
        <f t="shared" si="1"/>
        <v>47150</v>
      </c>
      <c r="H5" s="175">
        <f t="shared" si="1"/>
        <v>47178</v>
      </c>
      <c r="I5" s="175">
        <f t="shared" si="1"/>
        <v>47209</v>
      </c>
      <c r="J5" s="175">
        <f t="shared" si="1"/>
        <v>47239</v>
      </c>
      <c r="K5" s="175">
        <f t="shared" si="1"/>
        <v>47270</v>
      </c>
      <c r="L5" s="175">
        <f t="shared" si="1"/>
        <v>47300</v>
      </c>
      <c r="M5" s="175">
        <f t="shared" si="1"/>
        <v>47331</v>
      </c>
      <c r="N5" s="175">
        <f t="shared" si="1"/>
        <v>47362</v>
      </c>
      <c r="O5" s="175">
        <f t="shared" si="1"/>
        <v>47392</v>
      </c>
      <c r="P5" s="175">
        <f t="shared" si="1"/>
        <v>47423</v>
      </c>
      <c r="Q5" s="175">
        <f t="shared" si="1"/>
        <v>47453</v>
      </c>
      <c r="R5" s="176" t="s">
        <v>219</v>
      </c>
      <c r="S5" s="165"/>
      <c r="T5" s="165"/>
      <c r="U5" s="166"/>
      <c r="V5" s="166"/>
      <c r="W5" s="166"/>
      <c r="X5" s="166"/>
      <c r="Y5" s="166"/>
      <c r="Z5" s="166"/>
      <c r="AA5" s="166"/>
      <c r="AB5" s="166"/>
      <c r="AC5" s="166"/>
      <c r="AD5" s="166"/>
      <c r="AE5" s="166"/>
      <c r="AF5" s="166"/>
      <c r="AG5" s="166"/>
      <c r="AH5" s="166"/>
      <c r="AI5" s="166"/>
      <c r="AJ5" s="166"/>
      <c r="AK5" s="166"/>
      <c r="AL5" s="166"/>
    </row>
    <row r="6" ht="2.25" customHeight="1">
      <c r="A6" s="1"/>
      <c r="B6" s="1"/>
      <c r="C6" s="1"/>
      <c r="D6" s="177"/>
      <c r="E6" s="178" t="s">
        <v>253</v>
      </c>
      <c r="F6" s="178">
        <v>1.0</v>
      </c>
      <c r="G6" s="178">
        <f t="shared" ref="G6:Q6" si="2">+F6+1</f>
        <v>2</v>
      </c>
      <c r="H6" s="178">
        <f t="shared" si="2"/>
        <v>3</v>
      </c>
      <c r="I6" s="178">
        <f t="shared" si="2"/>
        <v>4</v>
      </c>
      <c r="J6" s="178">
        <f t="shared" si="2"/>
        <v>5</v>
      </c>
      <c r="K6" s="178">
        <f t="shared" si="2"/>
        <v>6</v>
      </c>
      <c r="L6" s="178">
        <f t="shared" si="2"/>
        <v>7</v>
      </c>
      <c r="M6" s="178">
        <f t="shared" si="2"/>
        <v>8</v>
      </c>
      <c r="N6" s="178">
        <f t="shared" si="2"/>
        <v>9</v>
      </c>
      <c r="O6" s="178">
        <f t="shared" si="2"/>
        <v>10</v>
      </c>
      <c r="P6" s="178">
        <f t="shared" si="2"/>
        <v>11</v>
      </c>
      <c r="Q6" s="178">
        <f t="shared" si="2"/>
        <v>12</v>
      </c>
      <c r="R6" s="179" t="str">
        <f>"1-12"</f>
        <v>1-12</v>
      </c>
      <c r="S6" s="56"/>
      <c r="T6" s="56"/>
      <c r="U6" s="63"/>
      <c r="V6" s="63"/>
      <c r="W6" s="63"/>
      <c r="X6" s="63"/>
      <c r="Y6" s="63"/>
      <c r="Z6" s="63"/>
      <c r="AA6" s="63"/>
      <c r="AB6" s="63"/>
      <c r="AC6" s="63"/>
      <c r="AD6" s="63"/>
      <c r="AE6" s="63"/>
      <c r="AF6" s="63"/>
      <c r="AG6" s="63"/>
      <c r="AH6" s="63"/>
      <c r="AI6" s="63"/>
      <c r="AJ6" s="63"/>
      <c r="AK6" s="63"/>
      <c r="AL6" s="63"/>
    </row>
    <row r="7" ht="2.25" customHeight="1">
      <c r="A7" s="180"/>
      <c r="B7" s="180"/>
      <c r="C7" s="180"/>
      <c r="D7" s="177"/>
      <c r="E7" s="181"/>
      <c r="F7" s="182">
        <f t="shared" ref="F7:Q7" si="3">+F5</f>
        <v>47119</v>
      </c>
      <c r="G7" s="182">
        <f t="shared" si="3"/>
        <v>47150</v>
      </c>
      <c r="H7" s="182">
        <f t="shared" si="3"/>
        <v>47178</v>
      </c>
      <c r="I7" s="182">
        <f t="shared" si="3"/>
        <v>47209</v>
      </c>
      <c r="J7" s="182">
        <f t="shared" si="3"/>
        <v>47239</v>
      </c>
      <c r="K7" s="182">
        <f t="shared" si="3"/>
        <v>47270</v>
      </c>
      <c r="L7" s="182">
        <f t="shared" si="3"/>
        <v>47300</v>
      </c>
      <c r="M7" s="182">
        <f t="shared" si="3"/>
        <v>47331</v>
      </c>
      <c r="N7" s="182">
        <f t="shared" si="3"/>
        <v>47362</v>
      </c>
      <c r="O7" s="182">
        <f t="shared" si="3"/>
        <v>47392</v>
      </c>
      <c r="P7" s="182">
        <f t="shared" si="3"/>
        <v>47423</v>
      </c>
      <c r="Q7" s="182">
        <f t="shared" si="3"/>
        <v>47453</v>
      </c>
      <c r="R7" s="183"/>
      <c r="S7" s="56"/>
      <c r="T7" s="56"/>
      <c r="U7" s="63"/>
      <c r="V7" s="63"/>
      <c r="W7" s="63"/>
      <c r="X7" s="63"/>
      <c r="Y7" s="63"/>
      <c r="Z7" s="63"/>
      <c r="AA7" s="63"/>
      <c r="AB7" s="63"/>
      <c r="AC7" s="63"/>
      <c r="AD7" s="63"/>
      <c r="AE7" s="63"/>
      <c r="AF7" s="63"/>
      <c r="AG7" s="63"/>
      <c r="AH7" s="63"/>
      <c r="AI7" s="63"/>
      <c r="AJ7" s="63"/>
      <c r="AK7" s="63"/>
      <c r="AL7" s="63"/>
    </row>
    <row r="8" ht="10.5" customHeight="1">
      <c r="A8" s="15"/>
      <c r="B8" s="185"/>
      <c r="C8" s="185"/>
      <c r="D8" s="186"/>
      <c r="E8" s="207"/>
      <c r="F8" s="208"/>
      <c r="G8" s="209"/>
      <c r="H8" s="209"/>
      <c r="I8" s="209"/>
      <c r="J8" s="209"/>
      <c r="K8" s="209"/>
      <c r="L8" s="209"/>
      <c r="M8" s="209"/>
      <c r="N8" s="209"/>
      <c r="O8" s="209"/>
      <c r="P8" s="209"/>
      <c r="Q8" s="209"/>
      <c r="R8" s="185"/>
      <c r="S8" s="56"/>
      <c r="T8" s="56"/>
      <c r="U8" s="189"/>
      <c r="V8" s="189"/>
      <c r="W8" s="189"/>
      <c r="X8" s="189"/>
      <c r="Y8" s="189"/>
      <c r="Z8" s="189"/>
      <c r="AA8" s="189"/>
      <c r="AB8" s="189"/>
      <c r="AC8" s="189"/>
      <c r="AD8" s="189"/>
      <c r="AE8" s="189"/>
      <c r="AF8" s="189"/>
      <c r="AG8" s="189"/>
      <c r="AH8" s="189"/>
      <c r="AI8" s="189"/>
      <c r="AJ8" s="189"/>
      <c r="AK8" s="189"/>
      <c r="AL8" s="189"/>
    </row>
    <row r="9" ht="18.0" customHeight="1">
      <c r="A9" s="190" t="s">
        <v>256</v>
      </c>
      <c r="B9" s="191" t="s">
        <v>257</v>
      </c>
      <c r="C9" s="192" t="s">
        <v>216</v>
      </c>
      <c r="D9" s="193" t="s">
        <v>258</v>
      </c>
      <c r="E9" s="194">
        <f t="shared" ref="E9:Q9" si="4">E11+E18+E25+E29</f>
        <v>0</v>
      </c>
      <c r="F9" s="194">
        <f t="shared" si="4"/>
        <v>0</v>
      </c>
      <c r="G9" s="194">
        <f t="shared" si="4"/>
        <v>0</v>
      </c>
      <c r="H9" s="194">
        <f t="shared" si="4"/>
        <v>0</v>
      </c>
      <c r="I9" s="194">
        <f t="shared" si="4"/>
        <v>0</v>
      </c>
      <c r="J9" s="194">
        <f t="shared" si="4"/>
        <v>0</v>
      </c>
      <c r="K9" s="194">
        <f t="shared" si="4"/>
        <v>0</v>
      </c>
      <c r="L9" s="194">
        <f t="shared" si="4"/>
        <v>0</v>
      </c>
      <c r="M9" s="194">
        <f t="shared" si="4"/>
        <v>0</v>
      </c>
      <c r="N9" s="194">
        <f t="shared" si="4"/>
        <v>0</v>
      </c>
      <c r="O9" s="194">
        <f t="shared" si="4"/>
        <v>0</v>
      </c>
      <c r="P9" s="194">
        <f t="shared" si="4"/>
        <v>0</v>
      </c>
      <c r="Q9" s="194">
        <f t="shared" si="4"/>
        <v>0</v>
      </c>
      <c r="R9" s="194">
        <f>F9+G9+H9+I9+J9+K9+L9+M9+N9+O9+P9+Q9</f>
        <v>0</v>
      </c>
      <c r="S9" s="56"/>
      <c r="T9" s="56"/>
      <c r="U9" s="195"/>
      <c r="V9" s="195"/>
      <c r="W9" s="195"/>
      <c r="X9" s="195"/>
      <c r="Y9" s="195"/>
      <c r="Z9" s="195"/>
      <c r="AA9" s="195"/>
      <c r="AB9" s="195"/>
      <c r="AC9" s="195"/>
      <c r="AD9" s="195"/>
      <c r="AE9" s="195"/>
      <c r="AF9" s="195"/>
      <c r="AG9" s="195"/>
      <c r="AH9" s="195"/>
      <c r="AI9" s="195"/>
      <c r="AJ9" s="195"/>
      <c r="AK9" s="195"/>
      <c r="AL9" s="195"/>
    </row>
    <row r="10" ht="3.75" customHeight="1">
      <c r="A10" s="15"/>
      <c r="B10" s="196"/>
      <c r="C10" s="197"/>
      <c r="D10" s="198"/>
      <c r="E10" s="199"/>
      <c r="F10" s="199"/>
      <c r="G10" s="199"/>
      <c r="H10" s="199"/>
      <c r="I10" s="199"/>
      <c r="J10" s="199"/>
      <c r="K10" s="199"/>
      <c r="L10" s="199"/>
      <c r="M10" s="199"/>
      <c r="N10" s="199"/>
      <c r="O10" s="199"/>
      <c r="P10" s="199"/>
      <c r="Q10" s="199"/>
      <c r="R10" s="199"/>
      <c r="S10" s="56"/>
      <c r="T10" s="56"/>
      <c r="U10" s="195"/>
      <c r="V10" s="195"/>
      <c r="W10" s="195"/>
      <c r="X10" s="195"/>
      <c r="Y10" s="195"/>
      <c r="Z10" s="195"/>
      <c r="AA10" s="195"/>
      <c r="AB10" s="195"/>
      <c r="AC10" s="195"/>
      <c r="AD10" s="195"/>
      <c r="AE10" s="195"/>
      <c r="AF10" s="195"/>
      <c r="AG10" s="195"/>
      <c r="AH10" s="195"/>
      <c r="AI10" s="195"/>
      <c r="AJ10" s="195"/>
      <c r="AK10" s="195"/>
      <c r="AL10" s="195"/>
    </row>
    <row r="11" ht="15.0" customHeight="1">
      <c r="A11" s="200" t="s">
        <v>262</v>
      </c>
      <c r="B11" s="210" t="str">
        <f>'LIQ Jahr1'!B11</f>
        <v>Umsätze B2C (Privatkunden)</v>
      </c>
      <c r="C11" s="202"/>
      <c r="D11" s="203"/>
      <c r="E11" s="204">
        <f t="shared" ref="E11:Q11" si="5">SUM(E12:E16)</f>
        <v>0</v>
      </c>
      <c r="F11" s="204">
        <f t="shared" si="5"/>
        <v>0</v>
      </c>
      <c r="G11" s="204">
        <f t="shared" si="5"/>
        <v>0</v>
      </c>
      <c r="H11" s="204">
        <f t="shared" si="5"/>
        <v>0</v>
      </c>
      <c r="I11" s="204">
        <f t="shared" si="5"/>
        <v>0</v>
      </c>
      <c r="J11" s="204">
        <f t="shared" si="5"/>
        <v>0</v>
      </c>
      <c r="K11" s="204">
        <f t="shared" si="5"/>
        <v>0</v>
      </c>
      <c r="L11" s="204">
        <f t="shared" si="5"/>
        <v>0</v>
      </c>
      <c r="M11" s="204">
        <f t="shared" si="5"/>
        <v>0</v>
      </c>
      <c r="N11" s="204">
        <f t="shared" si="5"/>
        <v>0</v>
      </c>
      <c r="O11" s="204">
        <f t="shared" si="5"/>
        <v>0</v>
      </c>
      <c r="P11" s="204">
        <f t="shared" si="5"/>
        <v>0</v>
      </c>
      <c r="Q11" s="204">
        <f t="shared" si="5"/>
        <v>0</v>
      </c>
      <c r="R11" s="204">
        <f t="shared" ref="R11:R16" si="6">F11+G11+H11+I11+J11+K11+L11+M11+N11+O11+P11+Q11</f>
        <v>0</v>
      </c>
      <c r="S11" s="56"/>
      <c r="T11" s="56"/>
      <c r="U11" s="195"/>
      <c r="V11" s="195"/>
      <c r="W11" s="195"/>
      <c r="X11" s="195"/>
      <c r="Y11" s="195"/>
      <c r="Z11" s="195"/>
      <c r="AA11" s="195"/>
      <c r="AB11" s="195"/>
      <c r="AC11" s="195"/>
      <c r="AD11" s="195"/>
      <c r="AE11" s="195"/>
      <c r="AF11" s="195"/>
      <c r="AG11" s="195"/>
      <c r="AH11" s="195"/>
      <c r="AI11" s="195"/>
      <c r="AJ11" s="195"/>
      <c r="AK11" s="195"/>
      <c r="AL11" s="195"/>
    </row>
    <row r="12" ht="15.0" customHeight="1">
      <c r="A12" s="205"/>
      <c r="B12" s="196" t="str">
        <f>'Jahr1 B2C'!A8</f>
        <v>Produktgruppe 1</v>
      </c>
      <c r="C12" s="206">
        <f>'LIQ Jahr2'!C12</f>
        <v>0.19</v>
      </c>
      <c r="D12" s="198"/>
      <c r="E12" s="134">
        <f>'LIQ Jahr2'!Q12</f>
        <v>0</v>
      </c>
      <c r="F12" s="134">
        <f>'Jahr3 B2C'!E9*'Jahr3 B2C'!$D9+'Jahr3 B2C'!E10*'Jahr3 B2C'!$D10+'Jahr3 B2C'!E11*'Jahr3 B2C'!$D11+'Jahr3 B2C'!E12*'Jahr3 B2C'!$D12+'Jahr3 B2C'!E13*'Jahr3 B2C'!$D13+'Jahr3 B2C'!E14*'Jahr3 B2C'!$D14+'Jahr3 B2C'!E15*'Jahr3 B2C'!$D15+'Jahr3 B2C'!E16*'Jahr3 B2C'!$D16+'Jahr3 B2C'!E17*'Jahr3 B2C'!$D17+'Jahr3 B2C'!E18*'Jahr3 B2C'!$D18</f>
        <v>0</v>
      </c>
      <c r="G12" s="134">
        <f>'Jahr3 B2C'!F9*'Jahr3 B2C'!$D9+'Jahr3 B2C'!F10*'Jahr3 B2C'!$D10+'Jahr3 B2C'!F11*'Jahr3 B2C'!$D11+'Jahr3 B2C'!F12*'Jahr3 B2C'!$D12+'Jahr3 B2C'!F13*'Jahr3 B2C'!$D13+'Jahr3 B2C'!F14*'Jahr3 B2C'!$D14+'Jahr3 B2C'!F15*'Jahr3 B2C'!$D15+'Jahr3 B2C'!F16*'Jahr3 B2C'!$D16+'Jahr3 B2C'!F17*'Jahr3 B2C'!$D17+'Jahr3 B2C'!F18*'Jahr3 B2C'!$D18</f>
        <v>0</v>
      </c>
      <c r="H12" s="134">
        <f>'Jahr3 B2C'!G9*'Jahr3 B2C'!$D9+'Jahr3 B2C'!G10*'Jahr3 B2C'!$D10+'Jahr3 B2C'!G11*'Jahr3 B2C'!$D11+'Jahr3 B2C'!G12*'Jahr3 B2C'!$D12+'Jahr3 B2C'!G13*'Jahr3 B2C'!$D13+'Jahr3 B2C'!G14*'Jahr3 B2C'!$D14+'Jahr3 B2C'!G15*'Jahr3 B2C'!$D15+'Jahr3 B2C'!G16*'Jahr3 B2C'!$D16+'Jahr3 B2C'!G17*'Jahr3 B2C'!$D17+'Jahr3 B2C'!G18*'Jahr3 B2C'!$D18</f>
        <v>0</v>
      </c>
      <c r="I12" s="134">
        <f>'Jahr3 B2C'!H9*'Jahr3 B2C'!$D9+'Jahr3 B2C'!H10*'Jahr3 B2C'!$D10+'Jahr3 B2C'!H11*'Jahr3 B2C'!$D11+'Jahr3 B2C'!H12*'Jahr3 B2C'!$D12+'Jahr3 B2C'!H13*'Jahr3 B2C'!$D13+'Jahr3 B2C'!H14*'Jahr3 B2C'!$D14+'Jahr3 B2C'!H15*'Jahr3 B2C'!$D15+'Jahr3 B2C'!H16*'Jahr3 B2C'!$D16+'Jahr3 B2C'!H17*'Jahr3 B2C'!$D17+'Jahr3 B2C'!H18*'Jahr3 B2C'!$D18</f>
        <v>0</v>
      </c>
      <c r="J12" s="134">
        <f>'Jahr3 B2C'!I9*'Jahr3 B2C'!$D9+'Jahr3 B2C'!I10*'Jahr3 B2C'!$D10+'Jahr3 B2C'!I11*'Jahr3 B2C'!$D11+'Jahr3 B2C'!I12*'Jahr3 B2C'!$D12+'Jahr3 B2C'!I13*'Jahr3 B2C'!$D13+'Jahr3 B2C'!I14*'Jahr3 B2C'!$D14+'Jahr3 B2C'!I15*'Jahr3 B2C'!$D15+'Jahr3 B2C'!I16*'Jahr3 B2C'!$D16+'Jahr3 B2C'!I17*'Jahr3 B2C'!$D17+'Jahr3 B2C'!I18*'Jahr3 B2C'!$D18</f>
        <v>0</v>
      </c>
      <c r="K12" s="134">
        <f>'Jahr3 B2C'!J9*'Jahr3 B2C'!$D9+'Jahr3 B2C'!J10*'Jahr3 B2C'!$D10+'Jahr3 B2C'!J11*'Jahr3 B2C'!$D11+'Jahr3 B2C'!J12*'Jahr3 B2C'!$D12+'Jahr3 B2C'!J13*'Jahr3 B2C'!$D13+'Jahr3 B2C'!J14*'Jahr3 B2C'!$D14+'Jahr3 B2C'!J15*'Jahr3 B2C'!$D15+'Jahr3 B2C'!J16*'Jahr3 B2C'!$D16+'Jahr3 B2C'!J17*'Jahr3 B2C'!$D17+'Jahr3 B2C'!J18*'Jahr3 B2C'!$D18</f>
        <v>0</v>
      </c>
      <c r="L12" s="134">
        <f>'Jahr3 B2C'!K9*'Jahr3 B2C'!$D9+'Jahr3 B2C'!K10*'Jahr3 B2C'!$D10+'Jahr3 B2C'!K11*'Jahr3 B2C'!$D11+'Jahr3 B2C'!K12*'Jahr3 B2C'!$D12+'Jahr3 B2C'!K13*'Jahr3 B2C'!$D13+'Jahr3 B2C'!K14*'Jahr3 B2C'!$D14+'Jahr3 B2C'!K15*'Jahr3 B2C'!$D15+'Jahr3 B2C'!K16*'Jahr3 B2C'!$D16+'Jahr3 B2C'!K17*'Jahr3 B2C'!$D17+'Jahr3 B2C'!K18*'Jahr3 B2C'!$D18</f>
        <v>0</v>
      </c>
      <c r="M12" s="134">
        <f>'Jahr3 B2C'!L9*'Jahr3 B2C'!$D9+'Jahr3 B2C'!L10*'Jahr3 B2C'!$D10+'Jahr3 B2C'!L11*'Jahr3 B2C'!$D11+'Jahr3 B2C'!L12*'Jahr3 B2C'!$D12+'Jahr3 B2C'!L13*'Jahr3 B2C'!$D13+'Jahr3 B2C'!L14*'Jahr3 B2C'!$D14+'Jahr3 B2C'!L15*'Jahr3 B2C'!$D15+'Jahr3 B2C'!L16*'Jahr3 B2C'!$D16+'Jahr3 B2C'!L17*'Jahr3 B2C'!$D17+'Jahr3 B2C'!L18*'Jahr3 B2C'!$D18</f>
        <v>0</v>
      </c>
      <c r="N12" s="134">
        <f>'Jahr3 B2C'!M9*'Jahr3 B2C'!$D9+'Jahr3 B2C'!M10*'Jahr3 B2C'!$D10+'Jahr3 B2C'!M11*'Jahr3 B2C'!$D11+'Jahr3 B2C'!M12*'Jahr3 B2C'!$D12+'Jahr3 B2C'!M13*'Jahr3 B2C'!$D13+'Jahr3 B2C'!M14*'Jahr3 B2C'!$D14+'Jahr3 B2C'!M15*'Jahr3 B2C'!$D15+'Jahr3 B2C'!M16*'Jahr3 B2C'!$D16+'Jahr3 B2C'!M17*'Jahr3 B2C'!$D17+'Jahr3 B2C'!M18*'Jahr3 B2C'!$D18</f>
        <v>0</v>
      </c>
      <c r="O12" s="134">
        <f>'Jahr3 B2C'!N9*'Jahr3 B2C'!$D9+'Jahr3 B2C'!N10*'Jahr3 B2C'!$D10+'Jahr3 B2C'!N11*'Jahr3 B2C'!$D11+'Jahr3 B2C'!N12*'Jahr3 B2C'!$D12+'Jahr3 B2C'!N13*'Jahr3 B2C'!$D13+'Jahr3 B2C'!N14*'Jahr3 B2C'!$D14+'Jahr3 B2C'!N15*'Jahr3 B2C'!$D15+'Jahr3 B2C'!N16*'Jahr3 B2C'!$D16+'Jahr3 B2C'!N17*'Jahr3 B2C'!$D17+'Jahr3 B2C'!N18*'Jahr3 B2C'!$D18</f>
        <v>0</v>
      </c>
      <c r="P12" s="134">
        <f>'Jahr3 B2C'!O9*'Jahr3 B2C'!$D9+'Jahr3 B2C'!O10*'Jahr3 B2C'!$D10+'Jahr3 B2C'!O11*'Jahr3 B2C'!$D11+'Jahr3 B2C'!O12*'Jahr3 B2C'!$D12+'Jahr3 B2C'!O13*'Jahr3 B2C'!$D13+'Jahr3 B2C'!O14*'Jahr3 B2C'!$D14+'Jahr3 B2C'!O15*'Jahr3 B2C'!$D15+'Jahr3 B2C'!O16*'Jahr3 B2C'!$D16+'Jahr3 B2C'!O17*'Jahr3 B2C'!$D17+'Jahr3 B2C'!O18*'Jahr3 B2C'!$D18</f>
        <v>0</v>
      </c>
      <c r="Q12" s="134">
        <f>'Jahr3 B2C'!P9*'Jahr3 B2C'!$D9+'Jahr3 B2C'!P10*'Jahr3 B2C'!$D10+'Jahr3 B2C'!P11*'Jahr3 B2C'!$D11+'Jahr3 B2C'!P12*'Jahr3 B2C'!$D12+'Jahr3 B2C'!P13*'Jahr3 B2C'!$D13+'Jahr3 B2C'!P14*'Jahr3 B2C'!$D14+'Jahr3 B2C'!P15*'Jahr3 B2C'!$D15+'Jahr3 B2C'!P16*'Jahr3 B2C'!$D16+'Jahr3 B2C'!P17*'Jahr3 B2C'!$D17+'Jahr3 B2C'!P18*'Jahr3 B2C'!$D18</f>
        <v>0</v>
      </c>
      <c r="R12" s="134">
        <f t="shared" si="6"/>
        <v>0</v>
      </c>
      <c r="S12" s="211"/>
      <c r="T12" s="211"/>
      <c r="U12" s="212"/>
      <c r="V12" s="212"/>
      <c r="W12" s="212"/>
      <c r="X12" s="212"/>
      <c r="Y12" s="212"/>
      <c r="Z12" s="212"/>
      <c r="AA12" s="212"/>
      <c r="AB12" s="212"/>
      <c r="AC12" s="212"/>
      <c r="AD12" s="212"/>
      <c r="AE12" s="212"/>
      <c r="AF12" s="212"/>
      <c r="AG12" s="212"/>
      <c r="AH12" s="212"/>
      <c r="AI12" s="212"/>
      <c r="AJ12" s="212"/>
      <c r="AK12" s="212"/>
      <c r="AL12" s="212"/>
    </row>
    <row r="13" ht="15.0" customHeight="1">
      <c r="A13" s="15"/>
      <c r="B13" s="196" t="str">
        <f>'Jahr1 B2C'!A20</f>
        <v>Produktgruppe 2</v>
      </c>
      <c r="C13" s="206">
        <f>'LIQ Jahr2'!C13</f>
        <v>0.19</v>
      </c>
      <c r="D13" s="198"/>
      <c r="E13" s="134">
        <f>'LIQ Jahr2'!Q13</f>
        <v>0</v>
      </c>
      <c r="F13" s="134">
        <f>'Jahr3 B2C'!E21*'Jahr3 B2C'!$D21+'Jahr3 B2C'!E22*'Jahr3 B2C'!$D22+'Jahr3 B2C'!E23*'Jahr3 B2C'!$D23+'Jahr3 B2C'!E24*'Jahr3 B2C'!$D24+'Jahr3 B2C'!E25*'Jahr3 B2C'!$D25+'Jahr3 B2C'!E26*'Jahr3 B2C'!$D26+'Jahr3 B2C'!E27*'Jahr3 B2C'!$D27+'Jahr3 B2C'!E28*'Jahr3 B2C'!$D28+'Jahr3 B2C'!E29*'Jahr3 B2C'!$D29+'Jahr3 B2C'!E30*'Jahr3 B2C'!$D30</f>
        <v>0</v>
      </c>
      <c r="G13" s="134">
        <f>'Jahr3 B2C'!F21*'Jahr3 B2C'!$D21+'Jahr3 B2C'!F22*'Jahr3 B2C'!$D22+'Jahr3 B2C'!F23*'Jahr3 B2C'!$D23+'Jahr3 B2C'!F24*'Jahr3 B2C'!$D24+'Jahr3 B2C'!F25*'Jahr3 B2C'!$D25+'Jahr3 B2C'!F26*'Jahr3 B2C'!$D26+'Jahr3 B2C'!F27*'Jahr3 B2C'!$D27+'Jahr3 B2C'!F28*'Jahr3 B2C'!$D28+'Jahr3 B2C'!F29*'Jahr3 B2C'!$D29+'Jahr3 B2C'!F30*'Jahr3 B2C'!$D30</f>
        <v>0</v>
      </c>
      <c r="H13" s="134">
        <f>'Jahr3 B2C'!G21*'Jahr3 B2C'!$D21+'Jahr3 B2C'!G22*'Jahr3 B2C'!$D22+'Jahr3 B2C'!G23*'Jahr3 B2C'!$D23+'Jahr3 B2C'!G24*'Jahr3 B2C'!$D24+'Jahr3 B2C'!G25*'Jahr3 B2C'!$D25+'Jahr3 B2C'!G26*'Jahr3 B2C'!$D26+'Jahr3 B2C'!G27*'Jahr3 B2C'!$D27+'Jahr3 B2C'!G28*'Jahr3 B2C'!$D28+'Jahr3 B2C'!G29*'Jahr3 B2C'!$D29+'Jahr3 B2C'!G30*'Jahr3 B2C'!$D30</f>
        <v>0</v>
      </c>
      <c r="I13" s="134">
        <f>'Jahr3 B2C'!H21*'Jahr3 B2C'!$D21+'Jahr3 B2C'!H22*'Jahr3 B2C'!$D22+'Jahr3 B2C'!H23*'Jahr3 B2C'!$D23+'Jahr3 B2C'!H24*'Jahr3 B2C'!$D24+'Jahr3 B2C'!H25*'Jahr3 B2C'!$D25+'Jahr3 B2C'!H26*'Jahr3 B2C'!$D26+'Jahr3 B2C'!H27*'Jahr3 B2C'!$D27+'Jahr3 B2C'!H28*'Jahr3 B2C'!$D28+'Jahr3 B2C'!H29*'Jahr3 B2C'!$D29+'Jahr3 B2C'!H30*'Jahr3 B2C'!$D30</f>
        <v>0</v>
      </c>
      <c r="J13" s="134">
        <f>'Jahr3 B2C'!I21*'Jahr3 B2C'!$D21+'Jahr3 B2C'!I22*'Jahr3 B2C'!$D22+'Jahr3 B2C'!I23*'Jahr3 B2C'!$D23+'Jahr3 B2C'!I24*'Jahr3 B2C'!$D24+'Jahr3 B2C'!I25*'Jahr3 B2C'!$D25+'Jahr3 B2C'!I26*'Jahr3 B2C'!$D26+'Jahr3 B2C'!I27*'Jahr3 B2C'!$D27+'Jahr3 B2C'!I28*'Jahr3 B2C'!$D28+'Jahr3 B2C'!I29*'Jahr3 B2C'!$D29+'Jahr3 B2C'!I30*'Jahr3 B2C'!$D30</f>
        <v>0</v>
      </c>
      <c r="K13" s="134">
        <f>'Jahr3 B2C'!J21*'Jahr3 B2C'!$D21+'Jahr3 B2C'!J22*'Jahr3 B2C'!$D22+'Jahr3 B2C'!J23*'Jahr3 B2C'!$D23+'Jahr3 B2C'!J24*'Jahr3 B2C'!$D24+'Jahr3 B2C'!J25*'Jahr3 B2C'!$D25+'Jahr3 B2C'!J26*'Jahr3 B2C'!$D26+'Jahr3 B2C'!J27*'Jahr3 B2C'!$D27+'Jahr3 B2C'!J28*'Jahr3 B2C'!$D28+'Jahr3 B2C'!J29*'Jahr3 B2C'!$D29+'Jahr3 B2C'!J30*'Jahr3 B2C'!$D30</f>
        <v>0</v>
      </c>
      <c r="L13" s="134">
        <f>'Jahr3 B2C'!K21*'Jahr3 B2C'!$D21+'Jahr3 B2C'!K22*'Jahr3 B2C'!$D22+'Jahr3 B2C'!K23*'Jahr3 B2C'!$D23+'Jahr3 B2C'!K24*'Jahr3 B2C'!$D24+'Jahr3 B2C'!K25*'Jahr3 B2C'!$D25+'Jahr3 B2C'!K26*'Jahr3 B2C'!$D26+'Jahr3 B2C'!K27*'Jahr3 B2C'!$D27+'Jahr3 B2C'!K28*'Jahr3 B2C'!$D28+'Jahr3 B2C'!K29*'Jahr3 B2C'!$D29+'Jahr3 B2C'!K30*'Jahr3 B2C'!$D30</f>
        <v>0</v>
      </c>
      <c r="M13" s="134">
        <f>'Jahr3 B2C'!L21*'Jahr3 B2C'!$D21+'Jahr3 B2C'!L22*'Jahr3 B2C'!$D22+'Jahr3 B2C'!L23*'Jahr3 B2C'!$D23+'Jahr3 B2C'!L24*'Jahr3 B2C'!$D24+'Jahr3 B2C'!L25*'Jahr3 B2C'!$D25+'Jahr3 B2C'!L26*'Jahr3 B2C'!$D26+'Jahr3 B2C'!L27*'Jahr3 B2C'!$D27+'Jahr3 B2C'!L28*'Jahr3 B2C'!$D28+'Jahr3 B2C'!L29*'Jahr3 B2C'!$D29+'Jahr3 B2C'!L30*'Jahr3 B2C'!$D30</f>
        <v>0</v>
      </c>
      <c r="N13" s="134">
        <f>'Jahr3 B2C'!M21*'Jahr3 B2C'!$D21+'Jahr3 B2C'!M22*'Jahr3 B2C'!$D22+'Jahr3 B2C'!M23*'Jahr3 B2C'!$D23+'Jahr3 B2C'!M24*'Jahr3 B2C'!$D24+'Jahr3 B2C'!M25*'Jahr3 B2C'!$D25+'Jahr3 B2C'!M26*'Jahr3 B2C'!$D26+'Jahr3 B2C'!M27*'Jahr3 B2C'!$D27+'Jahr3 B2C'!M28*'Jahr3 B2C'!$D28+'Jahr3 B2C'!M29*'Jahr3 B2C'!$D29+'Jahr3 B2C'!M30*'Jahr3 B2C'!$D30</f>
        <v>0</v>
      </c>
      <c r="O13" s="134">
        <f>'Jahr3 B2C'!N21*'Jahr3 B2C'!$D21+'Jahr3 B2C'!N22*'Jahr3 B2C'!$D22+'Jahr3 B2C'!N23*'Jahr3 B2C'!$D23+'Jahr3 B2C'!N24*'Jahr3 B2C'!$D24+'Jahr3 B2C'!N25*'Jahr3 B2C'!$D25+'Jahr3 B2C'!N26*'Jahr3 B2C'!$D26+'Jahr3 B2C'!N27*'Jahr3 B2C'!$D27+'Jahr3 B2C'!N28*'Jahr3 B2C'!$D28+'Jahr3 B2C'!N29*'Jahr3 B2C'!$D29+'Jahr3 B2C'!N30*'Jahr3 B2C'!$D30</f>
        <v>0</v>
      </c>
      <c r="P13" s="134">
        <f>'Jahr3 B2C'!O21*'Jahr3 B2C'!$D21+'Jahr3 B2C'!O22*'Jahr3 B2C'!$D22+'Jahr3 B2C'!O23*'Jahr3 B2C'!$D23+'Jahr3 B2C'!O24*'Jahr3 B2C'!$D24+'Jahr3 B2C'!O25*'Jahr3 B2C'!$D25+'Jahr3 B2C'!O26*'Jahr3 B2C'!$D26+'Jahr3 B2C'!O27*'Jahr3 B2C'!$D27+'Jahr3 B2C'!O28*'Jahr3 B2C'!$D28+'Jahr3 B2C'!O29*'Jahr3 B2C'!$D29+'Jahr3 B2C'!O30*'Jahr3 B2C'!$D30</f>
        <v>0</v>
      </c>
      <c r="Q13" s="134">
        <f>'Jahr3 B2C'!P21*'Jahr3 B2C'!$D21+'Jahr3 B2C'!P22*'Jahr3 B2C'!$D22+'Jahr3 B2C'!P23*'Jahr3 B2C'!$D23+'Jahr3 B2C'!P24*'Jahr3 B2C'!$D24+'Jahr3 B2C'!P25*'Jahr3 B2C'!$D25+'Jahr3 B2C'!P26*'Jahr3 B2C'!$D26+'Jahr3 B2C'!P27*'Jahr3 B2C'!$D27+'Jahr3 B2C'!P28*'Jahr3 B2C'!$D28+'Jahr3 B2C'!P29*'Jahr3 B2C'!$D29+'Jahr3 B2C'!P30*'Jahr3 B2C'!$D30</f>
        <v>0</v>
      </c>
      <c r="R13" s="134">
        <f t="shared" si="6"/>
        <v>0</v>
      </c>
      <c r="S13" s="56"/>
      <c r="T13" s="56"/>
      <c r="U13" s="195"/>
      <c r="V13" s="195"/>
      <c r="W13" s="195"/>
      <c r="X13" s="195"/>
      <c r="Y13" s="195"/>
      <c r="Z13" s="195"/>
      <c r="AA13" s="195"/>
      <c r="AB13" s="195"/>
      <c r="AC13" s="195"/>
      <c r="AD13" s="195"/>
      <c r="AE13" s="195"/>
      <c r="AF13" s="195"/>
      <c r="AG13" s="195"/>
      <c r="AH13" s="195"/>
      <c r="AI13" s="195"/>
      <c r="AJ13" s="195"/>
      <c r="AK13" s="195"/>
      <c r="AL13" s="195"/>
    </row>
    <row r="14" ht="15.0" customHeight="1">
      <c r="A14" s="15"/>
      <c r="B14" s="196" t="str">
        <f>'Jahr1 B2C'!A32</f>
        <v>Produktgruppe 3</v>
      </c>
      <c r="C14" s="206">
        <f>'LIQ Jahr2'!C14</f>
        <v>0.19</v>
      </c>
      <c r="D14" s="198"/>
      <c r="E14" s="134">
        <f>'LIQ Jahr2'!Q14</f>
        <v>0</v>
      </c>
      <c r="F14" s="134">
        <f>'Jahr3 B2C'!E33*'Jahr3 B2C'!$D33+'Jahr3 B2C'!E34*'Jahr3 B2C'!$D34+'Jahr3 B2C'!E35*'Jahr3 B2C'!$D35+'Jahr3 B2C'!E36*'Jahr3 B2C'!$D36+'Jahr3 B2C'!E37*'Jahr3 B2C'!$D37+'Jahr3 B2C'!E38*'Jahr3 B2C'!$D38+'Jahr3 B2C'!E39*'Jahr3 B2C'!$D39+'Jahr3 B2C'!E40*'Jahr3 B2C'!$D40+'Jahr3 B2C'!E41*'Jahr3 B2C'!$D41+'Jahr3 B2C'!E42*'Jahr3 B2C'!$D42</f>
        <v>0</v>
      </c>
      <c r="G14" s="134">
        <f>'Jahr3 B2C'!F33*'Jahr3 B2C'!$D33+'Jahr3 B2C'!F34*'Jahr3 B2C'!$D34+'Jahr3 B2C'!F35*'Jahr3 B2C'!$D35+'Jahr3 B2C'!F36*'Jahr3 B2C'!$D36+'Jahr3 B2C'!F37*'Jahr3 B2C'!$D37+'Jahr3 B2C'!F38*'Jahr3 B2C'!$D38+'Jahr3 B2C'!F39*'Jahr3 B2C'!$D39+'Jahr3 B2C'!F40*'Jahr3 B2C'!$D40+'Jahr3 B2C'!F41*'Jahr3 B2C'!$D41+'Jahr3 B2C'!F42*'Jahr3 B2C'!$D42</f>
        <v>0</v>
      </c>
      <c r="H14" s="134">
        <f>'Jahr3 B2C'!G33*'Jahr3 B2C'!$D33+'Jahr3 B2C'!G34*'Jahr3 B2C'!$D34+'Jahr3 B2C'!G35*'Jahr3 B2C'!$D35+'Jahr3 B2C'!G36*'Jahr3 B2C'!$D36+'Jahr3 B2C'!G37*'Jahr3 B2C'!$D37+'Jahr3 B2C'!G38*'Jahr3 B2C'!$D38+'Jahr3 B2C'!G39*'Jahr3 B2C'!$D39+'Jahr3 B2C'!G40*'Jahr3 B2C'!$D40+'Jahr3 B2C'!G41*'Jahr3 B2C'!$D41+'Jahr3 B2C'!G42*'Jahr3 B2C'!$D42</f>
        <v>0</v>
      </c>
      <c r="I14" s="134">
        <f>'Jahr3 B2C'!H33*'Jahr3 B2C'!$D33+'Jahr3 B2C'!H34*'Jahr3 B2C'!$D34+'Jahr3 B2C'!H35*'Jahr3 B2C'!$D35+'Jahr3 B2C'!H36*'Jahr3 B2C'!$D36+'Jahr3 B2C'!H37*'Jahr3 B2C'!$D37+'Jahr3 B2C'!H38*'Jahr3 B2C'!$D38+'Jahr3 B2C'!H39*'Jahr3 B2C'!$D39+'Jahr3 B2C'!H40*'Jahr3 B2C'!$D40+'Jahr3 B2C'!H41*'Jahr3 B2C'!$D41+'Jahr3 B2C'!H42*'Jahr3 B2C'!$D42</f>
        <v>0</v>
      </c>
      <c r="J14" s="134">
        <f>'Jahr3 B2C'!I33*'Jahr3 B2C'!$D33+'Jahr3 B2C'!I34*'Jahr3 B2C'!$D34+'Jahr3 B2C'!I35*'Jahr3 B2C'!$D35+'Jahr3 B2C'!I36*'Jahr3 B2C'!$D36+'Jahr3 B2C'!I37*'Jahr3 B2C'!$D37+'Jahr3 B2C'!I38*'Jahr3 B2C'!$D38+'Jahr3 B2C'!I39*'Jahr3 B2C'!$D39+'Jahr3 B2C'!I40*'Jahr3 B2C'!$D40+'Jahr3 B2C'!I41*'Jahr3 B2C'!$D41+'Jahr3 B2C'!I42*'Jahr3 B2C'!$D42</f>
        <v>0</v>
      </c>
      <c r="K14" s="134">
        <f>'Jahr3 B2C'!J33*'Jahr3 B2C'!$D33+'Jahr3 B2C'!J34*'Jahr3 B2C'!$D34+'Jahr3 B2C'!J35*'Jahr3 B2C'!$D35+'Jahr3 B2C'!J36*'Jahr3 B2C'!$D36+'Jahr3 B2C'!J37*'Jahr3 B2C'!$D37+'Jahr3 B2C'!J38*'Jahr3 B2C'!$D38+'Jahr3 B2C'!J39*'Jahr3 B2C'!$D39+'Jahr3 B2C'!J40*'Jahr3 B2C'!$D40+'Jahr3 B2C'!J41*'Jahr3 B2C'!$D41+'Jahr3 B2C'!J42*'Jahr3 B2C'!$D42</f>
        <v>0</v>
      </c>
      <c r="L14" s="134">
        <f>'Jahr3 B2C'!K33*'Jahr3 B2C'!$D33+'Jahr3 B2C'!K34*'Jahr3 B2C'!$D34+'Jahr3 B2C'!K35*'Jahr3 B2C'!$D35+'Jahr3 B2C'!K36*'Jahr3 B2C'!$D36+'Jahr3 B2C'!K37*'Jahr3 B2C'!$D37+'Jahr3 B2C'!K38*'Jahr3 B2C'!$D38+'Jahr3 B2C'!K39*'Jahr3 B2C'!$D39+'Jahr3 B2C'!K40*'Jahr3 B2C'!$D40+'Jahr3 B2C'!K41*'Jahr3 B2C'!$D41+'Jahr3 B2C'!K42*'Jahr3 B2C'!$D42</f>
        <v>0</v>
      </c>
      <c r="M14" s="134">
        <f>'Jahr3 B2C'!L33*'Jahr3 B2C'!$D33+'Jahr3 B2C'!L34*'Jahr3 B2C'!$D34+'Jahr3 B2C'!L35*'Jahr3 B2C'!$D35+'Jahr3 B2C'!L36*'Jahr3 B2C'!$D36+'Jahr3 B2C'!L37*'Jahr3 B2C'!$D37+'Jahr3 B2C'!L38*'Jahr3 B2C'!$D38+'Jahr3 B2C'!L39*'Jahr3 B2C'!$D39+'Jahr3 B2C'!L40*'Jahr3 B2C'!$D40+'Jahr3 B2C'!L41*'Jahr3 B2C'!$D41+'Jahr3 B2C'!L42*'Jahr3 B2C'!$D42</f>
        <v>0</v>
      </c>
      <c r="N14" s="134">
        <f>'Jahr3 B2C'!M33*'Jahr3 B2C'!$D33+'Jahr3 B2C'!M34*'Jahr3 B2C'!$D34+'Jahr3 B2C'!M35*'Jahr3 B2C'!$D35+'Jahr3 B2C'!M36*'Jahr3 B2C'!$D36+'Jahr3 B2C'!M37*'Jahr3 B2C'!$D37+'Jahr3 B2C'!M38*'Jahr3 B2C'!$D38+'Jahr3 B2C'!M39*'Jahr3 B2C'!$D39+'Jahr3 B2C'!M40*'Jahr3 B2C'!$D40+'Jahr3 B2C'!M41*'Jahr3 B2C'!$D41+'Jahr3 B2C'!M42*'Jahr3 B2C'!$D42</f>
        <v>0</v>
      </c>
      <c r="O14" s="134">
        <f>'Jahr3 B2C'!N33*'Jahr3 B2C'!$D33+'Jahr3 B2C'!N34*'Jahr3 B2C'!$D34+'Jahr3 B2C'!N35*'Jahr3 B2C'!$D35+'Jahr3 B2C'!N36*'Jahr3 B2C'!$D36+'Jahr3 B2C'!N37*'Jahr3 B2C'!$D37+'Jahr3 B2C'!N38*'Jahr3 B2C'!$D38+'Jahr3 B2C'!N39*'Jahr3 B2C'!$D39+'Jahr3 B2C'!N40*'Jahr3 B2C'!$D40+'Jahr3 B2C'!N41*'Jahr3 B2C'!$D41+'Jahr3 B2C'!N42*'Jahr3 B2C'!$D42</f>
        <v>0</v>
      </c>
      <c r="P14" s="134">
        <f>'Jahr3 B2C'!O33*'Jahr3 B2C'!$D33+'Jahr3 B2C'!O34*'Jahr3 B2C'!$D34+'Jahr3 B2C'!O35*'Jahr3 B2C'!$D35+'Jahr3 B2C'!O36*'Jahr3 B2C'!$D36+'Jahr3 B2C'!O37*'Jahr3 B2C'!$D37+'Jahr3 B2C'!O38*'Jahr3 B2C'!$D38+'Jahr3 B2C'!O39*'Jahr3 B2C'!$D39+'Jahr3 B2C'!O40*'Jahr3 B2C'!$D40+'Jahr3 B2C'!O41*'Jahr3 B2C'!$D41+'Jahr3 B2C'!O42*'Jahr3 B2C'!$D42</f>
        <v>0</v>
      </c>
      <c r="Q14" s="134">
        <f>'Jahr3 B2C'!P33*'Jahr3 B2C'!$D33+'Jahr3 B2C'!P34*'Jahr3 B2C'!$D34+'Jahr3 B2C'!P35*'Jahr3 B2C'!$D35+'Jahr3 B2C'!P36*'Jahr3 B2C'!$D36+'Jahr3 B2C'!P37*'Jahr3 B2C'!$D37+'Jahr3 B2C'!P38*'Jahr3 B2C'!$D38+'Jahr3 B2C'!P39*'Jahr3 B2C'!$D39+'Jahr3 B2C'!P40*'Jahr3 B2C'!$D40+'Jahr3 B2C'!P41*'Jahr3 B2C'!$D41+'Jahr3 B2C'!P42*'Jahr3 B2C'!$D42</f>
        <v>0</v>
      </c>
      <c r="R14" s="134">
        <f t="shared" si="6"/>
        <v>0</v>
      </c>
      <c r="S14" s="213"/>
      <c r="T14" s="213"/>
      <c r="U14" s="214"/>
      <c r="V14" s="214"/>
      <c r="W14" s="214"/>
      <c r="X14" s="214"/>
      <c r="Y14" s="214"/>
      <c r="Z14" s="214"/>
      <c r="AA14" s="214"/>
      <c r="AB14" s="214"/>
      <c r="AC14" s="214"/>
      <c r="AD14" s="214"/>
      <c r="AE14" s="214"/>
      <c r="AF14" s="214"/>
      <c r="AG14" s="214"/>
      <c r="AH14" s="214"/>
      <c r="AI14" s="214"/>
      <c r="AJ14" s="214"/>
      <c r="AK14" s="214"/>
      <c r="AL14" s="214"/>
    </row>
    <row r="15" ht="15.0" customHeight="1">
      <c r="A15" s="15"/>
      <c r="B15" s="196" t="str">
        <f>'Jahr1 B2C'!A44</f>
        <v>Produktgruppe 4</v>
      </c>
      <c r="C15" s="206">
        <f>'LIQ Jahr2'!C15</f>
        <v>0.19</v>
      </c>
      <c r="D15" s="198"/>
      <c r="E15" s="134">
        <f>'LIQ Jahr2'!Q15</f>
        <v>0</v>
      </c>
      <c r="F15" s="134">
        <f>'Jahr3 B2C'!E45*'Jahr3 B2C'!$D45+'Jahr3 B2C'!E46*'Jahr3 B2C'!$D46+'Jahr3 B2C'!E47*'Jahr3 B2C'!$D47+'Jahr3 B2C'!E48*'Jahr3 B2C'!$D48+'Jahr3 B2C'!E49*'Jahr3 B2C'!$D49+'Jahr3 B2C'!E50*'Jahr3 B2C'!$D50+'Jahr3 B2C'!E51*'Jahr3 B2C'!$D51+'Jahr3 B2C'!E52*'Jahr3 B2C'!$D52+'Jahr3 B2C'!E53*'Jahr3 B2C'!$D53+'Jahr3 B2C'!E54*'Jahr3 B2C'!$D54</f>
        <v>0</v>
      </c>
      <c r="G15" s="134">
        <f>'Jahr3 B2C'!F45*'Jahr3 B2C'!$D45+'Jahr3 B2C'!F46*'Jahr3 B2C'!$D46+'Jahr3 B2C'!F47*'Jahr3 B2C'!$D47+'Jahr3 B2C'!F48*'Jahr3 B2C'!$D48+'Jahr3 B2C'!F49*'Jahr3 B2C'!$D49+'Jahr3 B2C'!F50*'Jahr3 B2C'!$D50+'Jahr3 B2C'!F51*'Jahr3 B2C'!$D51+'Jahr3 B2C'!F52*'Jahr3 B2C'!$D52+'Jahr3 B2C'!F53*'Jahr3 B2C'!$D53+'Jahr3 B2C'!F54*'Jahr3 B2C'!$D54</f>
        <v>0</v>
      </c>
      <c r="H15" s="134">
        <f>'Jahr3 B2C'!G45*'Jahr3 B2C'!$D45+'Jahr3 B2C'!G46*'Jahr3 B2C'!$D46+'Jahr3 B2C'!G47*'Jahr3 B2C'!$D47+'Jahr3 B2C'!G48*'Jahr3 B2C'!$D48+'Jahr3 B2C'!G49*'Jahr3 B2C'!$D49+'Jahr3 B2C'!G50*'Jahr3 B2C'!$D50+'Jahr3 B2C'!G51*'Jahr3 B2C'!$D51+'Jahr3 B2C'!G52*'Jahr3 B2C'!$D52+'Jahr3 B2C'!G53*'Jahr3 B2C'!$D53+'Jahr3 B2C'!G54*'Jahr3 B2C'!$D54</f>
        <v>0</v>
      </c>
      <c r="I15" s="134">
        <f>'Jahr3 B2C'!H45*'Jahr3 B2C'!$D45+'Jahr3 B2C'!H46*'Jahr3 B2C'!$D46+'Jahr3 B2C'!H47*'Jahr3 B2C'!$D47+'Jahr3 B2C'!H48*'Jahr3 B2C'!$D48+'Jahr3 B2C'!H49*'Jahr3 B2C'!$D49+'Jahr3 B2C'!H50*'Jahr3 B2C'!$D50+'Jahr3 B2C'!H51*'Jahr3 B2C'!$D51+'Jahr3 B2C'!H52*'Jahr3 B2C'!$D52+'Jahr3 B2C'!H53*'Jahr3 B2C'!$D53+'Jahr3 B2C'!H54*'Jahr3 B2C'!$D54</f>
        <v>0</v>
      </c>
      <c r="J15" s="134">
        <f>'Jahr3 B2C'!I45*'Jahr3 B2C'!$D45+'Jahr3 B2C'!I46*'Jahr3 B2C'!$D46+'Jahr3 B2C'!I47*'Jahr3 B2C'!$D47+'Jahr3 B2C'!I48*'Jahr3 B2C'!$D48+'Jahr3 B2C'!I49*'Jahr3 B2C'!$D49+'Jahr3 B2C'!I50*'Jahr3 B2C'!$D50+'Jahr3 B2C'!I51*'Jahr3 B2C'!$D51+'Jahr3 B2C'!I52*'Jahr3 B2C'!$D52+'Jahr3 B2C'!I53*'Jahr3 B2C'!$D53+'Jahr3 B2C'!I54*'Jahr3 B2C'!$D54</f>
        <v>0</v>
      </c>
      <c r="K15" s="134">
        <f>'Jahr3 B2C'!J45*'Jahr3 B2C'!$D45+'Jahr3 B2C'!J46*'Jahr3 B2C'!$D46+'Jahr3 B2C'!J47*'Jahr3 B2C'!$D47+'Jahr3 B2C'!J48*'Jahr3 B2C'!$D48+'Jahr3 B2C'!J49*'Jahr3 B2C'!$D49+'Jahr3 B2C'!J50*'Jahr3 B2C'!$D50+'Jahr3 B2C'!J51*'Jahr3 B2C'!$D51+'Jahr3 B2C'!J52*'Jahr3 B2C'!$D52+'Jahr3 B2C'!J53*'Jahr3 B2C'!$D53+'Jahr3 B2C'!J54*'Jahr3 B2C'!$D54</f>
        <v>0</v>
      </c>
      <c r="L15" s="134">
        <f>'Jahr3 B2C'!K45*'Jahr3 B2C'!$D45+'Jahr3 B2C'!K46*'Jahr3 B2C'!$D46+'Jahr3 B2C'!K47*'Jahr3 B2C'!$D47+'Jahr3 B2C'!K48*'Jahr3 B2C'!$D48+'Jahr3 B2C'!K49*'Jahr3 B2C'!$D49+'Jahr3 B2C'!K50*'Jahr3 B2C'!$D50+'Jahr3 B2C'!K51*'Jahr3 B2C'!$D51+'Jahr3 B2C'!K52*'Jahr3 B2C'!$D52+'Jahr3 B2C'!K53*'Jahr3 B2C'!$D53+'Jahr3 B2C'!K54*'Jahr3 B2C'!$D54</f>
        <v>0</v>
      </c>
      <c r="M15" s="134">
        <f>'Jahr3 B2C'!L45*'Jahr3 B2C'!$D45+'Jahr3 B2C'!L46*'Jahr3 B2C'!$D46+'Jahr3 B2C'!L47*'Jahr3 B2C'!$D47+'Jahr3 B2C'!L48*'Jahr3 B2C'!$D48+'Jahr3 B2C'!L49*'Jahr3 B2C'!$D49+'Jahr3 B2C'!L50*'Jahr3 B2C'!$D50+'Jahr3 B2C'!L51*'Jahr3 B2C'!$D51+'Jahr3 B2C'!L52*'Jahr3 B2C'!$D52+'Jahr3 B2C'!L53*'Jahr3 B2C'!$D53+'Jahr3 B2C'!L54*'Jahr3 B2C'!$D54</f>
        <v>0</v>
      </c>
      <c r="N15" s="134">
        <f>'Jahr3 B2C'!M45*'Jahr3 B2C'!$D45+'Jahr3 B2C'!M46*'Jahr3 B2C'!$D46+'Jahr3 B2C'!M47*'Jahr3 B2C'!$D47+'Jahr3 B2C'!M48*'Jahr3 B2C'!$D48+'Jahr3 B2C'!M49*'Jahr3 B2C'!$D49+'Jahr3 B2C'!M50*'Jahr3 B2C'!$D50+'Jahr3 B2C'!M51*'Jahr3 B2C'!$D51+'Jahr3 B2C'!M52*'Jahr3 B2C'!$D52+'Jahr3 B2C'!M53*'Jahr3 B2C'!$D53+'Jahr3 B2C'!M54*'Jahr3 B2C'!$D54</f>
        <v>0</v>
      </c>
      <c r="O15" s="134">
        <f>'Jahr3 B2C'!N45*'Jahr3 B2C'!$D45+'Jahr3 B2C'!N46*'Jahr3 B2C'!$D46+'Jahr3 B2C'!N47*'Jahr3 B2C'!$D47+'Jahr3 B2C'!N48*'Jahr3 B2C'!$D48+'Jahr3 B2C'!N49*'Jahr3 B2C'!$D49+'Jahr3 B2C'!N50*'Jahr3 B2C'!$D50+'Jahr3 B2C'!N51*'Jahr3 B2C'!$D51+'Jahr3 B2C'!N52*'Jahr3 B2C'!$D52+'Jahr3 B2C'!N53*'Jahr3 B2C'!$D53+'Jahr3 B2C'!N54*'Jahr3 B2C'!$D54</f>
        <v>0</v>
      </c>
      <c r="P15" s="134">
        <f>'Jahr3 B2C'!O45*'Jahr3 B2C'!$D45+'Jahr3 B2C'!O46*'Jahr3 B2C'!$D46+'Jahr3 B2C'!O47*'Jahr3 B2C'!$D47+'Jahr3 B2C'!O48*'Jahr3 B2C'!$D48+'Jahr3 B2C'!O49*'Jahr3 B2C'!$D49+'Jahr3 B2C'!O50*'Jahr3 B2C'!$D50+'Jahr3 B2C'!O51*'Jahr3 B2C'!$D51+'Jahr3 B2C'!O52*'Jahr3 B2C'!$D52+'Jahr3 B2C'!O53*'Jahr3 B2C'!$D53+'Jahr3 B2C'!O54*'Jahr3 B2C'!$D54</f>
        <v>0</v>
      </c>
      <c r="Q15" s="134">
        <f>'Jahr3 B2C'!P45*'Jahr3 B2C'!$D45+'Jahr3 B2C'!P46*'Jahr3 B2C'!$D46+'Jahr3 B2C'!P47*'Jahr3 B2C'!$D47+'Jahr3 B2C'!P48*'Jahr3 B2C'!$D48+'Jahr3 B2C'!P49*'Jahr3 B2C'!$D49+'Jahr3 B2C'!P50*'Jahr3 B2C'!$D50+'Jahr3 B2C'!P51*'Jahr3 B2C'!$D51+'Jahr3 B2C'!P52*'Jahr3 B2C'!$D52+'Jahr3 B2C'!P53*'Jahr3 B2C'!$D53+'Jahr3 B2C'!P54*'Jahr3 B2C'!$D54</f>
        <v>0</v>
      </c>
      <c r="R15" s="134">
        <f t="shared" si="6"/>
        <v>0</v>
      </c>
      <c r="S15" s="56"/>
      <c r="T15" s="56"/>
      <c r="U15" s="195"/>
      <c r="V15" s="195"/>
      <c r="W15" s="195"/>
      <c r="X15" s="195"/>
      <c r="Y15" s="195"/>
      <c r="Z15" s="195"/>
      <c r="AA15" s="195"/>
      <c r="AB15" s="195"/>
      <c r="AC15" s="195"/>
      <c r="AD15" s="195"/>
      <c r="AE15" s="195"/>
      <c r="AF15" s="195"/>
      <c r="AG15" s="195"/>
      <c r="AH15" s="195"/>
      <c r="AI15" s="195"/>
      <c r="AJ15" s="195"/>
      <c r="AK15" s="195"/>
      <c r="AL15" s="195"/>
    </row>
    <row r="16" ht="15.0" customHeight="1">
      <c r="A16" s="15"/>
      <c r="B16" s="196" t="str">
        <f>'Jahr1 B2C'!A56</f>
        <v>Produktgruppe 5</v>
      </c>
      <c r="C16" s="206">
        <f>'LIQ Jahr2'!C16</f>
        <v>0.19</v>
      </c>
      <c r="D16" s="198"/>
      <c r="E16" s="134">
        <f>'LIQ Jahr2'!Q16</f>
        <v>0</v>
      </c>
      <c r="F16" s="134">
        <f>'Jahr3 B2C'!E57*'Jahr3 B2C'!$D57+'Jahr3 B2C'!E58*'Jahr3 B2C'!$D58+'Jahr3 B2C'!E59*'Jahr3 B2C'!$D59+'Jahr3 B2C'!E60*'Jahr3 B2C'!$D60+'Jahr3 B2C'!E61*'Jahr3 B2C'!$D61+'Jahr3 B2C'!E62*'Jahr3 B2C'!$D62+'Jahr3 B2C'!E63*'Jahr3 B2C'!$D63+'Jahr3 B2C'!E64*'Jahr3 B2C'!$D64+'Jahr3 B2C'!E65*'Jahr3 B2C'!$D65+'Jahr3 B2C'!E66*'Jahr3 B2C'!$D66</f>
        <v>0</v>
      </c>
      <c r="G16" s="134">
        <f>'Jahr3 B2C'!F57*'Jahr3 B2C'!$D57+'Jahr3 B2C'!F58*'Jahr3 B2C'!$D58+'Jahr3 B2C'!F59*'Jahr3 B2C'!$D59+'Jahr3 B2C'!F60*'Jahr3 B2C'!$D60+'Jahr3 B2C'!F61*'Jahr3 B2C'!$D61+'Jahr3 B2C'!F62*'Jahr3 B2C'!$D62+'Jahr3 B2C'!F63*'Jahr3 B2C'!$D63+'Jahr3 B2C'!F64*'Jahr3 B2C'!$D64+'Jahr3 B2C'!F65*'Jahr3 B2C'!$D65+'Jahr3 B2C'!F66*'Jahr3 B2C'!$D66</f>
        <v>0</v>
      </c>
      <c r="H16" s="134">
        <f>'Jahr3 B2C'!G57*'Jahr3 B2C'!$D57+'Jahr3 B2C'!G58*'Jahr3 B2C'!$D58+'Jahr3 B2C'!G59*'Jahr3 B2C'!$D59+'Jahr3 B2C'!G60*'Jahr3 B2C'!$D60+'Jahr3 B2C'!G61*'Jahr3 B2C'!$D61+'Jahr3 B2C'!G62*'Jahr3 B2C'!$D62+'Jahr3 B2C'!G63*'Jahr3 B2C'!$D63+'Jahr3 B2C'!G64*'Jahr3 B2C'!$D64+'Jahr3 B2C'!G65*'Jahr3 B2C'!$D65+'Jahr3 B2C'!G66*'Jahr3 B2C'!$D66</f>
        <v>0</v>
      </c>
      <c r="I16" s="134">
        <f>'Jahr3 B2C'!H57*'Jahr3 B2C'!$D57+'Jahr3 B2C'!H58*'Jahr3 B2C'!$D58+'Jahr3 B2C'!H59*'Jahr3 B2C'!$D59+'Jahr3 B2C'!H60*'Jahr3 B2C'!$D60+'Jahr3 B2C'!H61*'Jahr3 B2C'!$D61+'Jahr3 B2C'!H62*'Jahr3 B2C'!$D62+'Jahr3 B2C'!H63*'Jahr3 B2C'!$D63+'Jahr3 B2C'!H64*'Jahr3 B2C'!$D64+'Jahr3 B2C'!H65*'Jahr3 B2C'!$D65+'Jahr3 B2C'!H66*'Jahr3 B2C'!$D66</f>
        <v>0</v>
      </c>
      <c r="J16" s="134">
        <f>'Jahr3 B2C'!I57*'Jahr3 B2C'!$D57+'Jahr3 B2C'!I58*'Jahr3 B2C'!$D58+'Jahr3 B2C'!I59*'Jahr3 B2C'!$D59+'Jahr3 B2C'!I60*'Jahr3 B2C'!$D60+'Jahr3 B2C'!I61*'Jahr3 B2C'!$D61+'Jahr3 B2C'!I62*'Jahr3 B2C'!$D62+'Jahr3 B2C'!I63*'Jahr3 B2C'!$D63+'Jahr3 B2C'!I64*'Jahr3 B2C'!$D64+'Jahr3 B2C'!I65*'Jahr3 B2C'!$D65+'Jahr3 B2C'!I66*'Jahr3 B2C'!$D66</f>
        <v>0</v>
      </c>
      <c r="K16" s="134">
        <f>'Jahr3 B2C'!J57*'Jahr3 B2C'!$D57+'Jahr3 B2C'!J58*'Jahr3 B2C'!$D58+'Jahr3 B2C'!J59*'Jahr3 B2C'!$D59+'Jahr3 B2C'!J60*'Jahr3 B2C'!$D60+'Jahr3 B2C'!J61*'Jahr3 B2C'!$D61+'Jahr3 B2C'!J62*'Jahr3 B2C'!$D62+'Jahr3 B2C'!J63*'Jahr3 B2C'!$D63+'Jahr3 B2C'!J64*'Jahr3 B2C'!$D64+'Jahr3 B2C'!J65*'Jahr3 B2C'!$D65+'Jahr3 B2C'!J66*'Jahr3 B2C'!$D66</f>
        <v>0</v>
      </c>
      <c r="L16" s="134">
        <f>'Jahr3 B2C'!K57*'Jahr3 B2C'!$D57+'Jahr3 B2C'!K58*'Jahr3 B2C'!$D58+'Jahr3 B2C'!K59*'Jahr3 B2C'!$D59+'Jahr3 B2C'!K60*'Jahr3 B2C'!$D60+'Jahr3 B2C'!K61*'Jahr3 B2C'!$D61+'Jahr3 B2C'!K62*'Jahr3 B2C'!$D62+'Jahr3 B2C'!K63*'Jahr3 B2C'!$D63+'Jahr3 B2C'!K64*'Jahr3 B2C'!$D64+'Jahr3 B2C'!K65*'Jahr3 B2C'!$D65+'Jahr3 B2C'!K66*'Jahr3 B2C'!$D66</f>
        <v>0</v>
      </c>
      <c r="M16" s="134">
        <f>'Jahr3 B2C'!L57*'Jahr3 B2C'!$D57+'Jahr3 B2C'!L58*'Jahr3 B2C'!$D58+'Jahr3 B2C'!L59*'Jahr3 B2C'!$D59+'Jahr3 B2C'!L60*'Jahr3 B2C'!$D60+'Jahr3 B2C'!L61*'Jahr3 B2C'!$D61+'Jahr3 B2C'!L62*'Jahr3 B2C'!$D62+'Jahr3 B2C'!L63*'Jahr3 B2C'!$D63+'Jahr3 B2C'!L64*'Jahr3 B2C'!$D64+'Jahr3 B2C'!L65*'Jahr3 B2C'!$D65+'Jahr3 B2C'!L66*'Jahr3 B2C'!$D66</f>
        <v>0</v>
      </c>
      <c r="N16" s="134">
        <f>'Jahr3 B2C'!M57*'Jahr3 B2C'!$D57+'Jahr3 B2C'!M58*'Jahr3 B2C'!$D58+'Jahr3 B2C'!M59*'Jahr3 B2C'!$D59+'Jahr3 B2C'!M60*'Jahr3 B2C'!$D60+'Jahr3 B2C'!M61*'Jahr3 B2C'!$D61+'Jahr3 B2C'!M62*'Jahr3 B2C'!$D62+'Jahr3 B2C'!M63*'Jahr3 B2C'!$D63+'Jahr3 B2C'!M64*'Jahr3 B2C'!$D64+'Jahr3 B2C'!M65*'Jahr3 B2C'!$D65+'Jahr3 B2C'!M66*'Jahr3 B2C'!$D66</f>
        <v>0</v>
      </c>
      <c r="O16" s="134">
        <f>'Jahr3 B2C'!N57*'Jahr3 B2C'!$D57+'Jahr3 B2C'!N58*'Jahr3 B2C'!$D58+'Jahr3 B2C'!N59*'Jahr3 B2C'!$D59+'Jahr3 B2C'!N60*'Jahr3 B2C'!$D60+'Jahr3 B2C'!N61*'Jahr3 B2C'!$D61+'Jahr3 B2C'!N62*'Jahr3 B2C'!$D62+'Jahr3 B2C'!N63*'Jahr3 B2C'!$D63+'Jahr3 B2C'!N64*'Jahr3 B2C'!$D64+'Jahr3 B2C'!N65*'Jahr3 B2C'!$D65+'Jahr3 B2C'!N66*'Jahr3 B2C'!$D66</f>
        <v>0</v>
      </c>
      <c r="P16" s="134">
        <f>'Jahr3 B2C'!O57*'Jahr3 B2C'!$D57+'Jahr3 B2C'!O58*'Jahr3 B2C'!$D58+'Jahr3 B2C'!O59*'Jahr3 B2C'!$D59+'Jahr3 B2C'!O60*'Jahr3 B2C'!$D60+'Jahr3 B2C'!O61*'Jahr3 B2C'!$D61+'Jahr3 B2C'!O62*'Jahr3 B2C'!$D62+'Jahr3 B2C'!O63*'Jahr3 B2C'!$D63+'Jahr3 B2C'!O64*'Jahr3 B2C'!$D64+'Jahr3 B2C'!O65*'Jahr3 B2C'!$D65+'Jahr3 B2C'!O66*'Jahr3 B2C'!$D66</f>
        <v>0</v>
      </c>
      <c r="Q16" s="134">
        <f>'Jahr3 B2C'!P57*'Jahr3 B2C'!$D57+'Jahr3 B2C'!P58*'Jahr3 B2C'!$D58+'Jahr3 B2C'!P59*'Jahr3 B2C'!$D59+'Jahr3 B2C'!P60*'Jahr3 B2C'!$D60+'Jahr3 B2C'!P61*'Jahr3 B2C'!$D61+'Jahr3 B2C'!P62*'Jahr3 B2C'!$D62+'Jahr3 B2C'!P63*'Jahr3 B2C'!$D63+'Jahr3 B2C'!P64*'Jahr3 B2C'!$D64+'Jahr3 B2C'!P65*'Jahr3 B2C'!$D65+'Jahr3 B2C'!P66*'Jahr3 B2C'!$D66</f>
        <v>0</v>
      </c>
      <c r="R16" s="134">
        <f t="shared" si="6"/>
        <v>0</v>
      </c>
      <c r="S16" s="56"/>
      <c r="T16" s="56"/>
      <c r="U16" s="195"/>
      <c r="V16" s="195"/>
      <c r="W16" s="195"/>
      <c r="X16" s="195"/>
      <c r="Y16" s="195"/>
      <c r="Z16" s="195"/>
      <c r="AA16" s="195"/>
      <c r="AB16" s="195"/>
      <c r="AC16" s="195"/>
      <c r="AD16" s="195"/>
      <c r="AE16" s="195"/>
      <c r="AF16" s="195"/>
      <c r="AG16" s="195"/>
      <c r="AH16" s="195"/>
      <c r="AI16" s="195"/>
      <c r="AJ16" s="195"/>
      <c r="AK16" s="195"/>
      <c r="AL16" s="195"/>
    </row>
    <row r="17" ht="3.75" customHeight="1">
      <c r="A17" s="15"/>
      <c r="B17" s="196"/>
      <c r="C17" s="217"/>
      <c r="D17" s="198"/>
      <c r="E17" s="134"/>
      <c r="F17" s="134"/>
      <c r="G17" s="134"/>
      <c r="H17" s="134"/>
      <c r="I17" s="134"/>
      <c r="J17" s="134"/>
      <c r="K17" s="134"/>
      <c r="L17" s="134"/>
      <c r="M17" s="134"/>
      <c r="N17" s="134"/>
      <c r="O17" s="134"/>
      <c r="P17" s="134"/>
      <c r="Q17" s="134"/>
      <c r="R17" s="134"/>
      <c r="S17" s="56"/>
      <c r="T17" s="56"/>
      <c r="U17" s="195"/>
      <c r="V17" s="195"/>
      <c r="W17" s="195"/>
      <c r="X17" s="195"/>
      <c r="Y17" s="195"/>
      <c r="Z17" s="195"/>
      <c r="AA17" s="195"/>
      <c r="AB17" s="195"/>
      <c r="AC17" s="195"/>
      <c r="AD17" s="195"/>
      <c r="AE17" s="195"/>
      <c r="AF17" s="195"/>
      <c r="AG17" s="195"/>
      <c r="AH17" s="195"/>
      <c r="AI17" s="195"/>
      <c r="AJ17" s="195"/>
      <c r="AK17" s="195"/>
      <c r="AL17" s="195"/>
    </row>
    <row r="18" ht="15.0" customHeight="1">
      <c r="A18" s="200" t="s">
        <v>264</v>
      </c>
      <c r="B18" s="210" t="str">
        <f>'LIQ Jahr1'!B18</f>
        <v>Umsätze B2B (Geschäftskunden)</v>
      </c>
      <c r="C18" s="202"/>
      <c r="D18" s="203"/>
      <c r="E18" s="204">
        <f t="shared" ref="E18:Q18" si="7">SUM(E19:E23)</f>
        <v>0</v>
      </c>
      <c r="F18" s="204">
        <f t="shared" si="7"/>
        <v>0</v>
      </c>
      <c r="G18" s="204">
        <f t="shared" si="7"/>
        <v>0</v>
      </c>
      <c r="H18" s="204">
        <f t="shared" si="7"/>
        <v>0</v>
      </c>
      <c r="I18" s="204">
        <f t="shared" si="7"/>
        <v>0</v>
      </c>
      <c r="J18" s="204">
        <f t="shared" si="7"/>
        <v>0</v>
      </c>
      <c r="K18" s="204">
        <f t="shared" si="7"/>
        <v>0</v>
      </c>
      <c r="L18" s="204">
        <f t="shared" si="7"/>
        <v>0</v>
      </c>
      <c r="M18" s="204">
        <f t="shared" si="7"/>
        <v>0</v>
      </c>
      <c r="N18" s="204">
        <f t="shared" si="7"/>
        <v>0</v>
      </c>
      <c r="O18" s="204">
        <f t="shared" si="7"/>
        <v>0</v>
      </c>
      <c r="P18" s="204">
        <f t="shared" si="7"/>
        <v>0</v>
      </c>
      <c r="Q18" s="204">
        <f t="shared" si="7"/>
        <v>0</v>
      </c>
      <c r="R18" s="204">
        <f t="shared" ref="R18:R23" si="8">F18+G18+H18+I18+J18+K18+L18+M18+N18+O18+P18+Q18</f>
        <v>0</v>
      </c>
      <c r="S18" s="56"/>
      <c r="T18" s="56"/>
      <c r="U18" s="195"/>
      <c r="V18" s="195"/>
      <c r="W18" s="195"/>
      <c r="X18" s="195"/>
      <c r="Y18" s="195"/>
      <c r="Z18" s="195"/>
      <c r="AA18" s="195"/>
      <c r="AB18" s="195"/>
      <c r="AC18" s="195"/>
      <c r="AD18" s="195"/>
      <c r="AE18" s="195"/>
      <c r="AF18" s="195"/>
      <c r="AG18" s="195"/>
      <c r="AH18" s="195"/>
      <c r="AI18" s="195"/>
      <c r="AJ18" s="195"/>
      <c r="AK18" s="195"/>
      <c r="AL18" s="195"/>
    </row>
    <row r="19" ht="15.0" customHeight="1">
      <c r="A19" s="205"/>
      <c r="B19" s="196" t="str">
        <f>'Jahr1 B2B'!A8</f>
        <v>Produktgruppe 1</v>
      </c>
      <c r="C19" s="206">
        <f>'LIQ Jahr2'!C19</f>
        <v>0.19</v>
      </c>
      <c r="D19" s="198"/>
      <c r="E19" s="134">
        <f>'LIQ Jahr2'!Q19</f>
        <v>0</v>
      </c>
      <c r="F19" s="134">
        <f>('Jahr3 B2B'!E9*'Jahr3 B2B'!$D9+'Jahr3 B2B'!E10*'Jahr3 B2B'!$D10+'Jahr3 B2B'!E11*'Jahr3 B2B'!$D11+'Jahr3 B2B'!E12*'Jahr3 B2B'!$D12+'Jahr3 B2B'!E13*'Jahr3 B2B'!$D13+'Jahr3 B2B'!E14*'Jahr3 B2B'!$D14+'Jahr3 B2B'!E15*'Jahr3 B2B'!$D15+'Jahr3 B2B'!E16*'Jahr3 B2B'!$D16+'Jahr3 B2B'!E17*'Jahr3 B2B'!$D17+'Jahr3 B2B'!E18*'Jahr3 B2B'!$D18)*(1+$C19)</f>
        <v>0</v>
      </c>
      <c r="G19" s="134">
        <f>('Jahr3 B2B'!F9*'Jahr3 B2B'!$D9+'Jahr3 B2B'!F10*'Jahr3 B2B'!$D10+'Jahr3 B2B'!F11*'Jahr3 B2B'!$D11+'Jahr3 B2B'!F12*'Jahr3 B2B'!$D12+'Jahr3 B2B'!F13*'Jahr3 B2B'!$D13+'Jahr3 B2B'!F14*'Jahr3 B2B'!$D14+'Jahr3 B2B'!F15*'Jahr3 B2B'!$D15+'Jahr3 B2B'!F16*'Jahr3 B2B'!$D16+'Jahr3 B2B'!F17*'Jahr3 B2B'!$D17+'Jahr3 B2B'!F18*'Jahr3 B2B'!$D18)*(1+$C19)</f>
        <v>0</v>
      </c>
      <c r="H19" s="134">
        <f>('Jahr3 B2B'!G9*'Jahr3 B2B'!$D9+'Jahr3 B2B'!G10*'Jahr3 B2B'!$D10+'Jahr3 B2B'!G11*'Jahr3 B2B'!$D11+'Jahr3 B2B'!G12*'Jahr3 B2B'!$D12+'Jahr3 B2B'!G13*'Jahr3 B2B'!$D13+'Jahr3 B2B'!G14*'Jahr3 B2B'!$D14+'Jahr3 B2B'!G15*'Jahr3 B2B'!$D15+'Jahr3 B2B'!G16*'Jahr3 B2B'!$D16+'Jahr3 B2B'!G17*'Jahr3 B2B'!$D17+'Jahr3 B2B'!G18*'Jahr3 B2B'!$D18)*(1+$C19)</f>
        <v>0</v>
      </c>
      <c r="I19" s="134">
        <f>('Jahr3 B2B'!H9*'Jahr3 B2B'!$D9+'Jahr3 B2B'!H10*'Jahr3 B2B'!$D10+'Jahr3 B2B'!H11*'Jahr3 B2B'!$D11+'Jahr3 B2B'!H12*'Jahr3 B2B'!$D12+'Jahr3 B2B'!H13*'Jahr3 B2B'!$D13+'Jahr3 B2B'!H14*'Jahr3 B2B'!$D14+'Jahr3 B2B'!H15*'Jahr3 B2B'!$D15+'Jahr3 B2B'!H16*'Jahr3 B2B'!$D16+'Jahr3 B2B'!H17*'Jahr3 B2B'!$D17+'Jahr3 B2B'!H18*'Jahr3 B2B'!$D18)*(1+$C19)</f>
        <v>0</v>
      </c>
      <c r="J19" s="134">
        <f>('Jahr3 B2B'!I9*'Jahr3 B2B'!$D9+'Jahr3 B2B'!I10*'Jahr3 B2B'!$D10+'Jahr3 B2B'!I11*'Jahr3 B2B'!$D11+'Jahr3 B2B'!I12*'Jahr3 B2B'!$D12+'Jahr3 B2B'!I13*'Jahr3 B2B'!$D13+'Jahr3 B2B'!I14*'Jahr3 B2B'!$D14+'Jahr3 B2B'!I15*'Jahr3 B2B'!$D15+'Jahr3 B2B'!I16*'Jahr3 B2B'!$D16+'Jahr3 B2B'!I17*'Jahr3 B2B'!$D17+'Jahr3 B2B'!I18*'Jahr3 B2B'!$D18)*(1+$C19)</f>
        <v>0</v>
      </c>
      <c r="K19" s="134">
        <f>('Jahr3 B2B'!J9*'Jahr3 B2B'!$D9+'Jahr3 B2B'!J10*'Jahr3 B2B'!$D10+'Jahr3 B2B'!J11*'Jahr3 B2B'!$D11+'Jahr3 B2B'!J12*'Jahr3 B2B'!$D12+'Jahr3 B2B'!J13*'Jahr3 B2B'!$D13+'Jahr3 B2B'!J14*'Jahr3 B2B'!$D14+'Jahr3 B2B'!J15*'Jahr3 B2B'!$D15+'Jahr3 B2B'!J16*'Jahr3 B2B'!$D16+'Jahr3 B2B'!J17*'Jahr3 B2B'!$D17+'Jahr3 B2B'!J18*'Jahr3 B2B'!$D18)*(1+$C19)</f>
        <v>0</v>
      </c>
      <c r="L19" s="134">
        <f>('Jahr3 B2B'!K9*'Jahr3 B2B'!$D9+'Jahr3 B2B'!K10*'Jahr3 B2B'!$D10+'Jahr3 B2B'!K11*'Jahr3 B2B'!$D11+'Jahr3 B2B'!K12*'Jahr3 B2B'!$D12+'Jahr3 B2B'!K13*'Jahr3 B2B'!$D13+'Jahr3 B2B'!K14*'Jahr3 B2B'!$D14+'Jahr3 B2B'!K15*'Jahr3 B2B'!$D15+'Jahr3 B2B'!K16*'Jahr3 B2B'!$D16+'Jahr3 B2B'!K17*'Jahr3 B2B'!$D17+'Jahr3 B2B'!K18*'Jahr3 B2B'!$D18)*(1+$C19)</f>
        <v>0</v>
      </c>
      <c r="M19" s="134">
        <f>('Jahr3 B2B'!L9*'Jahr3 B2B'!$D9+'Jahr3 B2B'!L10*'Jahr3 B2B'!$D10+'Jahr3 B2B'!L11*'Jahr3 B2B'!$D11+'Jahr3 B2B'!L12*'Jahr3 B2B'!$D12+'Jahr3 B2B'!L13*'Jahr3 B2B'!$D13+'Jahr3 B2B'!L14*'Jahr3 B2B'!$D14+'Jahr3 B2B'!L15*'Jahr3 B2B'!$D15+'Jahr3 B2B'!L16*'Jahr3 B2B'!$D16+'Jahr3 B2B'!L17*'Jahr3 B2B'!$D17+'Jahr3 B2B'!L18*'Jahr3 B2B'!$D18)*(1+$C19)</f>
        <v>0</v>
      </c>
      <c r="N19" s="134">
        <f>('Jahr3 B2B'!M9*'Jahr3 B2B'!$D9+'Jahr3 B2B'!M10*'Jahr3 B2B'!$D10+'Jahr3 B2B'!M11*'Jahr3 B2B'!$D11+'Jahr3 B2B'!M12*'Jahr3 B2B'!$D12+'Jahr3 B2B'!M13*'Jahr3 B2B'!$D13+'Jahr3 B2B'!M14*'Jahr3 B2B'!$D14+'Jahr3 B2B'!M15*'Jahr3 B2B'!$D15+'Jahr3 B2B'!M16*'Jahr3 B2B'!$D16+'Jahr3 B2B'!M17*'Jahr3 B2B'!$D17+'Jahr3 B2B'!M18*'Jahr3 B2B'!$D18)*(1+$C19)</f>
        <v>0</v>
      </c>
      <c r="O19" s="134">
        <f>('Jahr3 B2B'!N9*'Jahr3 B2B'!$D9+'Jahr3 B2B'!N10*'Jahr3 B2B'!$D10+'Jahr3 B2B'!N11*'Jahr3 B2B'!$D11+'Jahr3 B2B'!N12*'Jahr3 B2B'!$D12+'Jahr3 B2B'!N13*'Jahr3 B2B'!$D13+'Jahr3 B2B'!N14*'Jahr3 B2B'!$D14+'Jahr3 B2B'!N15*'Jahr3 B2B'!$D15+'Jahr3 B2B'!N16*'Jahr3 B2B'!$D16+'Jahr3 B2B'!N17*'Jahr3 B2B'!$D17+'Jahr3 B2B'!N18*'Jahr3 B2B'!$D18)*(1+$C19)</f>
        <v>0</v>
      </c>
      <c r="P19" s="134">
        <f>('Jahr3 B2B'!O9*'Jahr3 B2B'!$D9+'Jahr3 B2B'!O10*'Jahr3 B2B'!$D10+'Jahr3 B2B'!O11*'Jahr3 B2B'!$D11+'Jahr3 B2B'!O12*'Jahr3 B2B'!$D12+'Jahr3 B2B'!O13*'Jahr3 B2B'!$D13+'Jahr3 B2B'!O14*'Jahr3 B2B'!$D14+'Jahr3 B2B'!O15*'Jahr3 B2B'!$D15+'Jahr3 B2B'!O16*'Jahr3 B2B'!$D16+'Jahr3 B2B'!O17*'Jahr3 B2B'!$D17+'Jahr3 B2B'!O18*'Jahr3 B2B'!$D18)*(1+$C19)</f>
        <v>0</v>
      </c>
      <c r="Q19" s="134">
        <f>('Jahr3 B2B'!P9*'Jahr3 B2B'!$D9+'Jahr3 B2B'!P10*'Jahr3 B2B'!$D10+'Jahr3 B2B'!P11*'Jahr3 B2B'!$D11+'Jahr3 B2B'!P12*'Jahr3 B2B'!$D12+'Jahr3 B2B'!P13*'Jahr3 B2B'!$D13+'Jahr3 B2B'!P14*'Jahr3 B2B'!$D14+'Jahr3 B2B'!P15*'Jahr3 B2B'!$D15+'Jahr3 B2B'!P16*'Jahr3 B2B'!$D16+'Jahr3 B2B'!P17*'Jahr3 B2B'!$D17+'Jahr3 B2B'!P18*'Jahr3 B2B'!$D18)*(1+$C19)</f>
        <v>0</v>
      </c>
      <c r="R19" s="134">
        <f t="shared" si="8"/>
        <v>0</v>
      </c>
      <c r="S19" s="211"/>
      <c r="T19" s="211"/>
      <c r="U19" s="212"/>
      <c r="V19" s="212"/>
      <c r="W19" s="212"/>
      <c r="X19" s="212"/>
      <c r="Y19" s="212"/>
      <c r="Z19" s="212"/>
      <c r="AA19" s="212"/>
      <c r="AB19" s="212"/>
      <c r="AC19" s="212"/>
      <c r="AD19" s="212"/>
      <c r="AE19" s="212"/>
      <c r="AF19" s="212"/>
      <c r="AG19" s="212"/>
      <c r="AH19" s="212"/>
      <c r="AI19" s="212"/>
      <c r="AJ19" s="212"/>
      <c r="AK19" s="212"/>
      <c r="AL19" s="212"/>
    </row>
    <row r="20" ht="15.0" customHeight="1">
      <c r="A20" s="15"/>
      <c r="B20" s="196" t="str">
        <f>'Jahr1 B2B'!A20</f>
        <v>Produktgruppe 2</v>
      </c>
      <c r="C20" s="206">
        <f>'LIQ Jahr2'!C20</f>
        <v>0.19</v>
      </c>
      <c r="D20" s="198"/>
      <c r="E20" s="134">
        <f>'LIQ Jahr2'!Q20</f>
        <v>0</v>
      </c>
      <c r="F20" s="134">
        <f>('Jahr3 B2B'!E21*'Jahr3 B2B'!$D21+'Jahr3 B2B'!E22*'Jahr3 B2B'!$D22+'Jahr3 B2B'!E23*'Jahr3 B2B'!$D23+'Jahr3 B2B'!E24*'Jahr3 B2B'!$D24+'Jahr3 B2B'!E25*'Jahr3 B2B'!$D25+'Jahr3 B2B'!E26*'Jahr3 B2B'!$D26+'Jahr3 B2B'!E27*'Jahr3 B2B'!$D27+'Jahr3 B2B'!E28*'Jahr3 B2B'!$D28+'Jahr3 B2B'!E29*'Jahr3 B2B'!$D29+'Jahr3 B2B'!E30*'Jahr3 B2B'!$D30)*(1+$C20)</f>
        <v>0</v>
      </c>
      <c r="G20" s="134">
        <f>('Jahr3 B2B'!F21*'Jahr3 B2B'!$D21+'Jahr3 B2B'!F22*'Jahr3 B2B'!$D22+'Jahr3 B2B'!F23*'Jahr3 B2B'!$D23+'Jahr3 B2B'!F24*'Jahr3 B2B'!$D24+'Jahr3 B2B'!F25*'Jahr3 B2B'!$D25+'Jahr3 B2B'!F26*'Jahr3 B2B'!$D26+'Jahr3 B2B'!F27*'Jahr3 B2B'!$D27+'Jahr3 B2B'!F28*'Jahr3 B2B'!$D28+'Jahr3 B2B'!F29*'Jahr3 B2B'!$D29+'Jahr3 B2B'!F30*'Jahr3 B2B'!$D30)*(1+$C20)</f>
        <v>0</v>
      </c>
      <c r="H20" s="134">
        <f>('Jahr3 B2B'!G21*'Jahr3 B2B'!$D21+'Jahr3 B2B'!G22*'Jahr3 B2B'!$D22+'Jahr3 B2B'!G23*'Jahr3 B2B'!$D23+'Jahr3 B2B'!G24*'Jahr3 B2B'!$D24+'Jahr3 B2B'!G25*'Jahr3 B2B'!$D25+'Jahr3 B2B'!G26*'Jahr3 B2B'!$D26+'Jahr3 B2B'!G27*'Jahr3 B2B'!$D27+'Jahr3 B2B'!G28*'Jahr3 B2B'!$D28+'Jahr3 B2B'!G29*'Jahr3 B2B'!$D29+'Jahr3 B2B'!G30*'Jahr3 B2B'!$D30)*(1+$C20)</f>
        <v>0</v>
      </c>
      <c r="I20" s="134">
        <f>('Jahr3 B2B'!H21*'Jahr3 B2B'!$D21+'Jahr3 B2B'!H22*'Jahr3 B2B'!$D22+'Jahr3 B2B'!H23*'Jahr3 B2B'!$D23+'Jahr3 B2B'!H24*'Jahr3 B2B'!$D24+'Jahr3 B2B'!H25*'Jahr3 B2B'!$D25+'Jahr3 B2B'!H26*'Jahr3 B2B'!$D26+'Jahr3 B2B'!H27*'Jahr3 B2B'!$D27+'Jahr3 B2B'!H28*'Jahr3 B2B'!$D28+'Jahr3 B2B'!H29*'Jahr3 B2B'!$D29+'Jahr3 B2B'!H30*'Jahr3 B2B'!$D30)*(1+$C20)</f>
        <v>0</v>
      </c>
      <c r="J20" s="134">
        <f>('Jahr3 B2B'!I21*'Jahr3 B2B'!$D21+'Jahr3 B2B'!I22*'Jahr3 B2B'!$D22+'Jahr3 B2B'!I23*'Jahr3 B2B'!$D23+'Jahr3 B2B'!I24*'Jahr3 B2B'!$D24+'Jahr3 B2B'!I25*'Jahr3 B2B'!$D25+'Jahr3 B2B'!I26*'Jahr3 B2B'!$D26+'Jahr3 B2B'!I27*'Jahr3 B2B'!$D27+'Jahr3 B2B'!I28*'Jahr3 B2B'!$D28+'Jahr3 B2B'!I29*'Jahr3 B2B'!$D29+'Jahr3 B2B'!I30*'Jahr3 B2B'!$D30)*(1+$C20)</f>
        <v>0</v>
      </c>
      <c r="K20" s="134">
        <f>('Jahr3 B2B'!J21*'Jahr3 B2B'!$D21+'Jahr3 B2B'!J22*'Jahr3 B2B'!$D22+'Jahr3 B2B'!J23*'Jahr3 B2B'!$D23+'Jahr3 B2B'!J24*'Jahr3 B2B'!$D24+'Jahr3 B2B'!J25*'Jahr3 B2B'!$D25+'Jahr3 B2B'!J26*'Jahr3 B2B'!$D26+'Jahr3 B2B'!J27*'Jahr3 B2B'!$D27+'Jahr3 B2B'!J28*'Jahr3 B2B'!$D28+'Jahr3 B2B'!J29*'Jahr3 B2B'!$D29+'Jahr3 B2B'!J30*'Jahr3 B2B'!$D30)*(1+$C20)</f>
        <v>0</v>
      </c>
      <c r="L20" s="134">
        <f>('Jahr3 B2B'!K21*'Jahr3 B2B'!$D21+'Jahr3 B2B'!K22*'Jahr3 B2B'!$D22+'Jahr3 B2B'!K23*'Jahr3 B2B'!$D23+'Jahr3 B2B'!K24*'Jahr3 B2B'!$D24+'Jahr3 B2B'!K25*'Jahr3 B2B'!$D25+'Jahr3 B2B'!K26*'Jahr3 B2B'!$D26+'Jahr3 B2B'!K27*'Jahr3 B2B'!$D27+'Jahr3 B2B'!K28*'Jahr3 B2B'!$D28+'Jahr3 B2B'!K29*'Jahr3 B2B'!$D29+'Jahr3 B2B'!K30*'Jahr3 B2B'!$D30)*(1+$C20)</f>
        <v>0</v>
      </c>
      <c r="M20" s="134">
        <f>('Jahr3 B2B'!L21*'Jahr3 B2B'!$D21+'Jahr3 B2B'!L22*'Jahr3 B2B'!$D22+'Jahr3 B2B'!L23*'Jahr3 B2B'!$D23+'Jahr3 B2B'!L24*'Jahr3 B2B'!$D24+'Jahr3 B2B'!L25*'Jahr3 B2B'!$D25+'Jahr3 B2B'!L26*'Jahr3 B2B'!$D26+'Jahr3 B2B'!L27*'Jahr3 B2B'!$D27+'Jahr3 B2B'!L28*'Jahr3 B2B'!$D28+'Jahr3 B2B'!L29*'Jahr3 B2B'!$D29+'Jahr3 B2B'!L30*'Jahr3 B2B'!$D30)*(1+$C20)</f>
        <v>0</v>
      </c>
      <c r="N20" s="134">
        <f>('Jahr3 B2B'!M21*'Jahr3 B2B'!$D21+'Jahr3 B2B'!M22*'Jahr3 B2B'!$D22+'Jahr3 B2B'!M23*'Jahr3 B2B'!$D23+'Jahr3 B2B'!M24*'Jahr3 B2B'!$D24+'Jahr3 B2B'!M25*'Jahr3 B2B'!$D25+'Jahr3 B2B'!M26*'Jahr3 B2B'!$D26+'Jahr3 B2B'!M27*'Jahr3 B2B'!$D27+'Jahr3 B2B'!M28*'Jahr3 B2B'!$D28+'Jahr3 B2B'!M29*'Jahr3 B2B'!$D29+'Jahr3 B2B'!M30*'Jahr3 B2B'!$D30)*(1+$C20)</f>
        <v>0</v>
      </c>
      <c r="O20" s="134">
        <f>('Jahr3 B2B'!N21*'Jahr3 B2B'!$D21+'Jahr3 B2B'!N22*'Jahr3 B2B'!$D22+'Jahr3 B2B'!N23*'Jahr3 B2B'!$D23+'Jahr3 B2B'!N24*'Jahr3 B2B'!$D24+'Jahr3 B2B'!N25*'Jahr3 B2B'!$D25+'Jahr3 B2B'!N26*'Jahr3 B2B'!$D26+'Jahr3 B2B'!N27*'Jahr3 B2B'!$D27+'Jahr3 B2B'!N28*'Jahr3 B2B'!$D28+'Jahr3 B2B'!N29*'Jahr3 B2B'!$D29+'Jahr3 B2B'!N30*'Jahr3 B2B'!$D30)*(1+$C20)</f>
        <v>0</v>
      </c>
      <c r="P20" s="134">
        <f>('Jahr3 B2B'!O21*'Jahr3 B2B'!$D21+'Jahr3 B2B'!O22*'Jahr3 B2B'!$D22+'Jahr3 B2B'!O23*'Jahr3 B2B'!$D23+'Jahr3 B2B'!O24*'Jahr3 B2B'!$D24+'Jahr3 B2B'!O25*'Jahr3 B2B'!$D25+'Jahr3 B2B'!O26*'Jahr3 B2B'!$D26+'Jahr3 B2B'!O27*'Jahr3 B2B'!$D27+'Jahr3 B2B'!O28*'Jahr3 B2B'!$D28+'Jahr3 B2B'!O29*'Jahr3 B2B'!$D29+'Jahr3 B2B'!O30*'Jahr3 B2B'!$D30)*(1+$C20)</f>
        <v>0</v>
      </c>
      <c r="Q20" s="134">
        <f>('Jahr3 B2B'!P21*'Jahr3 B2B'!$D21+'Jahr3 B2B'!P22*'Jahr3 B2B'!$D22+'Jahr3 B2B'!P23*'Jahr3 B2B'!$D23+'Jahr3 B2B'!P24*'Jahr3 B2B'!$D24+'Jahr3 B2B'!P25*'Jahr3 B2B'!$D25+'Jahr3 B2B'!P26*'Jahr3 B2B'!$D26+'Jahr3 B2B'!P27*'Jahr3 B2B'!$D27+'Jahr3 B2B'!P28*'Jahr3 B2B'!$D28+'Jahr3 B2B'!P29*'Jahr3 B2B'!$D29+'Jahr3 B2B'!P30*'Jahr3 B2B'!$D30)*(1+$C20)</f>
        <v>0</v>
      </c>
      <c r="R20" s="134">
        <f t="shared" si="8"/>
        <v>0</v>
      </c>
      <c r="S20" s="56"/>
      <c r="T20" s="56"/>
      <c r="U20" s="195"/>
      <c r="V20" s="195"/>
      <c r="W20" s="195"/>
      <c r="X20" s="195"/>
      <c r="Y20" s="195"/>
      <c r="Z20" s="195"/>
      <c r="AA20" s="195"/>
      <c r="AB20" s="195"/>
      <c r="AC20" s="195"/>
      <c r="AD20" s="195"/>
      <c r="AE20" s="195"/>
      <c r="AF20" s="195"/>
      <c r="AG20" s="195"/>
      <c r="AH20" s="195"/>
      <c r="AI20" s="195"/>
      <c r="AJ20" s="195"/>
      <c r="AK20" s="195"/>
      <c r="AL20" s="195"/>
    </row>
    <row r="21" ht="15.0" customHeight="1">
      <c r="A21" s="15"/>
      <c r="B21" s="196" t="str">
        <f>'Jahr1 B2B'!A32</f>
        <v>Produktgruppe 3</v>
      </c>
      <c r="C21" s="206">
        <f>'LIQ Jahr2'!C21</f>
        <v>0.19</v>
      </c>
      <c r="D21" s="198"/>
      <c r="E21" s="134">
        <f>'LIQ Jahr2'!Q21</f>
        <v>0</v>
      </c>
      <c r="F21" s="134">
        <f>('Jahr3 B2B'!E33*'Jahr3 B2B'!$D33+'Jahr3 B2B'!E34*'Jahr3 B2B'!$D34+'Jahr3 B2B'!E35*'Jahr3 B2B'!$D35+'Jahr3 B2B'!E36*'Jahr3 B2B'!$D36+'Jahr3 B2B'!E37*'Jahr3 B2B'!$D37+'Jahr3 B2B'!E38*'Jahr3 B2B'!$D38+'Jahr3 B2B'!E39*'Jahr3 B2B'!$D39+'Jahr3 B2B'!E40*'Jahr3 B2B'!$D40+'Jahr3 B2B'!E41*'Jahr3 B2B'!$D41+'Jahr3 B2B'!E42*'Jahr3 B2B'!$D42)*(1+$C21)</f>
        <v>0</v>
      </c>
      <c r="G21" s="134">
        <f>('Jahr3 B2B'!F33*'Jahr3 B2B'!$D33+'Jahr3 B2B'!F34*'Jahr3 B2B'!$D34+'Jahr3 B2B'!F35*'Jahr3 B2B'!$D35+'Jahr3 B2B'!F36*'Jahr3 B2B'!$D36+'Jahr3 B2B'!F37*'Jahr3 B2B'!$D37+'Jahr3 B2B'!F38*'Jahr3 B2B'!$D38+'Jahr3 B2B'!F39*'Jahr3 B2B'!$D39+'Jahr3 B2B'!F40*'Jahr3 B2B'!$D40+'Jahr3 B2B'!F41*'Jahr3 B2B'!$D41+'Jahr3 B2B'!F42*'Jahr3 B2B'!$D42)*(1+$C21)</f>
        <v>0</v>
      </c>
      <c r="H21" s="134">
        <f>('Jahr3 B2B'!G33*'Jahr3 B2B'!$D33+'Jahr3 B2B'!G34*'Jahr3 B2B'!$D34+'Jahr3 B2B'!G35*'Jahr3 B2B'!$D35+'Jahr3 B2B'!G36*'Jahr3 B2B'!$D36+'Jahr3 B2B'!G37*'Jahr3 B2B'!$D37+'Jahr3 B2B'!G38*'Jahr3 B2B'!$D38+'Jahr3 B2B'!G39*'Jahr3 B2B'!$D39+'Jahr3 B2B'!G40*'Jahr3 B2B'!$D40+'Jahr3 B2B'!G41*'Jahr3 B2B'!$D41+'Jahr3 B2B'!G42*'Jahr3 B2B'!$D42)*(1+$C21)</f>
        <v>0</v>
      </c>
      <c r="I21" s="134">
        <f>('Jahr3 B2B'!H33*'Jahr3 B2B'!$D33+'Jahr3 B2B'!H34*'Jahr3 B2B'!$D34+'Jahr3 B2B'!H35*'Jahr3 B2B'!$D35+'Jahr3 B2B'!H36*'Jahr3 B2B'!$D36+'Jahr3 B2B'!H37*'Jahr3 B2B'!$D37+'Jahr3 B2B'!H38*'Jahr3 B2B'!$D38+'Jahr3 B2B'!H39*'Jahr3 B2B'!$D39+'Jahr3 B2B'!H40*'Jahr3 B2B'!$D40+'Jahr3 B2B'!H41*'Jahr3 B2B'!$D41+'Jahr3 B2B'!H42*'Jahr3 B2B'!$D42)*(1+$C21)</f>
        <v>0</v>
      </c>
      <c r="J21" s="134">
        <f>('Jahr3 B2B'!I33*'Jahr3 B2B'!$D33+'Jahr3 B2B'!I34*'Jahr3 B2B'!$D34+'Jahr3 B2B'!I35*'Jahr3 B2B'!$D35+'Jahr3 B2B'!I36*'Jahr3 B2B'!$D36+'Jahr3 B2B'!I37*'Jahr3 B2B'!$D37+'Jahr3 B2B'!I38*'Jahr3 B2B'!$D38+'Jahr3 B2B'!I39*'Jahr3 B2B'!$D39+'Jahr3 B2B'!I40*'Jahr3 B2B'!$D40+'Jahr3 B2B'!I41*'Jahr3 B2B'!$D41+'Jahr3 B2B'!I42*'Jahr3 B2B'!$D42)*(1+$C21)</f>
        <v>0</v>
      </c>
      <c r="K21" s="134">
        <f>('Jahr3 B2B'!J33*'Jahr3 B2B'!$D33+'Jahr3 B2B'!J34*'Jahr3 B2B'!$D34+'Jahr3 B2B'!J35*'Jahr3 B2B'!$D35+'Jahr3 B2B'!J36*'Jahr3 B2B'!$D36+'Jahr3 B2B'!J37*'Jahr3 B2B'!$D37+'Jahr3 B2B'!J38*'Jahr3 B2B'!$D38+'Jahr3 B2B'!J39*'Jahr3 B2B'!$D39+'Jahr3 B2B'!J40*'Jahr3 B2B'!$D40+'Jahr3 B2B'!J41*'Jahr3 B2B'!$D41+'Jahr3 B2B'!J42*'Jahr3 B2B'!$D42)*(1+$C21)</f>
        <v>0</v>
      </c>
      <c r="L21" s="134">
        <f>('Jahr3 B2B'!K33*'Jahr3 B2B'!$D33+'Jahr3 B2B'!K34*'Jahr3 B2B'!$D34+'Jahr3 B2B'!K35*'Jahr3 B2B'!$D35+'Jahr3 B2B'!K36*'Jahr3 B2B'!$D36+'Jahr3 B2B'!K37*'Jahr3 B2B'!$D37+'Jahr3 B2B'!K38*'Jahr3 B2B'!$D38+'Jahr3 B2B'!K39*'Jahr3 B2B'!$D39+'Jahr3 B2B'!K40*'Jahr3 B2B'!$D40+'Jahr3 B2B'!K41*'Jahr3 B2B'!$D41+'Jahr3 B2B'!K42*'Jahr3 B2B'!$D42)*(1+$C21)</f>
        <v>0</v>
      </c>
      <c r="M21" s="134">
        <f>('Jahr3 B2B'!L33*'Jahr3 B2B'!$D33+'Jahr3 B2B'!L34*'Jahr3 B2B'!$D34+'Jahr3 B2B'!L35*'Jahr3 B2B'!$D35+'Jahr3 B2B'!L36*'Jahr3 B2B'!$D36+'Jahr3 B2B'!L37*'Jahr3 B2B'!$D37+'Jahr3 B2B'!L38*'Jahr3 B2B'!$D38+'Jahr3 B2B'!L39*'Jahr3 B2B'!$D39+'Jahr3 B2B'!L40*'Jahr3 B2B'!$D40+'Jahr3 B2B'!L41*'Jahr3 B2B'!$D41+'Jahr3 B2B'!L42*'Jahr3 B2B'!$D42)*(1+$C21)</f>
        <v>0</v>
      </c>
      <c r="N21" s="134">
        <f>('Jahr3 B2B'!M33*'Jahr3 B2B'!$D33+'Jahr3 B2B'!M34*'Jahr3 B2B'!$D34+'Jahr3 B2B'!M35*'Jahr3 B2B'!$D35+'Jahr3 B2B'!M36*'Jahr3 B2B'!$D36+'Jahr3 B2B'!M37*'Jahr3 B2B'!$D37+'Jahr3 B2B'!M38*'Jahr3 B2B'!$D38+'Jahr3 B2B'!M39*'Jahr3 B2B'!$D39+'Jahr3 B2B'!M40*'Jahr3 B2B'!$D40+'Jahr3 B2B'!M41*'Jahr3 B2B'!$D41+'Jahr3 B2B'!M42*'Jahr3 B2B'!$D42)*(1+$C21)</f>
        <v>0</v>
      </c>
      <c r="O21" s="134">
        <f>('Jahr3 B2B'!N33*'Jahr3 B2B'!$D33+'Jahr3 B2B'!N34*'Jahr3 B2B'!$D34+'Jahr3 B2B'!N35*'Jahr3 B2B'!$D35+'Jahr3 B2B'!N36*'Jahr3 B2B'!$D36+'Jahr3 B2B'!N37*'Jahr3 B2B'!$D37+'Jahr3 B2B'!N38*'Jahr3 B2B'!$D38+'Jahr3 B2B'!N39*'Jahr3 B2B'!$D39+'Jahr3 B2B'!N40*'Jahr3 B2B'!$D40+'Jahr3 B2B'!N41*'Jahr3 B2B'!$D41+'Jahr3 B2B'!N42*'Jahr3 B2B'!$D42)*(1+$C21)</f>
        <v>0</v>
      </c>
      <c r="P21" s="134">
        <f>('Jahr3 B2B'!O33*'Jahr3 B2B'!$D33+'Jahr3 B2B'!O34*'Jahr3 B2B'!$D34+'Jahr3 B2B'!O35*'Jahr3 B2B'!$D35+'Jahr3 B2B'!O36*'Jahr3 B2B'!$D36+'Jahr3 B2B'!O37*'Jahr3 B2B'!$D37+'Jahr3 B2B'!O38*'Jahr3 B2B'!$D38+'Jahr3 B2B'!O39*'Jahr3 B2B'!$D39+'Jahr3 B2B'!O40*'Jahr3 B2B'!$D40+'Jahr3 B2B'!O41*'Jahr3 B2B'!$D41+'Jahr3 B2B'!O42*'Jahr3 B2B'!$D42)*(1+$C21)</f>
        <v>0</v>
      </c>
      <c r="Q21" s="134">
        <f>('Jahr3 B2B'!P33*'Jahr3 B2B'!$D33+'Jahr3 B2B'!P34*'Jahr3 B2B'!$D34+'Jahr3 B2B'!P35*'Jahr3 B2B'!$D35+'Jahr3 B2B'!P36*'Jahr3 B2B'!$D36+'Jahr3 B2B'!P37*'Jahr3 B2B'!$D37+'Jahr3 B2B'!P38*'Jahr3 B2B'!$D38+'Jahr3 B2B'!P39*'Jahr3 B2B'!$D39+'Jahr3 B2B'!P40*'Jahr3 B2B'!$D40+'Jahr3 B2B'!P41*'Jahr3 B2B'!$D41+'Jahr3 B2B'!P42*'Jahr3 B2B'!$D42)*(1+$C21)</f>
        <v>0</v>
      </c>
      <c r="R21" s="134">
        <f t="shared" si="8"/>
        <v>0</v>
      </c>
      <c r="S21" s="213"/>
      <c r="T21" s="213"/>
      <c r="U21" s="214"/>
      <c r="V21" s="214"/>
      <c r="W21" s="214"/>
      <c r="X21" s="214"/>
      <c r="Y21" s="214"/>
      <c r="Z21" s="214"/>
      <c r="AA21" s="214"/>
      <c r="AB21" s="214"/>
      <c r="AC21" s="214"/>
      <c r="AD21" s="214"/>
      <c r="AE21" s="214"/>
      <c r="AF21" s="214"/>
      <c r="AG21" s="214"/>
      <c r="AH21" s="214"/>
      <c r="AI21" s="214"/>
      <c r="AJ21" s="214"/>
      <c r="AK21" s="214"/>
      <c r="AL21" s="214"/>
    </row>
    <row r="22" ht="15.0" customHeight="1">
      <c r="A22" s="15"/>
      <c r="B22" s="196" t="str">
        <f>'Jahr1 B2B'!A44</f>
        <v>Produktgruppe 4</v>
      </c>
      <c r="C22" s="206">
        <f>'LIQ Jahr2'!C22</f>
        <v>0.19</v>
      </c>
      <c r="D22" s="198"/>
      <c r="E22" s="134">
        <f>'LIQ Jahr2'!Q22</f>
        <v>0</v>
      </c>
      <c r="F22" s="134">
        <f>('Jahr3 B2B'!E45*'Jahr3 B2B'!$D45+'Jahr3 B2B'!E46*'Jahr3 B2B'!$D46+'Jahr3 B2B'!E47*'Jahr3 B2B'!$D47+'Jahr3 B2B'!E48*'Jahr3 B2B'!$D48+'Jahr3 B2B'!E49*'Jahr3 B2B'!$D49+'Jahr3 B2B'!E50*'Jahr3 B2B'!$D50+'Jahr3 B2B'!E51*'Jahr3 B2B'!$D51+'Jahr3 B2B'!E52*'Jahr3 B2B'!$D52+'Jahr3 B2B'!E53*'Jahr3 B2B'!$D53+'Jahr3 B2B'!E54*'Jahr3 B2B'!$D54)*(1+$C22)</f>
        <v>0</v>
      </c>
      <c r="G22" s="134">
        <f>('Jahr3 B2B'!F45*'Jahr3 B2B'!$D45+'Jahr3 B2B'!F46*'Jahr3 B2B'!$D46+'Jahr3 B2B'!F47*'Jahr3 B2B'!$D47+'Jahr3 B2B'!F48*'Jahr3 B2B'!$D48+'Jahr3 B2B'!F49*'Jahr3 B2B'!$D49+'Jahr3 B2B'!F50*'Jahr3 B2B'!$D50+'Jahr3 B2B'!F51*'Jahr3 B2B'!$D51+'Jahr3 B2B'!F52*'Jahr3 B2B'!$D52+'Jahr3 B2B'!F53*'Jahr3 B2B'!$D53+'Jahr3 B2B'!F54*'Jahr3 B2B'!$D54)*(1+$C22)</f>
        <v>0</v>
      </c>
      <c r="H22" s="134">
        <f>('Jahr3 B2B'!G45*'Jahr3 B2B'!$D45+'Jahr3 B2B'!G46*'Jahr3 B2B'!$D46+'Jahr3 B2B'!G47*'Jahr3 B2B'!$D47+'Jahr3 B2B'!G48*'Jahr3 B2B'!$D48+'Jahr3 B2B'!G49*'Jahr3 B2B'!$D49+'Jahr3 B2B'!G50*'Jahr3 B2B'!$D50+'Jahr3 B2B'!G51*'Jahr3 B2B'!$D51+'Jahr3 B2B'!G52*'Jahr3 B2B'!$D52+'Jahr3 B2B'!G53*'Jahr3 B2B'!$D53+'Jahr3 B2B'!G54*'Jahr3 B2B'!$D54)*(1+$C22)</f>
        <v>0</v>
      </c>
      <c r="I22" s="134">
        <f>('Jahr3 B2B'!H45*'Jahr3 B2B'!$D45+'Jahr3 B2B'!H46*'Jahr3 B2B'!$D46+'Jahr3 B2B'!H47*'Jahr3 B2B'!$D47+'Jahr3 B2B'!H48*'Jahr3 B2B'!$D48+'Jahr3 B2B'!H49*'Jahr3 B2B'!$D49+'Jahr3 B2B'!H50*'Jahr3 B2B'!$D50+'Jahr3 B2B'!H51*'Jahr3 B2B'!$D51+'Jahr3 B2B'!H52*'Jahr3 B2B'!$D52+'Jahr3 B2B'!H53*'Jahr3 B2B'!$D53+'Jahr3 B2B'!H54*'Jahr3 B2B'!$D54)*(1+$C22)</f>
        <v>0</v>
      </c>
      <c r="J22" s="134">
        <f>('Jahr3 B2B'!I45*'Jahr3 B2B'!$D45+'Jahr3 B2B'!I46*'Jahr3 B2B'!$D46+'Jahr3 B2B'!I47*'Jahr3 B2B'!$D47+'Jahr3 B2B'!I48*'Jahr3 B2B'!$D48+'Jahr3 B2B'!I49*'Jahr3 B2B'!$D49+'Jahr3 B2B'!I50*'Jahr3 B2B'!$D50+'Jahr3 B2B'!I51*'Jahr3 B2B'!$D51+'Jahr3 B2B'!I52*'Jahr3 B2B'!$D52+'Jahr3 B2B'!I53*'Jahr3 B2B'!$D53+'Jahr3 B2B'!I54*'Jahr3 B2B'!$D54)*(1+$C22)</f>
        <v>0</v>
      </c>
      <c r="K22" s="134">
        <f>('Jahr3 B2B'!J45*'Jahr3 B2B'!$D45+'Jahr3 B2B'!J46*'Jahr3 B2B'!$D46+'Jahr3 B2B'!J47*'Jahr3 B2B'!$D47+'Jahr3 B2B'!J48*'Jahr3 B2B'!$D48+'Jahr3 B2B'!J49*'Jahr3 B2B'!$D49+'Jahr3 B2B'!J50*'Jahr3 B2B'!$D50+'Jahr3 B2B'!J51*'Jahr3 B2B'!$D51+'Jahr3 B2B'!J52*'Jahr3 B2B'!$D52+'Jahr3 B2B'!J53*'Jahr3 B2B'!$D53+'Jahr3 B2B'!J54*'Jahr3 B2B'!$D54)*(1+$C22)</f>
        <v>0</v>
      </c>
      <c r="L22" s="134">
        <f>('Jahr3 B2B'!K45*'Jahr3 B2B'!$D45+'Jahr3 B2B'!K46*'Jahr3 B2B'!$D46+'Jahr3 B2B'!K47*'Jahr3 B2B'!$D47+'Jahr3 B2B'!K48*'Jahr3 B2B'!$D48+'Jahr3 B2B'!K49*'Jahr3 B2B'!$D49+'Jahr3 B2B'!K50*'Jahr3 B2B'!$D50+'Jahr3 B2B'!K51*'Jahr3 B2B'!$D51+'Jahr3 B2B'!K52*'Jahr3 B2B'!$D52+'Jahr3 B2B'!K53*'Jahr3 B2B'!$D53+'Jahr3 B2B'!K54*'Jahr3 B2B'!$D54)*(1+$C22)</f>
        <v>0</v>
      </c>
      <c r="M22" s="134">
        <f>('Jahr3 B2B'!L45*'Jahr3 B2B'!$D45+'Jahr3 B2B'!L46*'Jahr3 B2B'!$D46+'Jahr3 B2B'!L47*'Jahr3 B2B'!$D47+'Jahr3 B2B'!L48*'Jahr3 B2B'!$D48+'Jahr3 B2B'!L49*'Jahr3 B2B'!$D49+'Jahr3 B2B'!L50*'Jahr3 B2B'!$D50+'Jahr3 B2B'!L51*'Jahr3 B2B'!$D51+'Jahr3 B2B'!L52*'Jahr3 B2B'!$D52+'Jahr3 B2B'!L53*'Jahr3 B2B'!$D53+'Jahr3 B2B'!L54*'Jahr3 B2B'!$D54)*(1+$C22)</f>
        <v>0</v>
      </c>
      <c r="N22" s="134">
        <f>('Jahr3 B2B'!M45*'Jahr3 B2B'!$D45+'Jahr3 B2B'!M46*'Jahr3 B2B'!$D46+'Jahr3 B2B'!M47*'Jahr3 B2B'!$D47+'Jahr3 B2B'!M48*'Jahr3 B2B'!$D48+'Jahr3 B2B'!M49*'Jahr3 B2B'!$D49+'Jahr3 B2B'!M50*'Jahr3 B2B'!$D50+'Jahr3 B2B'!M51*'Jahr3 B2B'!$D51+'Jahr3 B2B'!M52*'Jahr3 B2B'!$D52+'Jahr3 B2B'!M53*'Jahr3 B2B'!$D53+'Jahr3 B2B'!M54*'Jahr3 B2B'!$D54)*(1+$C22)</f>
        <v>0</v>
      </c>
      <c r="O22" s="134">
        <f>('Jahr3 B2B'!N45*'Jahr3 B2B'!$D45+'Jahr3 B2B'!N46*'Jahr3 B2B'!$D46+'Jahr3 B2B'!N47*'Jahr3 B2B'!$D47+'Jahr3 B2B'!N48*'Jahr3 B2B'!$D48+'Jahr3 B2B'!N49*'Jahr3 B2B'!$D49+'Jahr3 B2B'!N50*'Jahr3 B2B'!$D50+'Jahr3 B2B'!N51*'Jahr3 B2B'!$D51+'Jahr3 B2B'!N52*'Jahr3 B2B'!$D52+'Jahr3 B2B'!N53*'Jahr3 B2B'!$D53+'Jahr3 B2B'!N54*'Jahr3 B2B'!$D54)*(1+$C22)</f>
        <v>0</v>
      </c>
      <c r="P22" s="134">
        <f>('Jahr3 B2B'!O45*'Jahr3 B2B'!$D45+'Jahr3 B2B'!O46*'Jahr3 B2B'!$D46+'Jahr3 B2B'!O47*'Jahr3 B2B'!$D47+'Jahr3 B2B'!O48*'Jahr3 B2B'!$D48+'Jahr3 B2B'!O49*'Jahr3 B2B'!$D49+'Jahr3 B2B'!O50*'Jahr3 B2B'!$D50+'Jahr3 B2B'!O51*'Jahr3 B2B'!$D51+'Jahr3 B2B'!O52*'Jahr3 B2B'!$D52+'Jahr3 B2B'!O53*'Jahr3 B2B'!$D53+'Jahr3 B2B'!O54*'Jahr3 B2B'!$D54)*(1+$C22)</f>
        <v>0</v>
      </c>
      <c r="Q22" s="134">
        <f>('Jahr3 B2B'!P45*'Jahr3 B2B'!$D45+'Jahr3 B2B'!P46*'Jahr3 B2B'!$D46+'Jahr3 B2B'!P47*'Jahr3 B2B'!$D47+'Jahr3 B2B'!P48*'Jahr3 B2B'!$D48+'Jahr3 B2B'!P49*'Jahr3 B2B'!$D49+'Jahr3 B2B'!P50*'Jahr3 B2B'!$D50+'Jahr3 B2B'!P51*'Jahr3 B2B'!$D51+'Jahr3 B2B'!P52*'Jahr3 B2B'!$D52+'Jahr3 B2B'!P53*'Jahr3 B2B'!$D53+'Jahr3 B2B'!P54*'Jahr3 B2B'!$D54)*(1+$C22)</f>
        <v>0</v>
      </c>
      <c r="R22" s="134">
        <f t="shared" si="8"/>
        <v>0</v>
      </c>
      <c r="S22" s="56"/>
      <c r="T22" s="56"/>
      <c r="U22" s="195"/>
      <c r="V22" s="195"/>
      <c r="W22" s="195"/>
      <c r="X22" s="195"/>
      <c r="Y22" s="195"/>
      <c r="Z22" s="195"/>
      <c r="AA22" s="195"/>
      <c r="AB22" s="195"/>
      <c r="AC22" s="195"/>
      <c r="AD22" s="195"/>
      <c r="AE22" s="195"/>
      <c r="AF22" s="195"/>
      <c r="AG22" s="195"/>
      <c r="AH22" s="195"/>
      <c r="AI22" s="195"/>
      <c r="AJ22" s="195"/>
      <c r="AK22" s="195"/>
      <c r="AL22" s="195"/>
    </row>
    <row r="23" ht="15.0" customHeight="1">
      <c r="A23" s="15"/>
      <c r="B23" s="196" t="str">
        <f>'Jahr1 B2B'!A56</f>
        <v>Produktgruppe 5</v>
      </c>
      <c r="C23" s="206">
        <f>'LIQ Jahr2'!C23</f>
        <v>0.19</v>
      </c>
      <c r="D23" s="198"/>
      <c r="E23" s="134">
        <f>'LIQ Jahr2'!Q23</f>
        <v>0</v>
      </c>
      <c r="F23" s="134">
        <f>('Jahr3 B2B'!E57*'Jahr3 B2B'!$D57+'Jahr3 B2B'!E58*'Jahr3 B2B'!$D58+'Jahr3 B2B'!E59*'Jahr3 B2B'!$D59+'Jahr3 B2B'!E60*'Jahr3 B2B'!$D60+'Jahr3 B2B'!E61*'Jahr3 B2B'!$D61+'Jahr3 B2B'!E62*'Jahr3 B2B'!$D62+'Jahr3 B2B'!E63*'Jahr3 B2B'!$D63+'Jahr3 B2B'!E64*'Jahr3 B2B'!$D64+'Jahr3 B2B'!E65*'Jahr3 B2B'!$D65+'Jahr3 B2B'!E66*'Jahr3 B2B'!$D66)*(1+$C23)</f>
        <v>0</v>
      </c>
      <c r="G23" s="134">
        <f>('Jahr3 B2B'!F57*'Jahr3 B2B'!$D57+'Jahr3 B2B'!F58*'Jahr3 B2B'!$D58+'Jahr3 B2B'!F59*'Jahr3 B2B'!$D59+'Jahr3 B2B'!F60*'Jahr3 B2B'!$D60+'Jahr3 B2B'!F61*'Jahr3 B2B'!$D61+'Jahr3 B2B'!F62*'Jahr3 B2B'!$D62+'Jahr3 B2B'!F63*'Jahr3 B2B'!$D63+'Jahr3 B2B'!F64*'Jahr3 B2B'!$D64+'Jahr3 B2B'!F65*'Jahr3 B2B'!$D65+'Jahr3 B2B'!F66*'Jahr3 B2B'!$D66)*(1+$C23)</f>
        <v>0</v>
      </c>
      <c r="H23" s="134">
        <f>('Jahr3 B2B'!G57*'Jahr3 B2B'!$D57+'Jahr3 B2B'!G58*'Jahr3 B2B'!$D58+'Jahr3 B2B'!G59*'Jahr3 B2B'!$D59+'Jahr3 B2B'!G60*'Jahr3 B2B'!$D60+'Jahr3 B2B'!G61*'Jahr3 B2B'!$D61+'Jahr3 B2B'!G62*'Jahr3 B2B'!$D62+'Jahr3 B2B'!G63*'Jahr3 B2B'!$D63+'Jahr3 B2B'!G64*'Jahr3 B2B'!$D64+'Jahr3 B2B'!G65*'Jahr3 B2B'!$D65+'Jahr3 B2B'!G66*'Jahr3 B2B'!$D66)*(1+$C23)</f>
        <v>0</v>
      </c>
      <c r="I23" s="134">
        <f>('Jahr3 B2B'!H57*'Jahr3 B2B'!$D57+'Jahr3 B2B'!H58*'Jahr3 B2B'!$D58+'Jahr3 B2B'!H59*'Jahr3 B2B'!$D59+'Jahr3 B2B'!H60*'Jahr3 B2B'!$D60+'Jahr3 B2B'!H61*'Jahr3 B2B'!$D61+'Jahr3 B2B'!H62*'Jahr3 B2B'!$D62+'Jahr3 B2B'!H63*'Jahr3 B2B'!$D63+'Jahr3 B2B'!H64*'Jahr3 B2B'!$D64+'Jahr3 B2B'!H65*'Jahr3 B2B'!$D65+'Jahr3 B2B'!H66*'Jahr3 B2B'!$D66)*(1+$C23)</f>
        <v>0</v>
      </c>
      <c r="J23" s="134">
        <f>('Jahr3 B2B'!I57*'Jahr3 B2B'!$D57+'Jahr3 B2B'!I58*'Jahr3 B2B'!$D58+'Jahr3 B2B'!I59*'Jahr3 B2B'!$D59+'Jahr3 B2B'!I60*'Jahr3 B2B'!$D60+'Jahr3 B2B'!I61*'Jahr3 B2B'!$D61+'Jahr3 B2B'!I62*'Jahr3 B2B'!$D62+'Jahr3 B2B'!I63*'Jahr3 B2B'!$D63+'Jahr3 B2B'!I64*'Jahr3 B2B'!$D64+'Jahr3 B2B'!I65*'Jahr3 B2B'!$D65+'Jahr3 B2B'!I66*'Jahr3 B2B'!$D66)*(1+$C23)</f>
        <v>0</v>
      </c>
      <c r="K23" s="134">
        <f>('Jahr3 B2B'!J57*'Jahr3 B2B'!$D57+'Jahr3 B2B'!J58*'Jahr3 B2B'!$D58+'Jahr3 B2B'!J59*'Jahr3 B2B'!$D59+'Jahr3 B2B'!J60*'Jahr3 B2B'!$D60+'Jahr3 B2B'!J61*'Jahr3 B2B'!$D61+'Jahr3 B2B'!J62*'Jahr3 B2B'!$D62+'Jahr3 B2B'!J63*'Jahr3 B2B'!$D63+'Jahr3 B2B'!J64*'Jahr3 B2B'!$D64+'Jahr3 B2B'!J65*'Jahr3 B2B'!$D65+'Jahr3 B2B'!J66*'Jahr3 B2B'!$D66)*(1+$C23)</f>
        <v>0</v>
      </c>
      <c r="L23" s="134">
        <f>('Jahr3 B2B'!K57*'Jahr3 B2B'!$D57+'Jahr3 B2B'!K58*'Jahr3 B2B'!$D58+'Jahr3 B2B'!K59*'Jahr3 B2B'!$D59+'Jahr3 B2B'!K60*'Jahr3 B2B'!$D60+'Jahr3 B2B'!K61*'Jahr3 B2B'!$D61+'Jahr3 B2B'!K62*'Jahr3 B2B'!$D62+'Jahr3 B2B'!K63*'Jahr3 B2B'!$D63+'Jahr3 B2B'!K64*'Jahr3 B2B'!$D64+'Jahr3 B2B'!K65*'Jahr3 B2B'!$D65+'Jahr3 B2B'!K66*'Jahr3 B2B'!$D66)*(1+$C23)</f>
        <v>0</v>
      </c>
      <c r="M23" s="134">
        <f>('Jahr3 B2B'!L57*'Jahr3 B2B'!$D57+'Jahr3 B2B'!L58*'Jahr3 B2B'!$D58+'Jahr3 B2B'!L59*'Jahr3 B2B'!$D59+'Jahr3 B2B'!L60*'Jahr3 B2B'!$D60+'Jahr3 B2B'!L61*'Jahr3 B2B'!$D61+'Jahr3 B2B'!L62*'Jahr3 B2B'!$D62+'Jahr3 B2B'!L63*'Jahr3 B2B'!$D63+'Jahr3 B2B'!L64*'Jahr3 B2B'!$D64+'Jahr3 B2B'!L65*'Jahr3 B2B'!$D65+'Jahr3 B2B'!L66*'Jahr3 B2B'!$D66)*(1+$C23)</f>
        <v>0</v>
      </c>
      <c r="N23" s="134">
        <f>('Jahr3 B2B'!M57*'Jahr3 B2B'!$D57+'Jahr3 B2B'!M58*'Jahr3 B2B'!$D58+'Jahr3 B2B'!M59*'Jahr3 B2B'!$D59+'Jahr3 B2B'!M60*'Jahr3 B2B'!$D60+'Jahr3 B2B'!M61*'Jahr3 B2B'!$D61+'Jahr3 B2B'!M62*'Jahr3 B2B'!$D62+'Jahr3 B2B'!M63*'Jahr3 B2B'!$D63+'Jahr3 B2B'!M64*'Jahr3 B2B'!$D64+'Jahr3 B2B'!M65*'Jahr3 B2B'!$D65+'Jahr3 B2B'!M66*'Jahr3 B2B'!$D66)*(1+$C23)</f>
        <v>0</v>
      </c>
      <c r="O23" s="134">
        <f>('Jahr3 B2B'!N57*'Jahr3 B2B'!$D57+'Jahr3 B2B'!N58*'Jahr3 B2B'!$D58+'Jahr3 B2B'!N59*'Jahr3 B2B'!$D59+'Jahr3 B2B'!N60*'Jahr3 B2B'!$D60+'Jahr3 B2B'!N61*'Jahr3 B2B'!$D61+'Jahr3 B2B'!N62*'Jahr3 B2B'!$D62+'Jahr3 B2B'!N63*'Jahr3 B2B'!$D63+'Jahr3 B2B'!N64*'Jahr3 B2B'!$D64+'Jahr3 B2B'!N65*'Jahr3 B2B'!$D65+'Jahr3 B2B'!N66*'Jahr3 B2B'!$D66)*(1+$C23)</f>
        <v>0</v>
      </c>
      <c r="P23" s="134">
        <f>('Jahr3 B2B'!O57*'Jahr3 B2B'!$D57+'Jahr3 B2B'!O58*'Jahr3 B2B'!$D58+'Jahr3 B2B'!O59*'Jahr3 B2B'!$D59+'Jahr3 B2B'!O60*'Jahr3 B2B'!$D60+'Jahr3 B2B'!O61*'Jahr3 B2B'!$D61+'Jahr3 B2B'!O62*'Jahr3 B2B'!$D62+'Jahr3 B2B'!O63*'Jahr3 B2B'!$D63+'Jahr3 B2B'!O64*'Jahr3 B2B'!$D64+'Jahr3 B2B'!O65*'Jahr3 B2B'!$D65+'Jahr3 B2B'!O66*'Jahr3 B2B'!$D66)*(1+$C23)</f>
        <v>0</v>
      </c>
      <c r="Q23" s="134">
        <f>('Jahr3 B2B'!P57*'Jahr3 B2B'!$D57+'Jahr3 B2B'!P58*'Jahr3 B2B'!$D58+'Jahr3 B2B'!P59*'Jahr3 B2B'!$D59+'Jahr3 B2B'!P60*'Jahr3 B2B'!$D60+'Jahr3 B2B'!P61*'Jahr3 B2B'!$D61+'Jahr3 B2B'!P62*'Jahr3 B2B'!$D62+'Jahr3 B2B'!P63*'Jahr3 B2B'!$D63+'Jahr3 B2B'!P64*'Jahr3 B2B'!$D64+'Jahr3 B2B'!P65*'Jahr3 B2B'!$D65+'Jahr3 B2B'!P66*'Jahr3 B2B'!$D66)*(1+$C23)</f>
        <v>0</v>
      </c>
      <c r="R23" s="134">
        <f t="shared" si="8"/>
        <v>0</v>
      </c>
      <c r="S23" s="56"/>
      <c r="T23" s="56"/>
      <c r="U23" s="195"/>
      <c r="V23" s="195"/>
      <c r="W23" s="195"/>
      <c r="X23" s="195"/>
      <c r="Y23" s="195"/>
      <c r="Z23" s="195"/>
      <c r="AA23" s="195"/>
      <c r="AB23" s="195"/>
      <c r="AC23" s="195"/>
      <c r="AD23" s="195"/>
      <c r="AE23" s="195"/>
      <c r="AF23" s="195"/>
      <c r="AG23" s="195"/>
      <c r="AH23" s="195"/>
      <c r="AI23" s="195"/>
      <c r="AJ23" s="195"/>
      <c r="AK23" s="195"/>
      <c r="AL23" s="195"/>
    </row>
    <row r="24" ht="3.75" customHeight="1">
      <c r="A24" s="15"/>
      <c r="B24" s="196"/>
      <c r="C24" s="217"/>
      <c r="D24" s="198"/>
      <c r="E24" s="134"/>
      <c r="F24" s="134"/>
      <c r="G24" s="134"/>
      <c r="H24" s="134"/>
      <c r="I24" s="134"/>
      <c r="J24" s="134"/>
      <c r="K24" s="134"/>
      <c r="L24" s="134"/>
      <c r="M24" s="134"/>
      <c r="N24" s="134"/>
      <c r="O24" s="134"/>
      <c r="P24" s="134"/>
      <c r="Q24" s="134"/>
      <c r="R24" s="134"/>
      <c r="S24" s="56"/>
      <c r="T24" s="56"/>
      <c r="U24" s="195"/>
      <c r="V24" s="195"/>
      <c r="W24" s="195"/>
      <c r="X24" s="195"/>
      <c r="Y24" s="195"/>
      <c r="Z24" s="195"/>
      <c r="AA24" s="195"/>
      <c r="AB24" s="195"/>
      <c r="AC24" s="195"/>
      <c r="AD24" s="195"/>
      <c r="AE24" s="195"/>
      <c r="AF24" s="195"/>
      <c r="AG24" s="195"/>
      <c r="AH24" s="195"/>
      <c r="AI24" s="195"/>
      <c r="AJ24" s="195"/>
      <c r="AK24" s="195"/>
      <c r="AL24" s="195"/>
    </row>
    <row r="25" ht="15.0" customHeight="1">
      <c r="A25" s="200" t="s">
        <v>268</v>
      </c>
      <c r="B25" s="210" t="s">
        <v>269</v>
      </c>
      <c r="C25" s="202"/>
      <c r="D25" s="203"/>
      <c r="E25" s="204">
        <f t="shared" ref="E25:Q25" si="9">SUM(E26:E27)</f>
        <v>0</v>
      </c>
      <c r="F25" s="204">
        <f t="shared" si="9"/>
        <v>0</v>
      </c>
      <c r="G25" s="204">
        <f t="shared" si="9"/>
        <v>0</v>
      </c>
      <c r="H25" s="204">
        <f t="shared" si="9"/>
        <v>0</v>
      </c>
      <c r="I25" s="204">
        <f t="shared" si="9"/>
        <v>0</v>
      </c>
      <c r="J25" s="204">
        <f t="shared" si="9"/>
        <v>0</v>
      </c>
      <c r="K25" s="204">
        <f t="shared" si="9"/>
        <v>0</v>
      </c>
      <c r="L25" s="204">
        <f t="shared" si="9"/>
        <v>0</v>
      </c>
      <c r="M25" s="204">
        <f t="shared" si="9"/>
        <v>0</v>
      </c>
      <c r="N25" s="204">
        <f t="shared" si="9"/>
        <v>0</v>
      </c>
      <c r="O25" s="204">
        <f t="shared" si="9"/>
        <v>0</v>
      </c>
      <c r="P25" s="204">
        <f t="shared" si="9"/>
        <v>0</v>
      </c>
      <c r="Q25" s="204">
        <f t="shared" si="9"/>
        <v>0</v>
      </c>
      <c r="R25" s="204">
        <f t="shared" ref="R25:R27" si="11">F25+G25+H25+I25+J25+K25+L25+M25+N25+O25+P25+Q25</f>
        <v>0</v>
      </c>
      <c r="S25" s="56"/>
      <c r="T25" s="56"/>
      <c r="U25" s="195"/>
      <c r="V25" s="195"/>
      <c r="W25" s="195"/>
      <c r="X25" s="195"/>
      <c r="Y25" s="195"/>
      <c r="Z25" s="195"/>
      <c r="AA25" s="195"/>
      <c r="AB25" s="195"/>
      <c r="AC25" s="195"/>
      <c r="AD25" s="195"/>
      <c r="AE25" s="195"/>
      <c r="AF25" s="195"/>
      <c r="AG25" s="195"/>
      <c r="AH25" s="195"/>
      <c r="AI25" s="195"/>
      <c r="AJ25" s="195"/>
      <c r="AK25" s="195"/>
      <c r="AL25" s="195"/>
    </row>
    <row r="26" ht="15.0" customHeight="1">
      <c r="A26" s="15"/>
      <c r="B26" s="196" t="str">
        <f>'LIQ Jahr1'!B26&amp;""</f>
        <v>Sonstige Einnahmen 1 (GuV)</v>
      </c>
      <c r="C26" s="206">
        <f>'LIQ Jahr2'!C26</f>
        <v>0.19</v>
      </c>
      <c r="D26" s="231">
        <f>'LIQ Jahr2'!D26</f>
        <v>0</v>
      </c>
      <c r="E26" s="134">
        <f>'LIQ Jahr2'!Q26</f>
        <v>0</v>
      </c>
      <c r="F26" s="134">
        <f t="shared" ref="F26:Q26" si="10">$D26</f>
        <v>0</v>
      </c>
      <c r="G26" s="134">
        <f t="shared" si="10"/>
        <v>0</v>
      </c>
      <c r="H26" s="134">
        <f t="shared" si="10"/>
        <v>0</v>
      </c>
      <c r="I26" s="134">
        <f t="shared" si="10"/>
        <v>0</v>
      </c>
      <c r="J26" s="134">
        <f t="shared" si="10"/>
        <v>0</v>
      </c>
      <c r="K26" s="134">
        <f t="shared" si="10"/>
        <v>0</v>
      </c>
      <c r="L26" s="134">
        <f t="shared" si="10"/>
        <v>0</v>
      </c>
      <c r="M26" s="134">
        <f t="shared" si="10"/>
        <v>0</v>
      </c>
      <c r="N26" s="134">
        <f t="shared" si="10"/>
        <v>0</v>
      </c>
      <c r="O26" s="134">
        <f t="shared" si="10"/>
        <v>0</v>
      </c>
      <c r="P26" s="134">
        <f t="shared" si="10"/>
        <v>0</v>
      </c>
      <c r="Q26" s="134">
        <f t="shared" si="10"/>
        <v>0</v>
      </c>
      <c r="R26" s="134">
        <f t="shared" si="11"/>
        <v>0</v>
      </c>
      <c r="S26" s="56"/>
      <c r="T26" s="56"/>
      <c r="U26" s="195"/>
      <c r="V26" s="195"/>
      <c r="W26" s="195"/>
      <c r="X26" s="195"/>
      <c r="Y26" s="195"/>
      <c r="Z26" s="195"/>
      <c r="AA26" s="195"/>
      <c r="AB26" s="195"/>
      <c r="AC26" s="195"/>
      <c r="AD26" s="195"/>
      <c r="AE26" s="195"/>
      <c r="AF26" s="195"/>
      <c r="AG26" s="195"/>
      <c r="AH26" s="195"/>
      <c r="AI26" s="195"/>
      <c r="AJ26" s="195"/>
      <c r="AK26" s="195"/>
      <c r="AL26" s="195"/>
    </row>
    <row r="27" ht="15.0" customHeight="1">
      <c r="A27" s="232"/>
      <c r="B27" s="196" t="str">
        <f>'LIQ Jahr1'!B27&amp;""</f>
        <v>Sonstige Einnahmen 2 (GuV)</v>
      </c>
      <c r="C27" s="206">
        <f>'LIQ Jahr2'!C27</f>
        <v>0</v>
      </c>
      <c r="D27" s="231">
        <f>'LIQ Jahr2'!D27</f>
        <v>0</v>
      </c>
      <c r="E27" s="134">
        <f>'LIQ Jahr2'!Q27</f>
        <v>0</v>
      </c>
      <c r="F27" s="134">
        <f t="shared" ref="F27:Q27" si="12">$D27</f>
        <v>0</v>
      </c>
      <c r="G27" s="134">
        <f t="shared" si="12"/>
        <v>0</v>
      </c>
      <c r="H27" s="134">
        <f t="shared" si="12"/>
        <v>0</v>
      </c>
      <c r="I27" s="134">
        <f t="shared" si="12"/>
        <v>0</v>
      </c>
      <c r="J27" s="134">
        <f t="shared" si="12"/>
        <v>0</v>
      </c>
      <c r="K27" s="134">
        <f t="shared" si="12"/>
        <v>0</v>
      </c>
      <c r="L27" s="134">
        <f t="shared" si="12"/>
        <v>0</v>
      </c>
      <c r="M27" s="134">
        <f t="shared" si="12"/>
        <v>0</v>
      </c>
      <c r="N27" s="134">
        <f t="shared" si="12"/>
        <v>0</v>
      </c>
      <c r="O27" s="134">
        <f t="shared" si="12"/>
        <v>0</v>
      </c>
      <c r="P27" s="134">
        <f t="shared" si="12"/>
        <v>0</v>
      </c>
      <c r="Q27" s="134">
        <f t="shared" si="12"/>
        <v>0</v>
      </c>
      <c r="R27" s="134">
        <f t="shared" si="11"/>
        <v>0</v>
      </c>
      <c r="S27" s="56"/>
      <c r="T27" s="56"/>
      <c r="U27" s="195"/>
      <c r="V27" s="195"/>
      <c r="W27" s="195"/>
      <c r="X27" s="195"/>
      <c r="Y27" s="195"/>
      <c r="Z27" s="195"/>
      <c r="AA27" s="195"/>
      <c r="AB27" s="195"/>
      <c r="AC27" s="195"/>
      <c r="AD27" s="195"/>
      <c r="AE27" s="195"/>
      <c r="AF27" s="195"/>
      <c r="AG27" s="195"/>
      <c r="AH27" s="195"/>
      <c r="AI27" s="195"/>
      <c r="AJ27" s="195"/>
      <c r="AK27" s="195"/>
      <c r="AL27" s="195"/>
    </row>
    <row r="28" ht="3.75" customHeight="1">
      <c r="A28" s="232"/>
      <c r="B28" s="196"/>
      <c r="C28" s="217"/>
      <c r="D28" s="198"/>
      <c r="E28" s="134"/>
      <c r="F28" s="134"/>
      <c r="G28" s="134"/>
      <c r="H28" s="134"/>
      <c r="I28" s="134"/>
      <c r="J28" s="134"/>
      <c r="K28" s="134"/>
      <c r="L28" s="134"/>
      <c r="M28" s="134"/>
      <c r="N28" s="134"/>
      <c r="O28" s="134"/>
      <c r="P28" s="134"/>
      <c r="Q28" s="134"/>
      <c r="R28" s="134"/>
      <c r="S28" s="56"/>
      <c r="T28" s="56"/>
      <c r="U28" s="195"/>
      <c r="V28" s="195"/>
      <c r="W28" s="195"/>
      <c r="X28" s="195"/>
      <c r="Y28" s="195"/>
      <c r="Z28" s="195"/>
      <c r="AA28" s="195"/>
      <c r="AB28" s="195"/>
      <c r="AC28" s="195"/>
      <c r="AD28" s="195"/>
      <c r="AE28" s="195"/>
      <c r="AF28" s="195"/>
      <c r="AG28" s="195"/>
      <c r="AH28" s="195"/>
      <c r="AI28" s="195"/>
      <c r="AJ28" s="195"/>
      <c r="AK28" s="195"/>
      <c r="AL28" s="195"/>
    </row>
    <row r="29" ht="15.0" customHeight="1">
      <c r="A29" s="200" t="s">
        <v>272</v>
      </c>
      <c r="B29" s="210" t="str">
        <f>'LIQ Jahr1'!B29&amp;""</f>
        <v>nicht erfolgswirksame Bewegungen</v>
      </c>
      <c r="C29" s="202"/>
      <c r="D29" s="203"/>
      <c r="E29" s="204">
        <f t="shared" ref="E29:Q29" si="13">SUM(E30:E34)</f>
        <v>0</v>
      </c>
      <c r="F29" s="204">
        <f t="shared" si="13"/>
        <v>0</v>
      </c>
      <c r="G29" s="204">
        <f t="shared" si="13"/>
        <v>0</v>
      </c>
      <c r="H29" s="204">
        <f t="shared" si="13"/>
        <v>0</v>
      </c>
      <c r="I29" s="204">
        <f t="shared" si="13"/>
        <v>0</v>
      </c>
      <c r="J29" s="204">
        <f t="shared" si="13"/>
        <v>0</v>
      </c>
      <c r="K29" s="204">
        <f t="shared" si="13"/>
        <v>0</v>
      </c>
      <c r="L29" s="204">
        <f t="shared" si="13"/>
        <v>0</v>
      </c>
      <c r="M29" s="204">
        <f t="shared" si="13"/>
        <v>0</v>
      </c>
      <c r="N29" s="204">
        <f t="shared" si="13"/>
        <v>0</v>
      </c>
      <c r="O29" s="204">
        <f t="shared" si="13"/>
        <v>0</v>
      </c>
      <c r="P29" s="204">
        <f t="shared" si="13"/>
        <v>0</v>
      </c>
      <c r="Q29" s="204">
        <f t="shared" si="13"/>
        <v>0</v>
      </c>
      <c r="R29" s="204">
        <f t="shared" ref="R29:R34" si="14">F29+G29+H29+I29+J29+K29+L29+M29+N29+O29+P29+Q29</f>
        <v>0</v>
      </c>
      <c r="S29" s="56"/>
      <c r="T29" s="56"/>
      <c r="U29" s="195"/>
      <c r="V29" s="195"/>
      <c r="W29" s="195"/>
      <c r="X29" s="195"/>
      <c r="Y29" s="195"/>
      <c r="Z29" s="195"/>
      <c r="AA29" s="195"/>
      <c r="AB29" s="195"/>
      <c r="AC29" s="195"/>
      <c r="AD29" s="195"/>
      <c r="AE29" s="195"/>
      <c r="AF29" s="195"/>
      <c r="AG29" s="195"/>
      <c r="AH29" s="195"/>
      <c r="AI29" s="195"/>
      <c r="AJ29" s="195"/>
      <c r="AK29" s="195"/>
      <c r="AL29" s="195"/>
    </row>
    <row r="30" ht="15.0" customHeight="1">
      <c r="A30" s="15"/>
      <c r="B30" s="196" t="str">
        <f>'LIQ Jahr1'!B30&amp;""</f>
        <v>Auszahlung Darlehen</v>
      </c>
      <c r="C30" s="217">
        <f>'LIQ Jahr2'!C30</f>
        <v>0</v>
      </c>
      <c r="D30" s="198"/>
      <c r="E30" s="134" t="str">
        <f>'LIQ Jahr2'!Q30</f>
        <v/>
      </c>
      <c r="F30" s="134" t="str">
        <f>IF(ISERROR(VLOOKUP(F$7,Tilgungsplan,2,0)),0,VLOOKUP(F$7,Tilgungsplan,2,0))</f>
        <v/>
      </c>
      <c r="G30" s="134" t="str">
        <f>IF(ISERROR(VLOOKUP(G$7,Tilgungsplan,2,0)),0,VLOOKUP(G$7,Tilgungsplan,2,0))</f>
        <v/>
      </c>
      <c r="H30" s="134" t="str">
        <f>IF(ISERROR(VLOOKUP(H$7,Tilgungsplan,2,0)),0,VLOOKUP(H$7,Tilgungsplan,2,0))</f>
        <v/>
      </c>
      <c r="I30" s="134" t="str">
        <f>IF(ISERROR(VLOOKUP(I$7,Tilgungsplan,2,0)),0,VLOOKUP(I$7,Tilgungsplan,2,0))</f>
        <v/>
      </c>
      <c r="J30" s="134" t="str">
        <f>IF(ISERROR(VLOOKUP(J$7,Tilgungsplan,2,0)),0,VLOOKUP(J$7,Tilgungsplan,2,0))</f>
        <v/>
      </c>
      <c r="K30" s="134" t="str">
        <f>IF(ISERROR(VLOOKUP(K$7,Tilgungsplan,2,0)),0,VLOOKUP(K$7,Tilgungsplan,2,0))</f>
        <v/>
      </c>
      <c r="L30" s="134" t="str">
        <f>IF(ISERROR(VLOOKUP(L$7,Tilgungsplan,2,0)),0,VLOOKUP(L$7,Tilgungsplan,2,0))</f>
        <v/>
      </c>
      <c r="M30" s="134" t="str">
        <f>IF(ISERROR(VLOOKUP(M$7,Tilgungsplan,2,0)),0,VLOOKUP(M$7,Tilgungsplan,2,0))</f>
        <v/>
      </c>
      <c r="N30" s="134" t="str">
        <f>IF(ISERROR(VLOOKUP(N$7,Tilgungsplan,2,0)),0,VLOOKUP(N$7,Tilgungsplan,2,0))</f>
        <v/>
      </c>
      <c r="O30" s="134" t="str">
        <f>IF(ISERROR(VLOOKUP(O$7,Tilgungsplan,2,0)),0,VLOOKUP(O$7,Tilgungsplan,2,0))</f>
        <v/>
      </c>
      <c r="P30" s="134" t="str">
        <f>IF(ISERROR(VLOOKUP(P$7,Tilgungsplan,2,0)),0,VLOOKUP(P$7,Tilgungsplan,2,0))</f>
        <v/>
      </c>
      <c r="Q30" s="134" t="str">
        <f>IF(ISERROR(VLOOKUP(Q$7,Tilgungsplan,2,0)),0,VLOOKUP(Q$7,Tilgungsplan,2,0))</f>
        <v/>
      </c>
      <c r="R30" s="134">
        <f t="shared" si="14"/>
        <v>0</v>
      </c>
      <c r="S30" s="56"/>
      <c r="T30" s="56"/>
      <c r="U30" s="195"/>
      <c r="V30" s="195"/>
      <c r="W30" s="195"/>
      <c r="X30" s="195"/>
      <c r="Y30" s="195"/>
      <c r="Z30" s="195"/>
      <c r="AA30" s="195"/>
      <c r="AB30" s="195"/>
      <c r="AC30" s="195"/>
      <c r="AD30" s="195"/>
      <c r="AE30" s="195"/>
      <c r="AF30" s="195"/>
      <c r="AG30" s="195"/>
      <c r="AH30" s="195"/>
      <c r="AI30" s="195"/>
      <c r="AJ30" s="195"/>
      <c r="AK30" s="195"/>
      <c r="AL30" s="195"/>
    </row>
    <row r="31" ht="15.0" customHeight="1">
      <c r="A31" s="232"/>
      <c r="B31" s="196" t="str">
        <f>'LIQ Jahr1'!B31&amp;""</f>
        <v>Zuschüsse (Fördermittel)</v>
      </c>
      <c r="C31" s="206">
        <f>'LIQ Jahr2'!C31</f>
        <v>0</v>
      </c>
      <c r="D31" s="231">
        <v>0.0</v>
      </c>
      <c r="E31" s="134">
        <f>'LIQ Jahr2'!Q31</f>
        <v>0</v>
      </c>
      <c r="F31" s="134">
        <f t="shared" ref="F31:Q31" si="15">$D31</f>
        <v>0</v>
      </c>
      <c r="G31" s="134">
        <f t="shared" si="15"/>
        <v>0</v>
      </c>
      <c r="H31" s="134">
        <f t="shared" si="15"/>
        <v>0</v>
      </c>
      <c r="I31" s="134">
        <f t="shared" si="15"/>
        <v>0</v>
      </c>
      <c r="J31" s="134">
        <f t="shared" si="15"/>
        <v>0</v>
      </c>
      <c r="K31" s="134">
        <f t="shared" si="15"/>
        <v>0</v>
      </c>
      <c r="L31" s="134">
        <f t="shared" si="15"/>
        <v>0</v>
      </c>
      <c r="M31" s="134">
        <f t="shared" si="15"/>
        <v>0</v>
      </c>
      <c r="N31" s="134">
        <f t="shared" si="15"/>
        <v>0</v>
      </c>
      <c r="O31" s="134">
        <f t="shared" si="15"/>
        <v>0</v>
      </c>
      <c r="P31" s="134">
        <f t="shared" si="15"/>
        <v>0</v>
      </c>
      <c r="Q31" s="134">
        <f t="shared" si="15"/>
        <v>0</v>
      </c>
      <c r="R31" s="134">
        <f t="shared" si="14"/>
        <v>0</v>
      </c>
      <c r="S31" s="56"/>
      <c r="T31" s="56"/>
      <c r="U31" s="195"/>
      <c r="V31" s="195"/>
      <c r="W31" s="195"/>
      <c r="X31" s="195"/>
      <c r="Y31" s="195"/>
      <c r="Z31" s="195"/>
      <c r="AA31" s="195"/>
      <c r="AB31" s="195"/>
      <c r="AC31" s="195"/>
      <c r="AD31" s="195"/>
      <c r="AE31" s="195"/>
      <c r="AF31" s="195"/>
      <c r="AG31" s="195"/>
      <c r="AH31" s="195"/>
      <c r="AI31" s="195"/>
      <c r="AJ31" s="195"/>
      <c r="AK31" s="195"/>
      <c r="AL31" s="195"/>
    </row>
    <row r="32" ht="15.0" customHeight="1">
      <c r="A32" s="232"/>
      <c r="B32" s="196" t="str">
        <f>'LIQ Jahr1'!B32&amp;""</f>
        <v>Mietkaution (neg. Betrag)</v>
      </c>
      <c r="C32" s="206">
        <f>'LIQ Jahr2'!C32</f>
        <v>0</v>
      </c>
      <c r="D32" s="231">
        <v>0.0</v>
      </c>
      <c r="E32" s="134">
        <f>'LIQ Jahr2'!Q32</f>
        <v>0</v>
      </c>
      <c r="F32" s="134">
        <f t="shared" ref="F32:Q32" si="16">$D32</f>
        <v>0</v>
      </c>
      <c r="G32" s="134">
        <f t="shared" si="16"/>
        <v>0</v>
      </c>
      <c r="H32" s="134">
        <f t="shared" si="16"/>
        <v>0</v>
      </c>
      <c r="I32" s="134">
        <f t="shared" si="16"/>
        <v>0</v>
      </c>
      <c r="J32" s="134">
        <f t="shared" si="16"/>
        <v>0</v>
      </c>
      <c r="K32" s="134">
        <f t="shared" si="16"/>
        <v>0</v>
      </c>
      <c r="L32" s="134">
        <f t="shared" si="16"/>
        <v>0</v>
      </c>
      <c r="M32" s="134">
        <f t="shared" si="16"/>
        <v>0</v>
      </c>
      <c r="N32" s="134">
        <f t="shared" si="16"/>
        <v>0</v>
      </c>
      <c r="O32" s="134">
        <f t="shared" si="16"/>
        <v>0</v>
      </c>
      <c r="P32" s="134">
        <f t="shared" si="16"/>
        <v>0</v>
      </c>
      <c r="Q32" s="134">
        <f t="shared" si="16"/>
        <v>0</v>
      </c>
      <c r="R32" s="134">
        <f t="shared" si="14"/>
        <v>0</v>
      </c>
      <c r="S32" s="56"/>
      <c r="T32" s="56"/>
      <c r="U32" s="195"/>
      <c r="V32" s="195"/>
      <c r="W32" s="195"/>
      <c r="X32" s="195"/>
      <c r="Y32" s="195"/>
      <c r="Z32" s="195"/>
      <c r="AA32" s="195"/>
      <c r="AB32" s="195"/>
      <c r="AC32" s="195"/>
      <c r="AD32" s="195"/>
      <c r="AE32" s="195"/>
      <c r="AF32" s="195"/>
      <c r="AG32" s="195"/>
      <c r="AH32" s="195"/>
      <c r="AI32" s="195"/>
      <c r="AJ32" s="195"/>
      <c r="AK32" s="195"/>
      <c r="AL32" s="195"/>
    </row>
    <row r="33" ht="15.0" customHeight="1">
      <c r="A33" s="232"/>
      <c r="B33" s="196" t="str">
        <f>'LIQ Jahr1'!B33&amp;""</f>
        <v>Privateinlagen / - entnahmen</v>
      </c>
      <c r="C33" s="206">
        <f>'LIQ Jahr2'!C33</f>
        <v>0</v>
      </c>
      <c r="D33" s="231">
        <v>0.0</v>
      </c>
      <c r="E33" s="134">
        <f>'LIQ Jahr2'!Q33</f>
        <v>0</v>
      </c>
      <c r="F33" s="134">
        <f t="shared" ref="F33:Q33" si="17">$D33</f>
        <v>0</v>
      </c>
      <c r="G33" s="134">
        <f t="shared" si="17"/>
        <v>0</v>
      </c>
      <c r="H33" s="134">
        <f t="shared" si="17"/>
        <v>0</v>
      </c>
      <c r="I33" s="134">
        <f t="shared" si="17"/>
        <v>0</v>
      </c>
      <c r="J33" s="134">
        <f t="shared" si="17"/>
        <v>0</v>
      </c>
      <c r="K33" s="134">
        <f t="shared" si="17"/>
        <v>0</v>
      </c>
      <c r="L33" s="134">
        <f t="shared" si="17"/>
        <v>0</v>
      </c>
      <c r="M33" s="134">
        <f t="shared" si="17"/>
        <v>0</v>
      </c>
      <c r="N33" s="134">
        <f t="shared" si="17"/>
        <v>0</v>
      </c>
      <c r="O33" s="134">
        <f t="shared" si="17"/>
        <v>0</v>
      </c>
      <c r="P33" s="134">
        <f t="shared" si="17"/>
        <v>0</v>
      </c>
      <c r="Q33" s="134">
        <f t="shared" si="17"/>
        <v>0</v>
      </c>
      <c r="R33" s="134">
        <f t="shared" si="14"/>
        <v>0</v>
      </c>
      <c r="S33" s="56"/>
      <c r="T33" s="56"/>
      <c r="U33" s="195"/>
      <c r="V33" s="195"/>
      <c r="W33" s="195"/>
      <c r="X33" s="195"/>
      <c r="Y33" s="195"/>
      <c r="Z33" s="195"/>
      <c r="AA33" s="195"/>
      <c r="AB33" s="195"/>
      <c r="AC33" s="195"/>
      <c r="AD33" s="195"/>
      <c r="AE33" s="195"/>
      <c r="AF33" s="195"/>
      <c r="AG33" s="195"/>
      <c r="AH33" s="195"/>
      <c r="AI33" s="195"/>
      <c r="AJ33" s="195"/>
      <c r="AK33" s="195"/>
      <c r="AL33" s="195"/>
    </row>
    <row r="34" ht="15.0" customHeight="1">
      <c r="A34" s="232"/>
      <c r="B34" s="196" t="str">
        <f>'LIQ Jahr1'!B34&amp;""</f>
        <v>Gründungszuschuss</v>
      </c>
      <c r="C34" s="206">
        <f>'LIQ Jahr2'!C34</f>
        <v>0</v>
      </c>
      <c r="D34" s="231">
        <v>0.0</v>
      </c>
      <c r="E34" s="134">
        <f>'LIQ Jahr2'!Q34</f>
        <v>0</v>
      </c>
      <c r="F34" s="134">
        <f t="shared" ref="F34:Q34" si="18">$D34</f>
        <v>0</v>
      </c>
      <c r="G34" s="134">
        <f t="shared" si="18"/>
        <v>0</v>
      </c>
      <c r="H34" s="134">
        <f t="shared" si="18"/>
        <v>0</v>
      </c>
      <c r="I34" s="134">
        <f t="shared" si="18"/>
        <v>0</v>
      </c>
      <c r="J34" s="134">
        <f t="shared" si="18"/>
        <v>0</v>
      </c>
      <c r="K34" s="134">
        <f t="shared" si="18"/>
        <v>0</v>
      </c>
      <c r="L34" s="134">
        <f t="shared" si="18"/>
        <v>0</v>
      </c>
      <c r="M34" s="134">
        <f t="shared" si="18"/>
        <v>0</v>
      </c>
      <c r="N34" s="134">
        <f t="shared" si="18"/>
        <v>0</v>
      </c>
      <c r="O34" s="134">
        <f t="shared" si="18"/>
        <v>0</v>
      </c>
      <c r="P34" s="134">
        <f t="shared" si="18"/>
        <v>0</v>
      </c>
      <c r="Q34" s="134">
        <f t="shared" si="18"/>
        <v>0</v>
      </c>
      <c r="R34" s="134">
        <f t="shared" si="14"/>
        <v>0</v>
      </c>
      <c r="S34" s="56"/>
      <c r="T34" s="56"/>
      <c r="U34" s="195"/>
      <c r="V34" s="195"/>
      <c r="W34" s="195"/>
      <c r="X34" s="195"/>
      <c r="Y34" s="195"/>
      <c r="Z34" s="195"/>
      <c r="AA34" s="195"/>
      <c r="AB34" s="195"/>
      <c r="AC34" s="195"/>
      <c r="AD34" s="195"/>
      <c r="AE34" s="195"/>
      <c r="AF34" s="195"/>
      <c r="AG34" s="195"/>
      <c r="AH34" s="195"/>
      <c r="AI34" s="195"/>
      <c r="AJ34" s="195"/>
      <c r="AK34" s="195"/>
      <c r="AL34" s="195"/>
    </row>
    <row r="35" ht="3.75" customHeight="1">
      <c r="A35" s="15"/>
      <c r="B35" s="196"/>
      <c r="C35" s="217"/>
      <c r="D35" s="198"/>
      <c r="E35" s="134"/>
      <c r="F35" s="134"/>
      <c r="G35" s="134"/>
      <c r="H35" s="134"/>
      <c r="I35" s="134"/>
      <c r="J35" s="134"/>
      <c r="K35" s="134"/>
      <c r="L35" s="134"/>
      <c r="M35" s="134"/>
      <c r="N35" s="134"/>
      <c r="O35" s="134"/>
      <c r="P35" s="134"/>
      <c r="Q35" s="134"/>
      <c r="R35" s="134"/>
      <c r="S35" s="56"/>
      <c r="T35" s="56"/>
      <c r="U35" s="195"/>
      <c r="V35" s="195"/>
      <c r="W35" s="195"/>
      <c r="X35" s="195"/>
      <c r="Y35" s="195"/>
      <c r="Z35" s="195"/>
      <c r="AA35" s="195"/>
      <c r="AB35" s="195"/>
      <c r="AC35" s="195"/>
      <c r="AD35" s="195"/>
      <c r="AE35" s="195"/>
      <c r="AF35" s="195"/>
      <c r="AG35" s="195"/>
      <c r="AH35" s="195"/>
      <c r="AI35" s="195"/>
      <c r="AJ35" s="195"/>
      <c r="AK35" s="195"/>
      <c r="AL35" s="195"/>
    </row>
    <row r="36" ht="18.0" customHeight="1">
      <c r="A36" s="190" t="s">
        <v>280</v>
      </c>
      <c r="B36" s="191" t="str">
        <f>'LIQ Jahr1'!B36&amp;""</f>
        <v>INVESTITIONEN</v>
      </c>
      <c r="C36" s="233"/>
      <c r="D36" s="193"/>
      <c r="E36" s="194">
        <f t="shared" ref="E36:Q36" si="19">SUM(E37:E38)</f>
        <v>0</v>
      </c>
      <c r="F36" s="194">
        <f t="shared" si="19"/>
        <v>0</v>
      </c>
      <c r="G36" s="194">
        <f t="shared" si="19"/>
        <v>0</v>
      </c>
      <c r="H36" s="194">
        <f t="shared" si="19"/>
        <v>0</v>
      </c>
      <c r="I36" s="194">
        <f t="shared" si="19"/>
        <v>0</v>
      </c>
      <c r="J36" s="194">
        <f t="shared" si="19"/>
        <v>0</v>
      </c>
      <c r="K36" s="194">
        <f t="shared" si="19"/>
        <v>0</v>
      </c>
      <c r="L36" s="194">
        <f t="shared" si="19"/>
        <v>0</v>
      </c>
      <c r="M36" s="194">
        <f t="shared" si="19"/>
        <v>0</v>
      </c>
      <c r="N36" s="194">
        <f t="shared" si="19"/>
        <v>0</v>
      </c>
      <c r="O36" s="194">
        <f t="shared" si="19"/>
        <v>0</v>
      </c>
      <c r="P36" s="194">
        <f t="shared" si="19"/>
        <v>0</v>
      </c>
      <c r="Q36" s="194">
        <f t="shared" si="19"/>
        <v>0</v>
      </c>
      <c r="R36" s="194">
        <f t="shared" ref="R36:R38" si="20">F36+G36+H36+I36+J36+K36+L36+M36+N36+O36+P36+Q36</f>
        <v>0</v>
      </c>
      <c r="S36" s="213"/>
      <c r="T36" s="213"/>
      <c r="U36" s="214"/>
      <c r="V36" s="214"/>
      <c r="W36" s="214"/>
      <c r="X36" s="214"/>
      <c r="Y36" s="214"/>
      <c r="Z36" s="214"/>
      <c r="AA36" s="214"/>
      <c r="AB36" s="214"/>
      <c r="AC36" s="214"/>
      <c r="AD36" s="214"/>
      <c r="AE36" s="214"/>
      <c r="AF36" s="214"/>
      <c r="AG36" s="214"/>
      <c r="AH36" s="214"/>
      <c r="AI36" s="214"/>
      <c r="AJ36" s="214"/>
      <c r="AK36" s="214"/>
      <c r="AL36" s="214"/>
    </row>
    <row r="37" ht="15.0" customHeight="1">
      <c r="A37" s="15"/>
      <c r="B37" s="196" t="str">
        <f>'LIQ Jahr1'!B37&amp;""</f>
        <v>Investitionen (USt.-pflichtig)</v>
      </c>
      <c r="C37" s="217">
        <f>'LIQ Jahr2'!C37</f>
        <v>0.19</v>
      </c>
      <c r="D37" s="198"/>
      <c r="E37" s="134">
        <f>'LIQ Jahr2'!Q37</f>
        <v>0</v>
      </c>
      <c r="F37" s="134">
        <f>SUMIFS('Investition AfA'!$E:$E,'Investition AfA'!$B:$B,'LIQ Jahr3'!F$5,'Investition AfA'!$F:$F,'LIQ Jahr3'!$C37)</f>
        <v>0</v>
      </c>
      <c r="G37" s="134">
        <f>SUMIFS('Investition AfA'!$E:$E,'Investition AfA'!$B:$B,'LIQ Jahr3'!G$5,'Investition AfA'!$F:$F,'LIQ Jahr3'!$C37)</f>
        <v>0</v>
      </c>
      <c r="H37" s="134">
        <f>SUMIFS('Investition AfA'!$E:$E,'Investition AfA'!$B:$B,'LIQ Jahr3'!H$5,'Investition AfA'!$F:$F,'LIQ Jahr3'!$C37)</f>
        <v>0</v>
      </c>
      <c r="I37" s="134">
        <f>SUMIFS('Investition AfA'!$E:$E,'Investition AfA'!$B:$B,'LIQ Jahr3'!I$5,'Investition AfA'!$F:$F,'LIQ Jahr3'!$C37)</f>
        <v>0</v>
      </c>
      <c r="J37" s="134">
        <f>SUMIFS('Investition AfA'!$E:$E,'Investition AfA'!$B:$B,'LIQ Jahr3'!J$5,'Investition AfA'!$F:$F,'LIQ Jahr3'!$C37)</f>
        <v>0</v>
      </c>
      <c r="K37" s="134">
        <f>SUMIFS('Investition AfA'!$E:$E,'Investition AfA'!$B:$B,'LIQ Jahr3'!K$5,'Investition AfA'!$F:$F,'LIQ Jahr3'!$C37)</f>
        <v>0</v>
      </c>
      <c r="L37" s="134">
        <f>SUMIFS('Investition AfA'!$E:$E,'Investition AfA'!$B:$B,'LIQ Jahr3'!L$5,'Investition AfA'!$F:$F,'LIQ Jahr3'!$C37)</f>
        <v>0</v>
      </c>
      <c r="M37" s="134">
        <f>SUMIFS('Investition AfA'!$E:$E,'Investition AfA'!$B:$B,'LIQ Jahr3'!M$5,'Investition AfA'!$F:$F,'LIQ Jahr3'!$C37)</f>
        <v>0</v>
      </c>
      <c r="N37" s="134">
        <f>SUMIFS('Investition AfA'!$E:$E,'Investition AfA'!$B:$B,'LIQ Jahr3'!N$5,'Investition AfA'!$F:$F,'LIQ Jahr3'!$C37)</f>
        <v>0</v>
      </c>
      <c r="O37" s="134">
        <f>SUMIFS('Investition AfA'!$E:$E,'Investition AfA'!$B:$B,'LIQ Jahr3'!O$5,'Investition AfA'!$F:$F,'LIQ Jahr3'!$C37)</f>
        <v>0</v>
      </c>
      <c r="P37" s="134">
        <f>SUMIFS('Investition AfA'!$E:$E,'Investition AfA'!$B:$B,'LIQ Jahr3'!P$5,'Investition AfA'!$F:$F,'LIQ Jahr3'!$C37)</f>
        <v>0</v>
      </c>
      <c r="Q37" s="134">
        <f>SUMIFS('Investition AfA'!$E:$E,'Investition AfA'!$B:$B,'LIQ Jahr3'!Q$5,'Investition AfA'!$F:$F,'LIQ Jahr3'!$C37)</f>
        <v>0</v>
      </c>
      <c r="R37" s="134">
        <f t="shared" si="20"/>
        <v>0</v>
      </c>
      <c r="S37" s="56"/>
      <c r="T37" s="56"/>
      <c r="U37" s="195"/>
      <c r="V37" s="195"/>
      <c r="W37" s="195"/>
      <c r="X37" s="195"/>
      <c r="Y37" s="195"/>
      <c r="Z37" s="195"/>
      <c r="AA37" s="195"/>
      <c r="AB37" s="195"/>
      <c r="AC37" s="195"/>
      <c r="AD37" s="195"/>
      <c r="AE37" s="195"/>
      <c r="AF37" s="195"/>
      <c r="AG37" s="195"/>
      <c r="AH37" s="195"/>
      <c r="AI37" s="195"/>
      <c r="AJ37" s="195"/>
      <c r="AK37" s="195"/>
      <c r="AL37" s="195"/>
    </row>
    <row r="38" ht="15.0" customHeight="1">
      <c r="A38" s="15"/>
      <c r="B38" s="196" t="str">
        <f>'LIQ Jahr1'!B38&amp;""</f>
        <v>Investitionen (USt.-frei)</v>
      </c>
      <c r="C38" s="217">
        <f>'LIQ Jahr2'!C38</f>
        <v>0</v>
      </c>
      <c r="D38" s="198"/>
      <c r="E38" s="134">
        <f>'LIQ Jahr2'!Q38</f>
        <v>0</v>
      </c>
      <c r="F38" s="134">
        <f>SUMIFS('Investition AfA'!$E:$E,'Investition AfA'!$B:$B,'LIQ Jahr3'!F$5,'Investition AfA'!$F:$F,'LIQ Jahr3'!$C38)</f>
        <v>0</v>
      </c>
      <c r="G38" s="134">
        <f>SUMIFS('Investition AfA'!$E:$E,'Investition AfA'!$B:$B,'LIQ Jahr3'!G$5,'Investition AfA'!$F:$F,'LIQ Jahr3'!$C38)</f>
        <v>0</v>
      </c>
      <c r="H38" s="134">
        <f>SUMIFS('Investition AfA'!$E:$E,'Investition AfA'!$B:$B,'LIQ Jahr3'!H$5,'Investition AfA'!$F:$F,'LIQ Jahr3'!$C38)</f>
        <v>0</v>
      </c>
      <c r="I38" s="134">
        <f>SUMIFS('Investition AfA'!$E:$E,'Investition AfA'!$B:$B,'LIQ Jahr3'!I$5,'Investition AfA'!$F:$F,'LIQ Jahr3'!$C38)</f>
        <v>0</v>
      </c>
      <c r="J38" s="134">
        <f>SUMIFS('Investition AfA'!$E:$E,'Investition AfA'!$B:$B,'LIQ Jahr3'!J$5,'Investition AfA'!$F:$F,'LIQ Jahr3'!$C38)</f>
        <v>0</v>
      </c>
      <c r="K38" s="134">
        <f>SUMIFS('Investition AfA'!$E:$E,'Investition AfA'!$B:$B,'LIQ Jahr3'!K$5,'Investition AfA'!$F:$F,'LIQ Jahr3'!$C38)</f>
        <v>0</v>
      </c>
      <c r="L38" s="134">
        <f>SUMIFS('Investition AfA'!$E:$E,'Investition AfA'!$B:$B,'LIQ Jahr3'!L$5,'Investition AfA'!$F:$F,'LIQ Jahr3'!$C38)</f>
        <v>0</v>
      </c>
      <c r="M38" s="134">
        <f>SUMIFS('Investition AfA'!$E:$E,'Investition AfA'!$B:$B,'LIQ Jahr3'!M$5,'Investition AfA'!$F:$F,'LIQ Jahr3'!$C38)</f>
        <v>0</v>
      </c>
      <c r="N38" s="134">
        <f>SUMIFS('Investition AfA'!$E:$E,'Investition AfA'!$B:$B,'LIQ Jahr3'!N$5,'Investition AfA'!$F:$F,'LIQ Jahr3'!$C38)</f>
        <v>0</v>
      </c>
      <c r="O38" s="134">
        <f>SUMIFS('Investition AfA'!$E:$E,'Investition AfA'!$B:$B,'LIQ Jahr3'!O$5,'Investition AfA'!$F:$F,'LIQ Jahr3'!$C38)</f>
        <v>0</v>
      </c>
      <c r="P38" s="134">
        <f>SUMIFS('Investition AfA'!$E:$E,'Investition AfA'!$B:$B,'LIQ Jahr3'!P$5,'Investition AfA'!$F:$F,'LIQ Jahr3'!$C38)</f>
        <v>0</v>
      </c>
      <c r="Q38" s="134">
        <f>SUMIFS('Investition AfA'!$E:$E,'Investition AfA'!$B:$B,'LIQ Jahr3'!Q$5,'Investition AfA'!$F:$F,'LIQ Jahr3'!$C38)</f>
        <v>0</v>
      </c>
      <c r="R38" s="134">
        <f t="shared" si="20"/>
        <v>0</v>
      </c>
      <c r="S38" s="56"/>
      <c r="T38" s="56"/>
      <c r="U38" s="195"/>
      <c r="V38" s="195"/>
      <c r="W38" s="195"/>
      <c r="X38" s="195"/>
      <c r="Y38" s="195"/>
      <c r="Z38" s="195"/>
      <c r="AA38" s="195"/>
      <c r="AB38" s="195"/>
      <c r="AC38" s="195"/>
      <c r="AD38" s="195"/>
      <c r="AE38" s="195"/>
      <c r="AF38" s="195"/>
      <c r="AG38" s="195"/>
      <c r="AH38" s="195"/>
      <c r="AI38" s="195"/>
      <c r="AJ38" s="195"/>
      <c r="AK38" s="195"/>
      <c r="AL38" s="195"/>
    </row>
    <row r="39" ht="3.75" customHeight="1">
      <c r="A39" s="15"/>
      <c r="B39" s="196"/>
      <c r="C39" s="217"/>
      <c r="D39" s="198"/>
      <c r="E39" s="134"/>
      <c r="F39" s="134"/>
      <c r="G39" s="134"/>
      <c r="H39" s="134"/>
      <c r="I39" s="134"/>
      <c r="J39" s="134"/>
      <c r="K39" s="134"/>
      <c r="L39" s="134"/>
      <c r="M39" s="134"/>
      <c r="N39" s="134"/>
      <c r="O39" s="134"/>
      <c r="P39" s="134"/>
      <c r="Q39" s="134"/>
      <c r="R39" s="134"/>
      <c r="S39" s="56"/>
      <c r="T39" s="56"/>
      <c r="U39" s="195"/>
      <c r="V39" s="195"/>
      <c r="W39" s="195"/>
      <c r="X39" s="195"/>
      <c r="Y39" s="195"/>
      <c r="Z39" s="195"/>
      <c r="AA39" s="195"/>
      <c r="AB39" s="195"/>
      <c r="AC39" s="195"/>
      <c r="AD39" s="195"/>
      <c r="AE39" s="195"/>
      <c r="AF39" s="195"/>
      <c r="AG39" s="195"/>
      <c r="AH39" s="195"/>
      <c r="AI39" s="195"/>
      <c r="AJ39" s="195"/>
      <c r="AK39" s="195"/>
      <c r="AL39" s="195"/>
    </row>
    <row r="40" ht="18.0" customHeight="1">
      <c r="A40" s="190" t="s">
        <v>284</v>
      </c>
      <c r="B40" s="191" t="str">
        <f>'LIQ Jahr1'!B40&amp;""</f>
        <v>LFD. KOSTEN</v>
      </c>
      <c r="C40" s="233"/>
      <c r="D40" s="193"/>
      <c r="E40" s="194">
        <f>E42+E49+E56+E63+E70+E63+E87</f>
        <v>0</v>
      </c>
      <c r="F40" s="194">
        <f t="shared" ref="F40:Q40" si="21">F42+F49+F56+F63+F70+F87</f>
        <v>0</v>
      </c>
      <c r="G40" s="194">
        <f t="shared" si="21"/>
        <v>0</v>
      </c>
      <c r="H40" s="194">
        <f t="shared" si="21"/>
        <v>0</v>
      </c>
      <c r="I40" s="194">
        <f t="shared" si="21"/>
        <v>0</v>
      </c>
      <c r="J40" s="194">
        <f t="shared" si="21"/>
        <v>0</v>
      </c>
      <c r="K40" s="194">
        <f t="shared" si="21"/>
        <v>0</v>
      </c>
      <c r="L40" s="194">
        <f t="shared" si="21"/>
        <v>0</v>
      </c>
      <c r="M40" s="194">
        <f t="shared" si="21"/>
        <v>0</v>
      </c>
      <c r="N40" s="194">
        <f t="shared" si="21"/>
        <v>0</v>
      </c>
      <c r="O40" s="194">
        <f t="shared" si="21"/>
        <v>0</v>
      </c>
      <c r="P40" s="194">
        <f t="shared" si="21"/>
        <v>0</v>
      </c>
      <c r="Q40" s="194">
        <f t="shared" si="21"/>
        <v>0</v>
      </c>
      <c r="R40" s="194">
        <f>F40+G40+H40+I40+J40+K40+L40+M40+N40+O40+P40+Q40</f>
        <v>0</v>
      </c>
      <c r="S40" s="213"/>
      <c r="T40" s="213"/>
      <c r="U40" s="214"/>
      <c r="V40" s="214"/>
      <c r="W40" s="214"/>
      <c r="X40" s="214"/>
      <c r="Y40" s="214"/>
      <c r="Z40" s="214"/>
      <c r="AA40" s="214"/>
      <c r="AB40" s="214"/>
      <c r="AC40" s="214"/>
      <c r="AD40" s="214"/>
      <c r="AE40" s="214"/>
      <c r="AF40" s="214"/>
      <c r="AG40" s="214"/>
      <c r="AH40" s="214"/>
      <c r="AI40" s="214"/>
      <c r="AJ40" s="214"/>
      <c r="AK40" s="214"/>
      <c r="AL40" s="214"/>
    </row>
    <row r="41" ht="3.75" customHeight="1">
      <c r="A41" s="15"/>
      <c r="B41" s="196"/>
      <c r="C41" s="217"/>
      <c r="D41" s="198"/>
      <c r="E41" s="134"/>
      <c r="F41" s="134"/>
      <c r="G41" s="134"/>
      <c r="H41" s="134"/>
      <c r="I41" s="134"/>
      <c r="J41" s="134"/>
      <c r="K41" s="134"/>
      <c r="L41" s="134"/>
      <c r="M41" s="134"/>
      <c r="N41" s="134"/>
      <c r="O41" s="134"/>
      <c r="P41" s="134"/>
      <c r="Q41" s="134"/>
      <c r="R41" s="134"/>
      <c r="S41" s="56"/>
      <c r="T41" s="56"/>
      <c r="U41" s="195"/>
      <c r="V41" s="195"/>
      <c r="W41" s="195"/>
      <c r="X41" s="195"/>
      <c r="Y41" s="195"/>
      <c r="Z41" s="195"/>
      <c r="AA41" s="195"/>
      <c r="AB41" s="195"/>
      <c r="AC41" s="195"/>
      <c r="AD41" s="195"/>
      <c r="AE41" s="195"/>
      <c r="AF41" s="195"/>
      <c r="AG41" s="195"/>
      <c r="AH41" s="195"/>
      <c r="AI41" s="195"/>
      <c r="AJ41" s="195"/>
      <c r="AK41" s="195"/>
      <c r="AL41" s="195"/>
    </row>
    <row r="42" ht="15.0" customHeight="1">
      <c r="A42" s="200" t="s">
        <v>286</v>
      </c>
      <c r="B42" s="210" t="str">
        <f>'LIQ Jahr1'!B42&amp;""</f>
        <v>Personal (inkl. Privatentnahme)</v>
      </c>
      <c r="C42" s="202"/>
      <c r="D42" s="203"/>
      <c r="E42" s="204">
        <f t="shared" ref="E42:Q42" si="22">SUM(E43:E47)</f>
        <v>0</v>
      </c>
      <c r="F42" s="204">
        <f t="shared" si="22"/>
        <v>0</v>
      </c>
      <c r="G42" s="204">
        <f t="shared" si="22"/>
        <v>0</v>
      </c>
      <c r="H42" s="204">
        <f t="shared" si="22"/>
        <v>0</v>
      </c>
      <c r="I42" s="204">
        <f t="shared" si="22"/>
        <v>0</v>
      </c>
      <c r="J42" s="204">
        <f t="shared" si="22"/>
        <v>0</v>
      </c>
      <c r="K42" s="204">
        <f t="shared" si="22"/>
        <v>0</v>
      </c>
      <c r="L42" s="204">
        <f t="shared" si="22"/>
        <v>0</v>
      </c>
      <c r="M42" s="204">
        <f t="shared" si="22"/>
        <v>0</v>
      </c>
      <c r="N42" s="204">
        <f t="shared" si="22"/>
        <v>0</v>
      </c>
      <c r="O42" s="204">
        <f t="shared" si="22"/>
        <v>0</v>
      </c>
      <c r="P42" s="204">
        <f t="shared" si="22"/>
        <v>0</v>
      </c>
      <c r="Q42" s="204">
        <f t="shared" si="22"/>
        <v>0</v>
      </c>
      <c r="R42" s="204">
        <f t="shared" ref="R42:R47" si="24">F42+G42+H42+I42+J42+K42+L42+M42+N42+O42+P42+Q42</f>
        <v>0</v>
      </c>
      <c r="S42" s="56"/>
      <c r="T42" s="56"/>
      <c r="U42" s="195"/>
      <c r="V42" s="195"/>
      <c r="W42" s="195"/>
      <c r="X42" s="195"/>
      <c r="Y42" s="195"/>
      <c r="Z42" s="195"/>
      <c r="AA42" s="195"/>
      <c r="AB42" s="195"/>
      <c r="AC42" s="195"/>
      <c r="AD42" s="195"/>
      <c r="AE42" s="195"/>
      <c r="AF42" s="195"/>
      <c r="AG42" s="195"/>
      <c r="AH42" s="195"/>
      <c r="AI42" s="195"/>
      <c r="AJ42" s="195"/>
      <c r="AK42" s="195"/>
      <c r="AL42" s="195"/>
    </row>
    <row r="43" ht="15.0" customHeight="1">
      <c r="A43" s="15"/>
      <c r="B43" s="196" t="str">
        <f>'LIQ Jahr1'!B43&amp;""</f>
        <v>Privatentnahme (nicht erfolgswirksam)</v>
      </c>
      <c r="C43" s="206">
        <f>'LIQ Jahr2'!C43</f>
        <v>0</v>
      </c>
      <c r="D43" s="231">
        <f>'LIQ Jahr2'!D43</f>
        <v>0</v>
      </c>
      <c r="E43" s="134">
        <f>'LIQ Jahr2'!Q43</f>
        <v>0</v>
      </c>
      <c r="F43" s="134">
        <f t="shared" ref="F43:Q43" si="23">$D43</f>
        <v>0</v>
      </c>
      <c r="G43" s="134">
        <f t="shared" si="23"/>
        <v>0</v>
      </c>
      <c r="H43" s="134">
        <f t="shared" si="23"/>
        <v>0</v>
      </c>
      <c r="I43" s="134">
        <f t="shared" si="23"/>
        <v>0</v>
      </c>
      <c r="J43" s="134">
        <f t="shared" si="23"/>
        <v>0</v>
      </c>
      <c r="K43" s="134">
        <f t="shared" si="23"/>
        <v>0</v>
      </c>
      <c r="L43" s="134">
        <f t="shared" si="23"/>
        <v>0</v>
      </c>
      <c r="M43" s="134">
        <f t="shared" si="23"/>
        <v>0</v>
      </c>
      <c r="N43" s="134">
        <f t="shared" si="23"/>
        <v>0</v>
      </c>
      <c r="O43" s="134">
        <f t="shared" si="23"/>
        <v>0</v>
      </c>
      <c r="P43" s="134">
        <f t="shared" si="23"/>
        <v>0</v>
      </c>
      <c r="Q43" s="134">
        <f t="shared" si="23"/>
        <v>0</v>
      </c>
      <c r="R43" s="134">
        <f t="shared" si="24"/>
        <v>0</v>
      </c>
      <c r="S43" s="56"/>
      <c r="T43" s="56"/>
      <c r="U43" s="195"/>
      <c r="V43" s="195"/>
      <c r="W43" s="195"/>
      <c r="X43" s="195"/>
      <c r="Y43" s="195"/>
      <c r="Z43" s="195"/>
      <c r="AA43" s="195"/>
      <c r="AB43" s="195"/>
      <c r="AC43" s="195"/>
      <c r="AD43" s="195"/>
      <c r="AE43" s="195"/>
      <c r="AF43" s="195"/>
      <c r="AG43" s="195"/>
      <c r="AH43" s="195"/>
      <c r="AI43" s="195"/>
      <c r="AJ43" s="195"/>
      <c r="AK43" s="195"/>
      <c r="AL43" s="195"/>
    </row>
    <row r="44" ht="15.0" customHeight="1">
      <c r="A44" s="15"/>
      <c r="B44" s="196" t="str">
        <f>'LIQ Jahr1'!B44&amp;""</f>
        <v>Personalkosten</v>
      </c>
      <c r="C44" s="206">
        <f>'LIQ Jahr2'!C44</f>
        <v>0</v>
      </c>
      <c r="D44" s="231">
        <f>'LIQ Jahr2'!D44</f>
        <v>0</v>
      </c>
      <c r="E44" s="134">
        <f>'LIQ Jahr2'!Q44</f>
        <v>0</v>
      </c>
      <c r="F44" s="134">
        <f t="shared" ref="F44:Q44" si="25">$D44</f>
        <v>0</v>
      </c>
      <c r="G44" s="134">
        <f t="shared" si="25"/>
        <v>0</v>
      </c>
      <c r="H44" s="134">
        <f t="shared" si="25"/>
        <v>0</v>
      </c>
      <c r="I44" s="134">
        <f t="shared" si="25"/>
        <v>0</v>
      </c>
      <c r="J44" s="134">
        <f t="shared" si="25"/>
        <v>0</v>
      </c>
      <c r="K44" s="134">
        <f t="shared" si="25"/>
        <v>0</v>
      </c>
      <c r="L44" s="134">
        <f t="shared" si="25"/>
        <v>0</v>
      </c>
      <c r="M44" s="134">
        <f t="shared" si="25"/>
        <v>0</v>
      </c>
      <c r="N44" s="134">
        <f t="shared" si="25"/>
        <v>0</v>
      </c>
      <c r="O44" s="134">
        <f t="shared" si="25"/>
        <v>0</v>
      </c>
      <c r="P44" s="134">
        <f t="shared" si="25"/>
        <v>0</v>
      </c>
      <c r="Q44" s="134">
        <f t="shared" si="25"/>
        <v>0</v>
      </c>
      <c r="R44" s="134">
        <f t="shared" si="24"/>
        <v>0</v>
      </c>
      <c r="S44" s="56"/>
      <c r="T44" s="56"/>
      <c r="U44" s="195"/>
      <c r="V44" s="195"/>
      <c r="W44" s="195"/>
      <c r="X44" s="195"/>
      <c r="Y44" s="195"/>
      <c r="Z44" s="195"/>
      <c r="AA44" s="195"/>
      <c r="AB44" s="195"/>
      <c r="AC44" s="195"/>
      <c r="AD44" s="195"/>
      <c r="AE44" s="195"/>
      <c r="AF44" s="195"/>
      <c r="AG44" s="195"/>
      <c r="AH44" s="195"/>
      <c r="AI44" s="195"/>
      <c r="AJ44" s="195"/>
      <c r="AK44" s="195"/>
      <c r="AL44" s="195"/>
    </row>
    <row r="45" ht="15.0" customHeight="1">
      <c r="A45" s="15"/>
      <c r="B45" s="196" t="str">
        <f>'LIQ Jahr1'!B45&amp;""</f>
        <v>Aushilfskräfte</v>
      </c>
      <c r="C45" s="206">
        <f>'LIQ Jahr2'!C45</f>
        <v>0</v>
      </c>
      <c r="D45" s="231">
        <f>'LIQ Jahr2'!D45</f>
        <v>0</v>
      </c>
      <c r="E45" s="134">
        <f>'LIQ Jahr2'!Q45</f>
        <v>0</v>
      </c>
      <c r="F45" s="134">
        <f t="shared" ref="F45:Q45" si="26">$D45</f>
        <v>0</v>
      </c>
      <c r="G45" s="134">
        <f t="shared" si="26"/>
        <v>0</v>
      </c>
      <c r="H45" s="134">
        <f t="shared" si="26"/>
        <v>0</v>
      </c>
      <c r="I45" s="134">
        <f t="shared" si="26"/>
        <v>0</v>
      </c>
      <c r="J45" s="134">
        <f t="shared" si="26"/>
        <v>0</v>
      </c>
      <c r="K45" s="134">
        <f t="shared" si="26"/>
        <v>0</v>
      </c>
      <c r="L45" s="134">
        <f t="shared" si="26"/>
        <v>0</v>
      </c>
      <c r="M45" s="134">
        <f t="shared" si="26"/>
        <v>0</v>
      </c>
      <c r="N45" s="134">
        <f t="shared" si="26"/>
        <v>0</v>
      </c>
      <c r="O45" s="134">
        <f t="shared" si="26"/>
        <v>0</v>
      </c>
      <c r="P45" s="134">
        <f t="shared" si="26"/>
        <v>0</v>
      </c>
      <c r="Q45" s="134">
        <f t="shared" si="26"/>
        <v>0</v>
      </c>
      <c r="R45" s="134">
        <f t="shared" si="24"/>
        <v>0</v>
      </c>
      <c r="S45" s="56"/>
      <c r="T45" s="56"/>
      <c r="U45" s="195"/>
      <c r="V45" s="195"/>
      <c r="W45" s="195"/>
      <c r="X45" s="195"/>
      <c r="Y45" s="195"/>
      <c r="Z45" s="195"/>
      <c r="AA45" s="195"/>
      <c r="AB45" s="195"/>
      <c r="AC45" s="195"/>
      <c r="AD45" s="195"/>
      <c r="AE45" s="195"/>
      <c r="AF45" s="195"/>
      <c r="AG45" s="195"/>
      <c r="AH45" s="195"/>
      <c r="AI45" s="195"/>
      <c r="AJ45" s="195"/>
      <c r="AK45" s="195"/>
      <c r="AL45" s="195"/>
    </row>
    <row r="46" ht="15.0" customHeight="1">
      <c r="A46" s="15"/>
      <c r="B46" s="196" t="str">
        <f>'LIQ Jahr1'!B46&amp;""</f>
        <v>Personalnebenkosten</v>
      </c>
      <c r="C46" s="206">
        <f>'LIQ Jahr2'!C46</f>
        <v>0</v>
      </c>
      <c r="D46" s="206">
        <f>'LIQ Jahr2'!D46</f>
        <v>0.25</v>
      </c>
      <c r="E46" s="134">
        <f>'LIQ Jahr2'!Q46</f>
        <v>0</v>
      </c>
      <c r="F46" s="134">
        <f t="shared" ref="F46:Q46" si="27">(F44+F45)*$D46</f>
        <v>0</v>
      </c>
      <c r="G46" s="134">
        <f t="shared" si="27"/>
        <v>0</v>
      </c>
      <c r="H46" s="134">
        <f t="shared" si="27"/>
        <v>0</v>
      </c>
      <c r="I46" s="134">
        <f t="shared" si="27"/>
        <v>0</v>
      </c>
      <c r="J46" s="134">
        <f t="shared" si="27"/>
        <v>0</v>
      </c>
      <c r="K46" s="134">
        <f t="shared" si="27"/>
        <v>0</v>
      </c>
      <c r="L46" s="134">
        <f t="shared" si="27"/>
        <v>0</v>
      </c>
      <c r="M46" s="134">
        <f t="shared" si="27"/>
        <v>0</v>
      </c>
      <c r="N46" s="134">
        <f t="shared" si="27"/>
        <v>0</v>
      </c>
      <c r="O46" s="134">
        <f t="shared" si="27"/>
        <v>0</v>
      </c>
      <c r="P46" s="134">
        <f t="shared" si="27"/>
        <v>0</v>
      </c>
      <c r="Q46" s="134">
        <f t="shared" si="27"/>
        <v>0</v>
      </c>
      <c r="R46" s="134">
        <f t="shared" si="24"/>
        <v>0</v>
      </c>
      <c r="S46" s="56"/>
      <c r="T46" s="56"/>
      <c r="U46" s="195"/>
      <c r="V46" s="195"/>
      <c r="W46" s="195"/>
      <c r="X46" s="195"/>
      <c r="Y46" s="195"/>
      <c r="Z46" s="195"/>
      <c r="AA46" s="195"/>
      <c r="AB46" s="195"/>
      <c r="AC46" s="195"/>
      <c r="AD46" s="195"/>
      <c r="AE46" s="195"/>
      <c r="AF46" s="195"/>
      <c r="AG46" s="195"/>
      <c r="AH46" s="195"/>
      <c r="AI46" s="195"/>
      <c r="AJ46" s="195"/>
      <c r="AK46" s="195"/>
      <c r="AL46" s="195"/>
    </row>
    <row r="47" ht="15.0" customHeight="1">
      <c r="A47" s="15"/>
      <c r="B47" s="196" t="str">
        <f>'LIQ Jahr1'!B47&amp;""</f>
        <v>Sonstiges</v>
      </c>
      <c r="C47" s="206">
        <f>'LIQ Jahr2'!C47</f>
        <v>0</v>
      </c>
      <c r="D47" s="231">
        <f>'LIQ Jahr2'!D47</f>
        <v>0</v>
      </c>
      <c r="E47" s="134">
        <f>'LIQ Jahr2'!Q47</f>
        <v>0</v>
      </c>
      <c r="F47" s="134">
        <f t="shared" ref="F47:Q47" si="28">$D47</f>
        <v>0</v>
      </c>
      <c r="G47" s="134">
        <f t="shared" si="28"/>
        <v>0</v>
      </c>
      <c r="H47" s="134">
        <f t="shared" si="28"/>
        <v>0</v>
      </c>
      <c r="I47" s="134">
        <f t="shared" si="28"/>
        <v>0</v>
      </c>
      <c r="J47" s="134">
        <f t="shared" si="28"/>
        <v>0</v>
      </c>
      <c r="K47" s="134">
        <f t="shared" si="28"/>
        <v>0</v>
      </c>
      <c r="L47" s="134">
        <f t="shared" si="28"/>
        <v>0</v>
      </c>
      <c r="M47" s="134">
        <f t="shared" si="28"/>
        <v>0</v>
      </c>
      <c r="N47" s="134">
        <f t="shared" si="28"/>
        <v>0</v>
      </c>
      <c r="O47" s="134">
        <f t="shared" si="28"/>
        <v>0</v>
      </c>
      <c r="P47" s="134">
        <f t="shared" si="28"/>
        <v>0</v>
      </c>
      <c r="Q47" s="134">
        <f t="shared" si="28"/>
        <v>0</v>
      </c>
      <c r="R47" s="134">
        <f t="shared" si="24"/>
        <v>0</v>
      </c>
      <c r="S47" s="56"/>
      <c r="T47" s="56"/>
      <c r="U47" s="195"/>
      <c r="V47" s="195"/>
      <c r="W47" s="195"/>
      <c r="X47" s="195"/>
      <c r="Y47" s="195"/>
      <c r="Z47" s="195"/>
      <c r="AA47" s="195"/>
      <c r="AB47" s="195"/>
      <c r="AC47" s="195"/>
      <c r="AD47" s="195"/>
      <c r="AE47" s="195"/>
      <c r="AF47" s="195"/>
      <c r="AG47" s="195"/>
      <c r="AH47" s="195"/>
      <c r="AI47" s="195"/>
      <c r="AJ47" s="195"/>
      <c r="AK47" s="195"/>
      <c r="AL47" s="195"/>
    </row>
    <row r="48" ht="3.75" customHeight="1">
      <c r="A48" s="15"/>
      <c r="B48" s="196"/>
      <c r="C48" s="217"/>
      <c r="D48" s="198"/>
      <c r="E48" s="134"/>
      <c r="F48" s="134"/>
      <c r="G48" s="134"/>
      <c r="H48" s="134"/>
      <c r="I48" s="134"/>
      <c r="J48" s="134"/>
      <c r="K48" s="134"/>
      <c r="L48" s="134"/>
      <c r="M48" s="134"/>
      <c r="N48" s="134"/>
      <c r="O48" s="134"/>
      <c r="P48" s="134"/>
      <c r="Q48" s="134"/>
      <c r="R48" s="134"/>
      <c r="S48" s="56"/>
      <c r="T48" s="56"/>
      <c r="U48" s="195"/>
      <c r="V48" s="195"/>
      <c r="W48" s="195"/>
      <c r="X48" s="195"/>
      <c r="Y48" s="195"/>
      <c r="Z48" s="195"/>
      <c r="AA48" s="195"/>
      <c r="AB48" s="195"/>
      <c r="AC48" s="195"/>
      <c r="AD48" s="195"/>
      <c r="AE48" s="195"/>
      <c r="AF48" s="195"/>
      <c r="AG48" s="195"/>
      <c r="AH48" s="195"/>
      <c r="AI48" s="195"/>
      <c r="AJ48" s="195"/>
      <c r="AK48" s="195"/>
      <c r="AL48" s="195"/>
    </row>
    <row r="49" ht="15.0" customHeight="1">
      <c r="A49" s="200" t="s">
        <v>293</v>
      </c>
      <c r="B49" s="210" t="str">
        <f>'LIQ Jahr1'!B49&amp;""</f>
        <v>Miete</v>
      </c>
      <c r="C49" s="202"/>
      <c r="D49" s="203"/>
      <c r="E49" s="204">
        <f t="shared" ref="E49:Q49" si="29">SUM(E50:E54)</f>
        <v>0</v>
      </c>
      <c r="F49" s="204">
        <f t="shared" si="29"/>
        <v>0</v>
      </c>
      <c r="G49" s="204">
        <f t="shared" si="29"/>
        <v>0</v>
      </c>
      <c r="H49" s="204">
        <f t="shared" si="29"/>
        <v>0</v>
      </c>
      <c r="I49" s="204">
        <f t="shared" si="29"/>
        <v>0</v>
      </c>
      <c r="J49" s="204">
        <f t="shared" si="29"/>
        <v>0</v>
      </c>
      <c r="K49" s="204">
        <f t="shared" si="29"/>
        <v>0</v>
      </c>
      <c r="L49" s="204">
        <f t="shared" si="29"/>
        <v>0</v>
      </c>
      <c r="M49" s="204">
        <f t="shared" si="29"/>
        <v>0</v>
      </c>
      <c r="N49" s="204">
        <f t="shared" si="29"/>
        <v>0</v>
      </c>
      <c r="O49" s="204">
        <f t="shared" si="29"/>
        <v>0</v>
      </c>
      <c r="P49" s="204">
        <f t="shared" si="29"/>
        <v>0</v>
      </c>
      <c r="Q49" s="204">
        <f t="shared" si="29"/>
        <v>0</v>
      </c>
      <c r="R49" s="204">
        <f t="shared" ref="R49:R54" si="31">F49+G49+H49+I49+J49+K49+L49+M49+N49+O49+P49+Q49</f>
        <v>0</v>
      </c>
      <c r="S49" s="213"/>
      <c r="T49" s="213"/>
      <c r="U49" s="214"/>
      <c r="V49" s="214"/>
      <c r="W49" s="214"/>
      <c r="X49" s="214"/>
      <c r="Y49" s="214"/>
      <c r="Z49" s="214"/>
      <c r="AA49" s="214"/>
      <c r="AB49" s="214"/>
      <c r="AC49" s="214"/>
      <c r="AD49" s="214"/>
      <c r="AE49" s="214"/>
      <c r="AF49" s="214"/>
      <c r="AG49" s="214"/>
      <c r="AH49" s="214"/>
      <c r="AI49" s="214"/>
      <c r="AJ49" s="214"/>
      <c r="AK49" s="214"/>
      <c r="AL49" s="214"/>
    </row>
    <row r="50" ht="15.0" customHeight="1">
      <c r="A50" s="15"/>
      <c r="B50" s="196" t="str">
        <f>'LIQ Jahr1'!B50&amp;""</f>
        <v>Ladenmiete</v>
      </c>
      <c r="C50" s="206">
        <f>'LIQ Jahr2'!C50</f>
        <v>0.19</v>
      </c>
      <c r="D50" s="231">
        <f>'LIQ Jahr2'!D50</f>
        <v>0</v>
      </c>
      <c r="E50" s="134">
        <f>'LIQ Jahr2'!Q50</f>
        <v>0</v>
      </c>
      <c r="F50" s="134">
        <f t="shared" ref="F50:Q50" si="30">$D50</f>
        <v>0</v>
      </c>
      <c r="G50" s="134">
        <f t="shared" si="30"/>
        <v>0</v>
      </c>
      <c r="H50" s="134">
        <f t="shared" si="30"/>
        <v>0</v>
      </c>
      <c r="I50" s="134">
        <f t="shared" si="30"/>
        <v>0</v>
      </c>
      <c r="J50" s="134">
        <f t="shared" si="30"/>
        <v>0</v>
      </c>
      <c r="K50" s="134">
        <f t="shared" si="30"/>
        <v>0</v>
      </c>
      <c r="L50" s="134">
        <f t="shared" si="30"/>
        <v>0</v>
      </c>
      <c r="M50" s="134">
        <f t="shared" si="30"/>
        <v>0</v>
      </c>
      <c r="N50" s="134">
        <f t="shared" si="30"/>
        <v>0</v>
      </c>
      <c r="O50" s="134">
        <f t="shared" si="30"/>
        <v>0</v>
      </c>
      <c r="P50" s="134">
        <f t="shared" si="30"/>
        <v>0</v>
      </c>
      <c r="Q50" s="134">
        <f t="shared" si="30"/>
        <v>0</v>
      </c>
      <c r="R50" s="134">
        <f t="shared" si="31"/>
        <v>0</v>
      </c>
      <c r="S50" s="56"/>
      <c r="T50" s="56"/>
      <c r="U50" s="195"/>
      <c r="V50" s="195"/>
      <c r="W50" s="195"/>
      <c r="X50" s="195"/>
      <c r="Y50" s="195"/>
      <c r="Z50" s="195"/>
      <c r="AA50" s="195"/>
      <c r="AB50" s="195"/>
      <c r="AC50" s="195"/>
      <c r="AD50" s="195"/>
      <c r="AE50" s="195"/>
      <c r="AF50" s="195"/>
      <c r="AG50" s="195"/>
      <c r="AH50" s="195"/>
      <c r="AI50" s="195"/>
      <c r="AJ50" s="195"/>
      <c r="AK50" s="195"/>
      <c r="AL50" s="195"/>
    </row>
    <row r="51" ht="15.0" customHeight="1">
      <c r="A51" s="15"/>
      <c r="B51" s="196" t="str">
        <f>'LIQ Jahr1'!B51&amp;""</f>
        <v>Nebenkosten</v>
      </c>
      <c r="C51" s="206">
        <f>'LIQ Jahr2'!C51</f>
        <v>0.19</v>
      </c>
      <c r="D51" s="231">
        <f>'LIQ Jahr2'!D51</f>
        <v>0</v>
      </c>
      <c r="E51" s="134">
        <f>'LIQ Jahr2'!Q51</f>
        <v>0</v>
      </c>
      <c r="F51" s="134">
        <f t="shared" ref="F51:Q51" si="32">$D51</f>
        <v>0</v>
      </c>
      <c r="G51" s="134">
        <f t="shared" si="32"/>
        <v>0</v>
      </c>
      <c r="H51" s="134">
        <f t="shared" si="32"/>
        <v>0</v>
      </c>
      <c r="I51" s="134">
        <f t="shared" si="32"/>
        <v>0</v>
      </c>
      <c r="J51" s="134">
        <f t="shared" si="32"/>
        <v>0</v>
      </c>
      <c r="K51" s="134">
        <f t="shared" si="32"/>
        <v>0</v>
      </c>
      <c r="L51" s="134">
        <f t="shared" si="32"/>
        <v>0</v>
      </c>
      <c r="M51" s="134">
        <f t="shared" si="32"/>
        <v>0</v>
      </c>
      <c r="N51" s="134">
        <f t="shared" si="32"/>
        <v>0</v>
      </c>
      <c r="O51" s="134">
        <f t="shared" si="32"/>
        <v>0</v>
      </c>
      <c r="P51" s="134">
        <f t="shared" si="32"/>
        <v>0</v>
      </c>
      <c r="Q51" s="134">
        <f t="shared" si="32"/>
        <v>0</v>
      </c>
      <c r="R51" s="134">
        <f t="shared" si="31"/>
        <v>0</v>
      </c>
      <c r="S51" s="56"/>
      <c r="T51" s="56"/>
      <c r="U51" s="195"/>
      <c r="V51" s="195"/>
      <c r="W51" s="195"/>
      <c r="X51" s="195"/>
      <c r="Y51" s="195"/>
      <c r="Z51" s="195"/>
      <c r="AA51" s="195"/>
      <c r="AB51" s="195"/>
      <c r="AC51" s="195"/>
      <c r="AD51" s="195"/>
      <c r="AE51" s="195"/>
      <c r="AF51" s="195"/>
      <c r="AG51" s="195"/>
      <c r="AH51" s="195"/>
      <c r="AI51" s="195"/>
      <c r="AJ51" s="195"/>
      <c r="AK51" s="195"/>
      <c r="AL51" s="195"/>
    </row>
    <row r="52" ht="15.0" customHeight="1">
      <c r="A52" s="15"/>
      <c r="B52" s="196" t="str">
        <f>'LIQ Jahr1'!B52&amp;""</f>
        <v>Strom</v>
      </c>
      <c r="C52" s="206">
        <f>'LIQ Jahr2'!C52</f>
        <v>0.19</v>
      </c>
      <c r="D52" s="231">
        <f>'LIQ Jahr2'!D52</f>
        <v>0</v>
      </c>
      <c r="E52" s="134">
        <f>'LIQ Jahr2'!Q52</f>
        <v>0</v>
      </c>
      <c r="F52" s="134">
        <f t="shared" ref="F52:Q52" si="33">$D52</f>
        <v>0</v>
      </c>
      <c r="G52" s="134">
        <f t="shared" si="33"/>
        <v>0</v>
      </c>
      <c r="H52" s="134">
        <f t="shared" si="33"/>
        <v>0</v>
      </c>
      <c r="I52" s="134">
        <f t="shared" si="33"/>
        <v>0</v>
      </c>
      <c r="J52" s="134">
        <f t="shared" si="33"/>
        <v>0</v>
      </c>
      <c r="K52" s="134">
        <f t="shared" si="33"/>
        <v>0</v>
      </c>
      <c r="L52" s="134">
        <f t="shared" si="33"/>
        <v>0</v>
      </c>
      <c r="M52" s="134">
        <f t="shared" si="33"/>
        <v>0</v>
      </c>
      <c r="N52" s="134">
        <f t="shared" si="33"/>
        <v>0</v>
      </c>
      <c r="O52" s="134">
        <f t="shared" si="33"/>
        <v>0</v>
      </c>
      <c r="P52" s="134">
        <f t="shared" si="33"/>
        <v>0</v>
      </c>
      <c r="Q52" s="134">
        <f t="shared" si="33"/>
        <v>0</v>
      </c>
      <c r="R52" s="134">
        <f t="shared" si="31"/>
        <v>0</v>
      </c>
      <c r="S52" s="56"/>
      <c r="T52" s="56"/>
      <c r="U52" s="195"/>
      <c r="V52" s="195"/>
      <c r="W52" s="195"/>
      <c r="X52" s="195"/>
      <c r="Y52" s="195"/>
      <c r="Z52" s="195"/>
      <c r="AA52" s="195"/>
      <c r="AB52" s="195"/>
      <c r="AC52" s="195"/>
      <c r="AD52" s="195"/>
      <c r="AE52" s="195"/>
      <c r="AF52" s="195"/>
      <c r="AG52" s="195"/>
      <c r="AH52" s="195"/>
      <c r="AI52" s="195"/>
      <c r="AJ52" s="195"/>
      <c r="AK52" s="195"/>
      <c r="AL52" s="195"/>
    </row>
    <row r="53" ht="15.0" customHeight="1">
      <c r="A53" s="15"/>
      <c r="B53" s="196" t="str">
        <f>'LIQ Jahr1'!B53&amp;""</f>
        <v>Reinigung</v>
      </c>
      <c r="C53" s="206">
        <f>'LIQ Jahr2'!C53</f>
        <v>0.19</v>
      </c>
      <c r="D53" s="231">
        <f>'LIQ Jahr2'!D53</f>
        <v>0</v>
      </c>
      <c r="E53" s="134">
        <f>'LIQ Jahr2'!Q53</f>
        <v>0</v>
      </c>
      <c r="F53" s="134">
        <f t="shared" ref="F53:Q53" si="34">$D53</f>
        <v>0</v>
      </c>
      <c r="G53" s="134">
        <f t="shared" si="34"/>
        <v>0</v>
      </c>
      <c r="H53" s="134">
        <f t="shared" si="34"/>
        <v>0</v>
      </c>
      <c r="I53" s="134">
        <f t="shared" si="34"/>
        <v>0</v>
      </c>
      <c r="J53" s="134">
        <f t="shared" si="34"/>
        <v>0</v>
      </c>
      <c r="K53" s="134">
        <f t="shared" si="34"/>
        <v>0</v>
      </c>
      <c r="L53" s="134">
        <f t="shared" si="34"/>
        <v>0</v>
      </c>
      <c r="M53" s="134">
        <f t="shared" si="34"/>
        <v>0</v>
      </c>
      <c r="N53" s="134">
        <f t="shared" si="34"/>
        <v>0</v>
      </c>
      <c r="O53" s="134">
        <f t="shared" si="34"/>
        <v>0</v>
      </c>
      <c r="P53" s="134">
        <f t="shared" si="34"/>
        <v>0</v>
      </c>
      <c r="Q53" s="134">
        <f t="shared" si="34"/>
        <v>0</v>
      </c>
      <c r="R53" s="134">
        <f t="shared" si="31"/>
        <v>0</v>
      </c>
      <c r="S53" s="56"/>
      <c r="T53" s="56"/>
      <c r="U53" s="195"/>
      <c r="V53" s="195"/>
      <c r="W53" s="195"/>
      <c r="X53" s="195"/>
      <c r="Y53" s="195"/>
      <c r="Z53" s="195"/>
      <c r="AA53" s="195"/>
      <c r="AB53" s="195"/>
      <c r="AC53" s="195"/>
      <c r="AD53" s="195"/>
      <c r="AE53" s="195"/>
      <c r="AF53" s="195"/>
      <c r="AG53" s="195"/>
      <c r="AH53" s="195"/>
      <c r="AI53" s="195"/>
      <c r="AJ53" s="195"/>
      <c r="AK53" s="195"/>
      <c r="AL53" s="195"/>
    </row>
    <row r="54" ht="15.0" customHeight="1">
      <c r="A54" s="15"/>
      <c r="B54" s="196" t="str">
        <f>'LIQ Jahr1'!B54&amp;""</f>
        <v>Reparaturen / Instandhaltung</v>
      </c>
      <c r="C54" s="206">
        <f>'LIQ Jahr2'!C54</f>
        <v>0.19</v>
      </c>
      <c r="D54" s="231">
        <f>'LIQ Jahr2'!D54</f>
        <v>0</v>
      </c>
      <c r="E54" s="134">
        <f>'LIQ Jahr1'!Q54</f>
        <v>0</v>
      </c>
      <c r="F54" s="134">
        <f t="shared" ref="F54:Q54" si="35">$D54</f>
        <v>0</v>
      </c>
      <c r="G54" s="134">
        <f t="shared" si="35"/>
        <v>0</v>
      </c>
      <c r="H54" s="134">
        <f t="shared" si="35"/>
        <v>0</v>
      </c>
      <c r="I54" s="134">
        <f t="shared" si="35"/>
        <v>0</v>
      </c>
      <c r="J54" s="134">
        <f t="shared" si="35"/>
        <v>0</v>
      </c>
      <c r="K54" s="134">
        <f t="shared" si="35"/>
        <v>0</v>
      </c>
      <c r="L54" s="134">
        <f t="shared" si="35"/>
        <v>0</v>
      </c>
      <c r="M54" s="134">
        <f t="shared" si="35"/>
        <v>0</v>
      </c>
      <c r="N54" s="134">
        <f t="shared" si="35"/>
        <v>0</v>
      </c>
      <c r="O54" s="134">
        <f t="shared" si="35"/>
        <v>0</v>
      </c>
      <c r="P54" s="134">
        <f t="shared" si="35"/>
        <v>0</v>
      </c>
      <c r="Q54" s="134">
        <f t="shared" si="35"/>
        <v>0</v>
      </c>
      <c r="R54" s="134">
        <f t="shared" si="31"/>
        <v>0</v>
      </c>
      <c r="S54" s="56"/>
      <c r="T54" s="56"/>
      <c r="U54" s="195"/>
      <c r="V54" s="195"/>
      <c r="W54" s="195"/>
      <c r="X54" s="195"/>
      <c r="Y54" s="195"/>
      <c r="Z54" s="195"/>
      <c r="AA54" s="195"/>
      <c r="AB54" s="195"/>
      <c r="AC54" s="195"/>
      <c r="AD54" s="195"/>
      <c r="AE54" s="195"/>
      <c r="AF54" s="195"/>
      <c r="AG54" s="195"/>
      <c r="AH54" s="195"/>
      <c r="AI54" s="195"/>
      <c r="AJ54" s="195"/>
      <c r="AK54" s="195"/>
      <c r="AL54" s="195"/>
    </row>
    <row r="55" ht="3.75" customHeight="1">
      <c r="A55" s="15"/>
      <c r="B55" s="196"/>
      <c r="C55" s="217"/>
      <c r="D55" s="198"/>
      <c r="E55" s="134"/>
      <c r="F55" s="134"/>
      <c r="G55" s="134"/>
      <c r="H55" s="134"/>
      <c r="I55" s="134"/>
      <c r="J55" s="134"/>
      <c r="K55" s="134"/>
      <c r="L55" s="134"/>
      <c r="M55" s="134"/>
      <c r="N55" s="134"/>
      <c r="O55" s="134"/>
      <c r="P55" s="134"/>
      <c r="Q55" s="134"/>
      <c r="R55" s="134"/>
      <c r="S55" s="56"/>
      <c r="T55" s="56"/>
      <c r="U55" s="195"/>
      <c r="V55" s="195"/>
      <c r="W55" s="195"/>
      <c r="X55" s="195"/>
      <c r="Y55" s="195"/>
      <c r="Z55" s="195"/>
      <c r="AA55" s="195"/>
      <c r="AB55" s="195"/>
      <c r="AC55" s="195"/>
      <c r="AD55" s="195"/>
      <c r="AE55" s="195"/>
      <c r="AF55" s="195"/>
      <c r="AG55" s="195"/>
      <c r="AH55" s="195"/>
      <c r="AI55" s="195"/>
      <c r="AJ55" s="195"/>
      <c r="AK55" s="195"/>
      <c r="AL55" s="195"/>
    </row>
    <row r="56" ht="15.0" customHeight="1">
      <c r="A56" s="200" t="s">
        <v>300</v>
      </c>
      <c r="B56" s="210" t="str">
        <f>'LIQ Jahr1'!B56&amp;""</f>
        <v>Marketing &amp; Sales</v>
      </c>
      <c r="C56" s="202"/>
      <c r="D56" s="203"/>
      <c r="E56" s="204">
        <f t="shared" ref="E56:Q56" si="36">SUM(E57:E61)</f>
        <v>0</v>
      </c>
      <c r="F56" s="204">
        <f t="shared" si="36"/>
        <v>0</v>
      </c>
      <c r="G56" s="204">
        <f t="shared" si="36"/>
        <v>0</v>
      </c>
      <c r="H56" s="204">
        <f t="shared" si="36"/>
        <v>0</v>
      </c>
      <c r="I56" s="204">
        <f t="shared" si="36"/>
        <v>0</v>
      </c>
      <c r="J56" s="204">
        <f t="shared" si="36"/>
        <v>0</v>
      </c>
      <c r="K56" s="204">
        <f t="shared" si="36"/>
        <v>0</v>
      </c>
      <c r="L56" s="204">
        <f t="shared" si="36"/>
        <v>0</v>
      </c>
      <c r="M56" s="204">
        <f t="shared" si="36"/>
        <v>0</v>
      </c>
      <c r="N56" s="204">
        <f t="shared" si="36"/>
        <v>0</v>
      </c>
      <c r="O56" s="204">
        <f t="shared" si="36"/>
        <v>0</v>
      </c>
      <c r="P56" s="204">
        <f t="shared" si="36"/>
        <v>0</v>
      </c>
      <c r="Q56" s="204">
        <f t="shared" si="36"/>
        <v>0</v>
      </c>
      <c r="R56" s="204">
        <f t="shared" ref="R56:R57" si="38">F56+G56+H56+I56+J56+K56+L56+M56+N56+O56+P56+Q56</f>
        <v>0</v>
      </c>
      <c r="S56" s="213"/>
      <c r="T56" s="213"/>
      <c r="U56" s="214"/>
      <c r="V56" s="214"/>
      <c r="W56" s="214"/>
      <c r="X56" s="214"/>
      <c r="Y56" s="214"/>
      <c r="Z56" s="214"/>
      <c r="AA56" s="214"/>
      <c r="AB56" s="214"/>
      <c r="AC56" s="214"/>
      <c r="AD56" s="214"/>
      <c r="AE56" s="214"/>
      <c r="AF56" s="214"/>
      <c r="AG56" s="214"/>
      <c r="AH56" s="214"/>
      <c r="AI56" s="214"/>
      <c r="AJ56" s="214"/>
      <c r="AK56" s="214"/>
      <c r="AL56" s="214"/>
    </row>
    <row r="57" ht="15.0" customHeight="1">
      <c r="A57" s="15"/>
      <c r="B57" s="196" t="str">
        <f>'LIQ Jahr1'!B57&amp;""</f>
        <v>Printwerbung</v>
      </c>
      <c r="C57" s="206">
        <f>'LIQ Jahr2'!C57</f>
        <v>0.19</v>
      </c>
      <c r="D57" s="231">
        <f>'LIQ Jahr2'!D57</f>
        <v>0</v>
      </c>
      <c r="E57" s="134">
        <f>'LIQ Jahr2'!Q57</f>
        <v>0</v>
      </c>
      <c r="F57" s="134">
        <f t="shared" ref="F57:Q57" si="37">$D57</f>
        <v>0</v>
      </c>
      <c r="G57" s="134">
        <f t="shared" si="37"/>
        <v>0</v>
      </c>
      <c r="H57" s="134">
        <f t="shared" si="37"/>
        <v>0</v>
      </c>
      <c r="I57" s="134">
        <f t="shared" si="37"/>
        <v>0</v>
      </c>
      <c r="J57" s="134">
        <f t="shared" si="37"/>
        <v>0</v>
      </c>
      <c r="K57" s="134">
        <f t="shared" si="37"/>
        <v>0</v>
      </c>
      <c r="L57" s="134">
        <f t="shared" si="37"/>
        <v>0</v>
      </c>
      <c r="M57" s="134">
        <f t="shared" si="37"/>
        <v>0</v>
      </c>
      <c r="N57" s="134">
        <f t="shared" si="37"/>
        <v>0</v>
      </c>
      <c r="O57" s="134">
        <f t="shared" si="37"/>
        <v>0</v>
      </c>
      <c r="P57" s="134">
        <f t="shared" si="37"/>
        <v>0</v>
      </c>
      <c r="Q57" s="134">
        <f t="shared" si="37"/>
        <v>0</v>
      </c>
      <c r="R57" s="134">
        <f t="shared" si="38"/>
        <v>0</v>
      </c>
      <c r="S57" s="213"/>
      <c r="T57" s="213"/>
      <c r="U57" s="214"/>
      <c r="V57" s="214"/>
      <c r="W57" s="214"/>
      <c r="X57" s="214"/>
      <c r="Y57" s="214"/>
      <c r="Z57" s="214"/>
      <c r="AA57" s="214"/>
      <c r="AB57" s="214"/>
      <c r="AC57" s="214"/>
      <c r="AD57" s="214"/>
      <c r="AE57" s="214"/>
      <c r="AF57" s="214"/>
      <c r="AG57" s="214"/>
      <c r="AH57" s="214"/>
      <c r="AI57" s="214"/>
      <c r="AJ57" s="214"/>
      <c r="AK57" s="214"/>
      <c r="AL57" s="214"/>
    </row>
    <row r="58" ht="15.0" customHeight="1">
      <c r="A58" s="15"/>
      <c r="B58" s="196" t="str">
        <f>'LIQ Jahr1'!B58&amp;""</f>
        <v>Onlinewerbung (B2C)</v>
      </c>
      <c r="C58" s="206">
        <f>'LIQ Jahr2'!C58</f>
        <v>0</v>
      </c>
      <c r="D58" s="234">
        <f>'LIQ Jahr2'!D58</f>
        <v>0</v>
      </c>
      <c r="E58" s="134">
        <f>'LIQ Jahr2'!Q58</f>
        <v>0</v>
      </c>
      <c r="F58" s="134">
        <f t="shared" ref="F58:Q58" si="39">F11*$D58</f>
        <v>0</v>
      </c>
      <c r="G58" s="134">
        <f t="shared" si="39"/>
        <v>0</v>
      </c>
      <c r="H58" s="134">
        <f t="shared" si="39"/>
        <v>0</v>
      </c>
      <c r="I58" s="134">
        <f t="shared" si="39"/>
        <v>0</v>
      </c>
      <c r="J58" s="134">
        <f t="shared" si="39"/>
        <v>0</v>
      </c>
      <c r="K58" s="134">
        <f t="shared" si="39"/>
        <v>0</v>
      </c>
      <c r="L58" s="134">
        <f t="shared" si="39"/>
        <v>0</v>
      </c>
      <c r="M58" s="134">
        <f t="shared" si="39"/>
        <v>0</v>
      </c>
      <c r="N58" s="134">
        <f t="shared" si="39"/>
        <v>0</v>
      </c>
      <c r="O58" s="134">
        <f t="shared" si="39"/>
        <v>0</v>
      </c>
      <c r="P58" s="134">
        <f t="shared" si="39"/>
        <v>0</v>
      </c>
      <c r="Q58" s="134">
        <f t="shared" si="39"/>
        <v>0</v>
      </c>
      <c r="R58" s="134">
        <f>SUM(R12:R16)*$D58</f>
        <v>0</v>
      </c>
      <c r="S58" s="213"/>
      <c r="T58" s="213"/>
      <c r="U58" s="214"/>
      <c r="V58" s="214"/>
      <c r="W58" s="214"/>
      <c r="X58" s="214"/>
      <c r="Y58" s="214"/>
      <c r="Z58" s="214"/>
      <c r="AA58" s="214"/>
      <c r="AB58" s="214"/>
      <c r="AC58" s="214"/>
      <c r="AD58" s="214"/>
      <c r="AE58" s="214"/>
      <c r="AF58" s="214"/>
      <c r="AG58" s="214"/>
      <c r="AH58" s="214"/>
      <c r="AI58" s="214"/>
      <c r="AJ58" s="214"/>
      <c r="AK58" s="214"/>
      <c r="AL58" s="214"/>
    </row>
    <row r="59" ht="15.0" customHeight="1">
      <c r="A59" s="15"/>
      <c r="B59" s="196" t="str">
        <f>'LIQ Jahr1'!B59&amp;""</f>
        <v>Onlinewerbung (B2B)</v>
      </c>
      <c r="C59" s="206">
        <f>'LIQ Jahr2'!C59</f>
        <v>0.19</v>
      </c>
      <c r="D59" s="234">
        <f>'LIQ Jahr2'!D59</f>
        <v>0</v>
      </c>
      <c r="E59" s="134">
        <f>'LIQ Jahr2'!Q59</f>
        <v>0</v>
      </c>
      <c r="F59" s="134">
        <f t="shared" ref="F59:Q59" si="40">F18*$D59</f>
        <v>0</v>
      </c>
      <c r="G59" s="134">
        <f t="shared" si="40"/>
        <v>0</v>
      </c>
      <c r="H59" s="134">
        <f t="shared" si="40"/>
        <v>0</v>
      </c>
      <c r="I59" s="134">
        <f t="shared" si="40"/>
        <v>0</v>
      </c>
      <c r="J59" s="134">
        <f t="shared" si="40"/>
        <v>0</v>
      </c>
      <c r="K59" s="134">
        <f t="shared" si="40"/>
        <v>0</v>
      </c>
      <c r="L59" s="134">
        <f t="shared" si="40"/>
        <v>0</v>
      </c>
      <c r="M59" s="134">
        <f t="shared" si="40"/>
        <v>0</v>
      </c>
      <c r="N59" s="134">
        <f t="shared" si="40"/>
        <v>0</v>
      </c>
      <c r="O59" s="134">
        <f t="shared" si="40"/>
        <v>0</v>
      </c>
      <c r="P59" s="134">
        <f t="shared" si="40"/>
        <v>0</v>
      </c>
      <c r="Q59" s="134">
        <f t="shared" si="40"/>
        <v>0</v>
      </c>
      <c r="R59" s="134">
        <f t="shared" ref="R59:R61" si="42">F59+G59+H59+I59+J59+K59+L59+M59+N59+O59+P59+Q59</f>
        <v>0</v>
      </c>
      <c r="S59" s="213"/>
      <c r="T59" s="213"/>
      <c r="U59" s="214"/>
      <c r="V59" s="214"/>
      <c r="W59" s="214"/>
      <c r="X59" s="214"/>
      <c r="Y59" s="214"/>
      <c r="Z59" s="214"/>
      <c r="AA59" s="214"/>
      <c r="AB59" s="214"/>
      <c r="AC59" s="214"/>
      <c r="AD59" s="214"/>
      <c r="AE59" s="214"/>
      <c r="AF59" s="214"/>
      <c r="AG59" s="214"/>
      <c r="AH59" s="214"/>
      <c r="AI59" s="214"/>
      <c r="AJ59" s="214"/>
      <c r="AK59" s="214"/>
      <c r="AL59" s="214"/>
    </row>
    <row r="60" ht="15.0" customHeight="1">
      <c r="A60" s="15"/>
      <c r="B60" s="196" t="str">
        <f>'LIQ Jahr1'!B60&amp;""</f>
        <v>Provisionen</v>
      </c>
      <c r="C60" s="206">
        <f>'LIQ Jahr2'!C60</f>
        <v>0.19</v>
      </c>
      <c r="D60" s="234">
        <f>'LIQ Jahr2'!D60</f>
        <v>0</v>
      </c>
      <c r="E60" s="134">
        <f>'LIQ Jahr2'!Q60</f>
        <v>0</v>
      </c>
      <c r="F60" s="134">
        <f t="shared" ref="F60:Q60" si="41">$D60*(F11+F18)</f>
        <v>0</v>
      </c>
      <c r="G60" s="134">
        <f t="shared" si="41"/>
        <v>0</v>
      </c>
      <c r="H60" s="134">
        <f t="shared" si="41"/>
        <v>0</v>
      </c>
      <c r="I60" s="134">
        <f t="shared" si="41"/>
        <v>0</v>
      </c>
      <c r="J60" s="134">
        <f t="shared" si="41"/>
        <v>0</v>
      </c>
      <c r="K60" s="134">
        <f t="shared" si="41"/>
        <v>0</v>
      </c>
      <c r="L60" s="134">
        <f t="shared" si="41"/>
        <v>0</v>
      </c>
      <c r="M60" s="134">
        <f t="shared" si="41"/>
        <v>0</v>
      </c>
      <c r="N60" s="134">
        <f t="shared" si="41"/>
        <v>0</v>
      </c>
      <c r="O60" s="134">
        <f t="shared" si="41"/>
        <v>0</v>
      </c>
      <c r="P60" s="134">
        <f t="shared" si="41"/>
        <v>0</v>
      </c>
      <c r="Q60" s="134">
        <f t="shared" si="41"/>
        <v>0</v>
      </c>
      <c r="R60" s="134">
        <f t="shared" si="42"/>
        <v>0</v>
      </c>
      <c r="S60" s="213"/>
      <c r="T60" s="213"/>
      <c r="U60" s="214"/>
      <c r="V60" s="214"/>
      <c r="W60" s="214"/>
      <c r="X60" s="214"/>
      <c r="Y60" s="214"/>
      <c r="Z60" s="214"/>
      <c r="AA60" s="214"/>
      <c r="AB60" s="214"/>
      <c r="AC60" s="214"/>
      <c r="AD60" s="214"/>
      <c r="AE60" s="214"/>
      <c r="AF60" s="214"/>
      <c r="AG60" s="214"/>
      <c r="AH60" s="214"/>
      <c r="AI60" s="214"/>
      <c r="AJ60" s="214"/>
      <c r="AK60" s="214"/>
      <c r="AL60" s="214"/>
    </row>
    <row r="61" ht="15.0" customHeight="1">
      <c r="A61" s="15"/>
      <c r="B61" s="196" t="str">
        <f>'LIQ Jahr1'!B61&amp;""</f>
        <v>sonstiges</v>
      </c>
      <c r="C61" s="206">
        <f>'LIQ Jahr2'!C61</f>
        <v>0.19</v>
      </c>
      <c r="D61" s="231">
        <f>'LIQ Jahr2'!D61</f>
        <v>0</v>
      </c>
      <c r="E61" s="134">
        <f>'LIQ Jahr2'!Q61</f>
        <v>0</v>
      </c>
      <c r="F61" s="134">
        <f t="shared" ref="F61:Q61" si="43">$D61</f>
        <v>0</v>
      </c>
      <c r="G61" s="134">
        <f t="shared" si="43"/>
        <v>0</v>
      </c>
      <c r="H61" s="134">
        <f t="shared" si="43"/>
        <v>0</v>
      </c>
      <c r="I61" s="134">
        <f t="shared" si="43"/>
        <v>0</v>
      </c>
      <c r="J61" s="134">
        <f t="shared" si="43"/>
        <v>0</v>
      </c>
      <c r="K61" s="134">
        <f t="shared" si="43"/>
        <v>0</v>
      </c>
      <c r="L61" s="134">
        <f t="shared" si="43"/>
        <v>0</v>
      </c>
      <c r="M61" s="134">
        <f t="shared" si="43"/>
        <v>0</v>
      </c>
      <c r="N61" s="134">
        <f t="shared" si="43"/>
        <v>0</v>
      </c>
      <c r="O61" s="134">
        <f t="shared" si="43"/>
        <v>0</v>
      </c>
      <c r="P61" s="134">
        <f t="shared" si="43"/>
        <v>0</v>
      </c>
      <c r="Q61" s="134">
        <f t="shared" si="43"/>
        <v>0</v>
      </c>
      <c r="R61" s="134">
        <f t="shared" si="42"/>
        <v>0</v>
      </c>
      <c r="S61" s="213"/>
      <c r="T61" s="213"/>
      <c r="U61" s="214"/>
      <c r="V61" s="214"/>
      <c r="W61" s="214"/>
      <c r="X61" s="214"/>
      <c r="Y61" s="214"/>
      <c r="Z61" s="214"/>
      <c r="AA61" s="214"/>
      <c r="AB61" s="214"/>
      <c r="AC61" s="214"/>
      <c r="AD61" s="214"/>
      <c r="AE61" s="214"/>
      <c r="AF61" s="214"/>
      <c r="AG61" s="214"/>
      <c r="AH61" s="214"/>
      <c r="AI61" s="214"/>
      <c r="AJ61" s="214"/>
      <c r="AK61" s="214"/>
      <c r="AL61" s="214"/>
    </row>
    <row r="62" ht="3.75" customHeight="1">
      <c r="A62" s="15"/>
      <c r="B62" s="196"/>
      <c r="C62" s="217"/>
      <c r="D62" s="198"/>
      <c r="E62" s="134"/>
      <c r="F62" s="134"/>
      <c r="G62" s="134"/>
      <c r="H62" s="134"/>
      <c r="I62" s="134"/>
      <c r="J62" s="134"/>
      <c r="K62" s="134"/>
      <c r="L62" s="134"/>
      <c r="M62" s="134"/>
      <c r="N62" s="134"/>
      <c r="O62" s="134"/>
      <c r="P62" s="134"/>
      <c r="Q62" s="134"/>
      <c r="R62" s="134"/>
      <c r="S62" s="56"/>
      <c r="T62" s="56"/>
      <c r="U62" s="195"/>
      <c r="V62" s="195"/>
      <c r="W62" s="195"/>
      <c r="X62" s="195"/>
      <c r="Y62" s="195"/>
      <c r="Z62" s="195"/>
      <c r="AA62" s="195"/>
      <c r="AB62" s="195"/>
      <c r="AC62" s="195"/>
      <c r="AD62" s="195"/>
      <c r="AE62" s="195"/>
      <c r="AF62" s="195"/>
      <c r="AG62" s="195"/>
      <c r="AH62" s="195"/>
      <c r="AI62" s="195"/>
      <c r="AJ62" s="195"/>
      <c r="AK62" s="195"/>
      <c r="AL62" s="195"/>
    </row>
    <row r="63" ht="15.0" customHeight="1">
      <c r="A63" s="200" t="s">
        <v>308</v>
      </c>
      <c r="B63" s="210" t="str">
        <f>'LIQ Jahr1'!B63&amp;""</f>
        <v>Logistik</v>
      </c>
      <c r="C63" s="202"/>
      <c r="D63" s="203"/>
      <c r="E63" s="204">
        <f t="shared" ref="E63:Q63" si="44">SUM(E64:E68)</f>
        <v>0</v>
      </c>
      <c r="F63" s="204">
        <f t="shared" si="44"/>
        <v>0</v>
      </c>
      <c r="G63" s="204">
        <f t="shared" si="44"/>
        <v>0</v>
      </c>
      <c r="H63" s="204">
        <f t="shared" si="44"/>
        <v>0</v>
      </c>
      <c r="I63" s="204">
        <f t="shared" si="44"/>
        <v>0</v>
      </c>
      <c r="J63" s="204">
        <f t="shared" si="44"/>
        <v>0</v>
      </c>
      <c r="K63" s="204">
        <f t="shared" si="44"/>
        <v>0</v>
      </c>
      <c r="L63" s="204">
        <f t="shared" si="44"/>
        <v>0</v>
      </c>
      <c r="M63" s="204">
        <f t="shared" si="44"/>
        <v>0</v>
      </c>
      <c r="N63" s="204">
        <f t="shared" si="44"/>
        <v>0</v>
      </c>
      <c r="O63" s="204">
        <f t="shared" si="44"/>
        <v>0</v>
      </c>
      <c r="P63" s="204">
        <f t="shared" si="44"/>
        <v>0</v>
      </c>
      <c r="Q63" s="204">
        <f t="shared" si="44"/>
        <v>0</v>
      </c>
      <c r="R63" s="204">
        <f t="shared" ref="R63:R68" si="46">F63+G63+H63+I63+J63+K63+L63+M63+N63+O63+P63+Q63</f>
        <v>0</v>
      </c>
      <c r="S63" s="56"/>
      <c r="T63" s="56"/>
      <c r="U63" s="195"/>
      <c r="V63" s="195"/>
      <c r="W63" s="195"/>
      <c r="X63" s="195"/>
      <c r="Y63" s="195"/>
      <c r="Z63" s="195"/>
      <c r="AA63" s="195"/>
      <c r="AB63" s="195"/>
      <c r="AC63" s="195"/>
      <c r="AD63" s="195"/>
      <c r="AE63" s="195"/>
      <c r="AF63" s="195"/>
      <c r="AG63" s="195"/>
      <c r="AH63" s="195"/>
      <c r="AI63" s="195"/>
      <c r="AJ63" s="195"/>
      <c r="AK63" s="195"/>
      <c r="AL63" s="195"/>
    </row>
    <row r="64" ht="15.0" customHeight="1">
      <c r="A64" s="15"/>
      <c r="B64" s="196" t="str">
        <f>'LIQ Jahr1'!B64&amp;""</f>
        <v>Lagerhaltung</v>
      </c>
      <c r="C64" s="206">
        <f>'LIQ Jahr2'!C64</f>
        <v>0.19</v>
      </c>
      <c r="D64" s="231">
        <f>'LIQ Jahr2'!D64</f>
        <v>0</v>
      </c>
      <c r="E64" s="134">
        <f>'LIQ Jahr2'!Q64</f>
        <v>0</v>
      </c>
      <c r="F64" s="134">
        <f t="shared" ref="F64:Q64" si="45">$D64</f>
        <v>0</v>
      </c>
      <c r="G64" s="134">
        <f t="shared" si="45"/>
        <v>0</v>
      </c>
      <c r="H64" s="134">
        <f t="shared" si="45"/>
        <v>0</v>
      </c>
      <c r="I64" s="134">
        <f t="shared" si="45"/>
        <v>0</v>
      </c>
      <c r="J64" s="134">
        <f t="shared" si="45"/>
        <v>0</v>
      </c>
      <c r="K64" s="134">
        <f t="shared" si="45"/>
        <v>0</v>
      </c>
      <c r="L64" s="134">
        <f t="shared" si="45"/>
        <v>0</v>
      </c>
      <c r="M64" s="134">
        <f t="shared" si="45"/>
        <v>0</v>
      </c>
      <c r="N64" s="134">
        <f t="shared" si="45"/>
        <v>0</v>
      </c>
      <c r="O64" s="134">
        <f t="shared" si="45"/>
        <v>0</v>
      </c>
      <c r="P64" s="134">
        <f t="shared" si="45"/>
        <v>0</v>
      </c>
      <c r="Q64" s="134">
        <f t="shared" si="45"/>
        <v>0</v>
      </c>
      <c r="R64" s="134">
        <f t="shared" si="46"/>
        <v>0</v>
      </c>
      <c r="S64" s="56"/>
      <c r="T64" s="56"/>
      <c r="U64" s="195"/>
      <c r="V64" s="195"/>
      <c r="W64" s="195"/>
      <c r="X64" s="195"/>
      <c r="Y64" s="195"/>
      <c r="Z64" s="195"/>
      <c r="AA64" s="195"/>
      <c r="AB64" s="195"/>
      <c r="AC64" s="195"/>
      <c r="AD64" s="195"/>
      <c r="AE64" s="195"/>
      <c r="AF64" s="195"/>
      <c r="AG64" s="195"/>
      <c r="AH64" s="195"/>
      <c r="AI64" s="195"/>
      <c r="AJ64" s="195"/>
      <c r="AK64" s="195"/>
      <c r="AL64" s="195"/>
    </row>
    <row r="65" ht="15.0" customHeight="1">
      <c r="A65" s="15"/>
      <c r="B65" s="196" t="str">
        <f>'LIQ Jahr1'!B65&amp;""</f>
        <v>Handling (B2C)</v>
      </c>
      <c r="C65" s="206">
        <f>'LIQ Jahr2'!C65</f>
        <v>0.19</v>
      </c>
      <c r="D65" s="235">
        <f>'LIQ Jahr2'!D65</f>
        <v>0</v>
      </c>
      <c r="E65" s="134">
        <f>'LIQ Jahr2'!Q65</f>
        <v>0</v>
      </c>
      <c r="F65" s="134">
        <f>$D65*(1+$C65)*SUM('Jahr3 B2C'!E9:E66)</f>
        <v>0</v>
      </c>
      <c r="G65" s="134">
        <f>$D65*(1+$C65)*SUM('Jahr3 B2C'!F9:F66)</f>
        <v>0</v>
      </c>
      <c r="H65" s="134">
        <f>$D65*(1+$C65)*SUM('Jahr3 B2C'!G9:G66)</f>
        <v>0</v>
      </c>
      <c r="I65" s="134">
        <f>$D65*(1+$C65)*SUM('Jahr3 B2C'!H9:H66)</f>
        <v>0</v>
      </c>
      <c r="J65" s="134">
        <f>$D65*(1+$C65)*SUM('Jahr3 B2C'!I9:I66)</f>
        <v>0</v>
      </c>
      <c r="K65" s="134">
        <f>$D65*(1+$C65)*SUM('Jahr3 B2C'!J9:J66)</f>
        <v>0</v>
      </c>
      <c r="L65" s="134">
        <f>$D65*(1+$C65)*SUM('Jahr3 B2C'!K9:K66)</f>
        <v>0</v>
      </c>
      <c r="M65" s="134">
        <f>$D65*(1+$C65)*SUM('Jahr3 B2C'!L9:L66)</f>
        <v>0</v>
      </c>
      <c r="N65" s="134">
        <f>$D65*(1+$C65)*SUM('Jahr3 B2C'!M9:M66)</f>
        <v>0</v>
      </c>
      <c r="O65" s="134">
        <f>$D65*(1+$C65)*SUM('Jahr3 B2C'!N9:N66)</f>
        <v>0</v>
      </c>
      <c r="P65" s="134">
        <f>$D65*(1+$C65)*SUM('Jahr3 B2C'!O9:O66)</f>
        <v>0</v>
      </c>
      <c r="Q65" s="134">
        <f>$D65*(1+$C65)*SUM('Jahr3 B2C'!P9:P66)</f>
        <v>0</v>
      </c>
      <c r="R65" s="134">
        <f t="shared" si="46"/>
        <v>0</v>
      </c>
      <c r="S65" s="56"/>
      <c r="T65" s="56"/>
      <c r="U65" s="195"/>
      <c r="V65" s="195"/>
      <c r="W65" s="195"/>
      <c r="X65" s="195"/>
      <c r="Y65" s="195"/>
      <c r="Z65" s="195"/>
      <c r="AA65" s="195"/>
      <c r="AB65" s="195"/>
      <c r="AC65" s="195"/>
      <c r="AD65" s="195"/>
      <c r="AE65" s="195"/>
      <c r="AF65" s="195"/>
      <c r="AG65" s="195"/>
      <c r="AH65" s="195"/>
      <c r="AI65" s="195"/>
      <c r="AJ65" s="195"/>
      <c r="AK65" s="195"/>
      <c r="AL65" s="195"/>
    </row>
    <row r="66" ht="15.0" customHeight="1">
      <c r="A66" s="15"/>
      <c r="B66" s="196" t="str">
        <f>'LIQ Jahr1'!B66&amp;""</f>
        <v>Versand (B2C)</v>
      </c>
      <c r="C66" s="206">
        <f>'LIQ Jahr2'!C66</f>
        <v>0.19</v>
      </c>
      <c r="D66" s="235">
        <f>'LIQ Jahr2'!D66</f>
        <v>0</v>
      </c>
      <c r="E66" s="134">
        <f>'LIQ Jahr2'!Q66</f>
        <v>0</v>
      </c>
      <c r="F66" s="134">
        <f>$D66*(1+$C66)*(SUM('Jahr3 B2C'!E9:E66)/1)</f>
        <v>0</v>
      </c>
      <c r="G66" s="134">
        <f>$D66*(1+$C66)*(SUM('Jahr3 B2C'!F9:F66)/1)</f>
        <v>0</v>
      </c>
      <c r="H66" s="134">
        <f>$D66*(1+$C66)*(SUM('Jahr3 B2C'!G9:G66)/1)</f>
        <v>0</v>
      </c>
      <c r="I66" s="134">
        <f>$D66*(1+$C66)*(SUM('Jahr3 B2C'!H9:H66)/1)</f>
        <v>0</v>
      </c>
      <c r="J66" s="134">
        <f>$D66*(1+$C66)*(SUM('Jahr3 B2C'!I9:I66)/1)</f>
        <v>0</v>
      </c>
      <c r="K66" s="134">
        <f>$D66*(1+$C66)*(SUM('Jahr3 B2C'!J9:J66)/1)</f>
        <v>0</v>
      </c>
      <c r="L66" s="134">
        <f>$D66*(1+$C66)*(SUM('Jahr3 B2C'!K9:K66)/1)</f>
        <v>0</v>
      </c>
      <c r="M66" s="134">
        <f>$D66*(1+$C66)*(SUM('Jahr3 B2C'!L9:L66)/1)</f>
        <v>0</v>
      </c>
      <c r="N66" s="134">
        <f>$D66*(1+$C66)*(SUM('Jahr3 B2C'!M9:M66)/1)</f>
        <v>0</v>
      </c>
      <c r="O66" s="134">
        <f>$D66*(1+$C66)*(SUM('Jahr3 B2C'!N9:N66)/1)</f>
        <v>0</v>
      </c>
      <c r="P66" s="134">
        <f>$D66*(1+$C66)*(SUM('Jahr3 B2C'!O9:O66)/1)</f>
        <v>0</v>
      </c>
      <c r="Q66" s="134">
        <f>$D66*(1+$C66)*(SUM('Jahr3 B2C'!P9:P66)/1)</f>
        <v>0</v>
      </c>
      <c r="R66" s="134">
        <f t="shared" si="46"/>
        <v>0</v>
      </c>
      <c r="S66" s="56"/>
      <c r="T66" s="56"/>
      <c r="U66" s="195"/>
      <c r="V66" s="195"/>
      <c r="W66" s="195"/>
      <c r="X66" s="195"/>
      <c r="Y66" s="195"/>
      <c r="Z66" s="195"/>
      <c r="AA66" s="195"/>
      <c r="AB66" s="195"/>
      <c r="AC66" s="195"/>
      <c r="AD66" s="195"/>
      <c r="AE66" s="195"/>
      <c r="AF66" s="195"/>
      <c r="AG66" s="195"/>
      <c r="AH66" s="195"/>
      <c r="AI66" s="195"/>
      <c r="AJ66" s="195"/>
      <c r="AK66" s="195"/>
      <c r="AL66" s="195"/>
    </row>
    <row r="67" ht="15.0" customHeight="1">
      <c r="A67" s="15"/>
      <c r="B67" s="196" t="str">
        <f>'LIQ Jahr1'!B67&amp;""</f>
        <v>Handling (B2B)</v>
      </c>
      <c r="C67" s="206">
        <f>'LIQ Jahr2'!C67</f>
        <v>0.19</v>
      </c>
      <c r="D67" s="235">
        <f>'LIQ Jahr2'!D67</f>
        <v>0</v>
      </c>
      <c r="E67" s="134">
        <f>'LIQ Jahr2'!Q67</f>
        <v>0</v>
      </c>
      <c r="F67" s="134">
        <f>$D67*(1+$C67)*SUM('Jahr3 B2B'!E9:E66)</f>
        <v>0</v>
      </c>
      <c r="G67" s="134">
        <f>$D67*(1+$C67)*SUM('Jahr3 B2B'!F9:F66)</f>
        <v>0</v>
      </c>
      <c r="H67" s="134">
        <f>$D67*(1+$C67)*SUM('Jahr3 B2B'!G9:G66)</f>
        <v>0</v>
      </c>
      <c r="I67" s="134">
        <f>$D67*(1+$C67)*SUM('Jahr3 B2B'!H9:H66)</f>
        <v>0</v>
      </c>
      <c r="J67" s="134">
        <f>$D67*(1+$C67)*SUM('Jahr3 B2B'!I9:I66)</f>
        <v>0</v>
      </c>
      <c r="K67" s="134">
        <f>$D67*(1+$C67)*SUM('Jahr3 B2B'!J9:J66)</f>
        <v>0</v>
      </c>
      <c r="L67" s="134">
        <f>$D67*(1+$C67)*SUM('Jahr3 B2B'!K9:K66)</f>
        <v>0</v>
      </c>
      <c r="M67" s="134">
        <f>$D67*(1+$C67)*SUM('Jahr3 B2B'!L9:L66)</f>
        <v>0</v>
      </c>
      <c r="N67" s="134">
        <f>$D67*(1+$C67)*SUM('Jahr3 B2B'!M9:M66)</f>
        <v>0</v>
      </c>
      <c r="O67" s="134">
        <f>$D67*(1+$C67)*SUM('Jahr3 B2B'!N9:N66)</f>
        <v>0</v>
      </c>
      <c r="P67" s="134">
        <f>$D67*(1+$C67)*SUM('Jahr3 B2B'!O9:O66)</f>
        <v>0</v>
      </c>
      <c r="Q67" s="134">
        <f>$D67*(1+$C67)*SUM('Jahr3 B2B'!P9:P66)</f>
        <v>0</v>
      </c>
      <c r="R67" s="134">
        <f t="shared" si="46"/>
        <v>0</v>
      </c>
      <c r="S67" s="56"/>
      <c r="T67" s="56"/>
      <c r="U67" s="195"/>
      <c r="V67" s="195"/>
      <c r="W67" s="195"/>
      <c r="X67" s="195"/>
      <c r="Y67" s="195"/>
      <c r="Z67" s="195"/>
      <c r="AA67" s="195"/>
      <c r="AB67" s="195"/>
      <c r="AC67" s="195"/>
      <c r="AD67" s="195"/>
      <c r="AE67" s="195"/>
      <c r="AF67" s="195"/>
      <c r="AG67" s="195"/>
      <c r="AH67" s="195"/>
      <c r="AI67" s="195"/>
      <c r="AJ67" s="195"/>
      <c r="AK67" s="195"/>
      <c r="AL67" s="195"/>
    </row>
    <row r="68" ht="15.0" customHeight="1">
      <c r="A68" s="15"/>
      <c r="B68" s="196" t="str">
        <f>'LIQ Jahr1'!B68&amp;""</f>
        <v>Versand (B2B)</v>
      </c>
      <c r="C68" s="206">
        <f>'LIQ Jahr2'!C68</f>
        <v>0.19</v>
      </c>
      <c r="D68" s="235">
        <f>'LIQ Jahr2'!D68</f>
        <v>0</v>
      </c>
      <c r="E68" s="134">
        <f>'LIQ Jahr2'!Q68</f>
        <v>0</v>
      </c>
      <c r="F68" s="134">
        <f>$D68*(1+$C68)*(SUM('Jahr3 B2B'!E9:E66)/1)</f>
        <v>0</v>
      </c>
      <c r="G68" s="134">
        <f>$D68*(1+$C68)*(SUM('Jahr3 B2B'!F9:F66)/1)</f>
        <v>0</v>
      </c>
      <c r="H68" s="134">
        <f>$D68*(1+$C68)*(SUM('Jahr3 B2B'!G9:G66)/1)</f>
        <v>0</v>
      </c>
      <c r="I68" s="134">
        <f>$D68*(1+$C68)*(SUM('Jahr3 B2B'!H9:H66)/1)</f>
        <v>0</v>
      </c>
      <c r="J68" s="134">
        <f>$D68*(1+$C68)*(SUM('Jahr3 B2B'!I9:I66)/1)</f>
        <v>0</v>
      </c>
      <c r="K68" s="134">
        <f>$D68*(1+$C68)*(SUM('Jahr3 B2B'!J9:J66)/1)</f>
        <v>0</v>
      </c>
      <c r="L68" s="134">
        <f>$D68*(1+$C68)*(SUM('Jahr3 B2B'!K9:K66)/1)</f>
        <v>0</v>
      </c>
      <c r="M68" s="134">
        <f>$D68*(1+$C68)*(SUM('Jahr3 B2B'!L9:L66)/1)</f>
        <v>0</v>
      </c>
      <c r="N68" s="134">
        <f>$D68*(1+$C68)*(SUM('Jahr3 B2B'!M9:M66)/1)</f>
        <v>0</v>
      </c>
      <c r="O68" s="134">
        <f>$D68*(1+$C68)*(SUM('Jahr3 B2B'!N9:N66)/1)</f>
        <v>0</v>
      </c>
      <c r="P68" s="134">
        <f>$D68*(1+$C68)*(SUM('Jahr3 B2B'!O9:O66)/1)</f>
        <v>0</v>
      </c>
      <c r="Q68" s="134">
        <f>$D68*(1+$C68)*(SUM('Jahr3 B2B'!P9:P66)/1)</f>
        <v>0</v>
      </c>
      <c r="R68" s="134">
        <f t="shared" si="46"/>
        <v>0</v>
      </c>
      <c r="S68" s="56"/>
      <c r="T68" s="56"/>
      <c r="U68" s="195"/>
      <c r="V68" s="195"/>
      <c r="W68" s="195"/>
      <c r="X68" s="195"/>
      <c r="Y68" s="195"/>
      <c r="Z68" s="195"/>
      <c r="AA68" s="195"/>
      <c r="AB68" s="195"/>
      <c r="AC68" s="195"/>
      <c r="AD68" s="195"/>
      <c r="AE68" s="195"/>
      <c r="AF68" s="195"/>
      <c r="AG68" s="195"/>
      <c r="AH68" s="195"/>
      <c r="AI68" s="195"/>
      <c r="AJ68" s="195"/>
      <c r="AK68" s="195"/>
      <c r="AL68" s="195"/>
    </row>
    <row r="69" ht="3.75" customHeight="1">
      <c r="A69" s="15"/>
      <c r="B69" s="196"/>
      <c r="C69" s="217"/>
      <c r="D69" s="198"/>
      <c r="E69" s="134"/>
      <c r="F69" s="134"/>
      <c r="G69" s="134"/>
      <c r="H69" s="134"/>
      <c r="I69" s="134"/>
      <c r="J69" s="134"/>
      <c r="K69" s="134"/>
      <c r="L69" s="134"/>
      <c r="M69" s="134"/>
      <c r="N69" s="134"/>
      <c r="O69" s="134"/>
      <c r="P69" s="134"/>
      <c r="Q69" s="134"/>
      <c r="R69" s="134"/>
      <c r="S69" s="56"/>
      <c r="T69" s="56"/>
      <c r="U69" s="195"/>
      <c r="V69" s="195"/>
      <c r="W69" s="195"/>
      <c r="X69" s="195"/>
      <c r="Y69" s="195"/>
      <c r="Z69" s="195"/>
      <c r="AA69" s="195"/>
      <c r="AB69" s="195"/>
      <c r="AC69" s="195"/>
      <c r="AD69" s="195"/>
      <c r="AE69" s="195"/>
      <c r="AF69" s="195"/>
      <c r="AG69" s="195"/>
      <c r="AH69" s="195"/>
      <c r="AI69" s="195"/>
      <c r="AJ69" s="195"/>
      <c r="AK69" s="195"/>
      <c r="AL69" s="195"/>
    </row>
    <row r="70" ht="15.0" customHeight="1">
      <c r="A70" s="200" t="s">
        <v>315</v>
      </c>
      <c r="B70" s="210" t="str">
        <f>'LIQ Jahr1'!B70&amp;""</f>
        <v>Sonstige Kosten</v>
      </c>
      <c r="C70" s="202"/>
      <c r="D70" s="203"/>
      <c r="E70" s="204">
        <f t="shared" ref="E70:Q70" si="47">SUM(E71:E85)</f>
        <v>0</v>
      </c>
      <c r="F70" s="204">
        <f t="shared" si="47"/>
        <v>0</v>
      </c>
      <c r="G70" s="204">
        <f t="shared" si="47"/>
        <v>0</v>
      </c>
      <c r="H70" s="204">
        <f t="shared" si="47"/>
        <v>0</v>
      </c>
      <c r="I70" s="204">
        <f t="shared" si="47"/>
        <v>0</v>
      </c>
      <c r="J70" s="204">
        <f t="shared" si="47"/>
        <v>0</v>
      </c>
      <c r="K70" s="204">
        <f t="shared" si="47"/>
        <v>0</v>
      </c>
      <c r="L70" s="204">
        <f t="shared" si="47"/>
        <v>0</v>
      </c>
      <c r="M70" s="204">
        <f t="shared" si="47"/>
        <v>0</v>
      </c>
      <c r="N70" s="204">
        <f t="shared" si="47"/>
        <v>0</v>
      </c>
      <c r="O70" s="204">
        <f t="shared" si="47"/>
        <v>0</v>
      </c>
      <c r="P70" s="204">
        <f t="shared" si="47"/>
        <v>0</v>
      </c>
      <c r="Q70" s="204">
        <f t="shared" si="47"/>
        <v>0</v>
      </c>
      <c r="R70" s="204">
        <f t="shared" ref="R70:R85" si="49">F70+G70+H70+I70+J70+K70+L70+M70+N70+O70+P70+Q70</f>
        <v>0</v>
      </c>
      <c r="S70" s="56"/>
      <c r="T70" s="56"/>
      <c r="U70" s="195"/>
      <c r="V70" s="195"/>
      <c r="W70" s="195"/>
      <c r="X70" s="195"/>
      <c r="Y70" s="195"/>
      <c r="Z70" s="195"/>
      <c r="AA70" s="195"/>
      <c r="AB70" s="195"/>
      <c r="AC70" s="195"/>
      <c r="AD70" s="195"/>
      <c r="AE70" s="195"/>
      <c r="AF70" s="195"/>
      <c r="AG70" s="195"/>
      <c r="AH70" s="195"/>
      <c r="AI70" s="195"/>
      <c r="AJ70" s="195"/>
      <c r="AK70" s="195"/>
      <c r="AL70" s="195"/>
    </row>
    <row r="71" ht="15.0" customHeight="1">
      <c r="A71" s="15"/>
      <c r="B71" s="196" t="str">
        <f>'LIQ Jahr1'!B71&amp;""</f>
        <v>Rechts- und Steuerberatung</v>
      </c>
      <c r="C71" s="206">
        <f>'LIQ Jahr2'!C71</f>
        <v>0.19</v>
      </c>
      <c r="D71" s="231">
        <f>'LIQ Jahr2'!D71</f>
        <v>0</v>
      </c>
      <c r="E71" s="134">
        <f>'LIQ Jahr2'!Q71</f>
        <v>0</v>
      </c>
      <c r="F71" s="134">
        <f t="shared" ref="F71:Q71" si="48">$D71</f>
        <v>0</v>
      </c>
      <c r="G71" s="134">
        <f t="shared" si="48"/>
        <v>0</v>
      </c>
      <c r="H71" s="134">
        <f t="shared" si="48"/>
        <v>0</v>
      </c>
      <c r="I71" s="134">
        <f t="shared" si="48"/>
        <v>0</v>
      </c>
      <c r="J71" s="134">
        <f t="shared" si="48"/>
        <v>0</v>
      </c>
      <c r="K71" s="134">
        <f t="shared" si="48"/>
        <v>0</v>
      </c>
      <c r="L71" s="134">
        <f t="shared" si="48"/>
        <v>0</v>
      </c>
      <c r="M71" s="134">
        <f t="shared" si="48"/>
        <v>0</v>
      </c>
      <c r="N71" s="134">
        <f t="shared" si="48"/>
        <v>0</v>
      </c>
      <c r="O71" s="134">
        <f t="shared" si="48"/>
        <v>0</v>
      </c>
      <c r="P71" s="134">
        <f t="shared" si="48"/>
        <v>0</v>
      </c>
      <c r="Q71" s="134">
        <f t="shared" si="48"/>
        <v>0</v>
      </c>
      <c r="R71" s="134">
        <f t="shared" si="49"/>
        <v>0</v>
      </c>
      <c r="S71" s="56"/>
      <c r="T71" s="56"/>
      <c r="U71" s="195"/>
      <c r="V71" s="195"/>
      <c r="W71" s="195"/>
      <c r="X71" s="195"/>
      <c r="Y71" s="195"/>
      <c r="Z71" s="195"/>
      <c r="AA71" s="195"/>
      <c r="AB71" s="195"/>
      <c r="AC71" s="195"/>
      <c r="AD71" s="195"/>
      <c r="AE71" s="195"/>
      <c r="AF71" s="195"/>
      <c r="AG71" s="195"/>
      <c r="AH71" s="195"/>
      <c r="AI71" s="195"/>
      <c r="AJ71" s="195"/>
      <c r="AK71" s="195"/>
      <c r="AL71" s="195"/>
    </row>
    <row r="72" ht="15.0" customHeight="1">
      <c r="A72" s="15"/>
      <c r="B72" s="196" t="str">
        <f>'LIQ Jahr1'!B72&amp;""</f>
        <v>Telekommunikation</v>
      </c>
      <c r="C72" s="206">
        <f>'LIQ Jahr2'!C72</f>
        <v>0.19</v>
      </c>
      <c r="D72" s="231">
        <f>'LIQ Jahr2'!D72</f>
        <v>0</v>
      </c>
      <c r="E72" s="134">
        <f>'LIQ Jahr2'!Q72</f>
        <v>0</v>
      </c>
      <c r="F72" s="134">
        <f t="shared" ref="F72:Q72" si="50">$D72</f>
        <v>0</v>
      </c>
      <c r="G72" s="134">
        <f t="shared" si="50"/>
        <v>0</v>
      </c>
      <c r="H72" s="134">
        <f t="shared" si="50"/>
        <v>0</v>
      </c>
      <c r="I72" s="134">
        <f t="shared" si="50"/>
        <v>0</v>
      </c>
      <c r="J72" s="134">
        <f t="shared" si="50"/>
        <v>0</v>
      </c>
      <c r="K72" s="134">
        <f t="shared" si="50"/>
        <v>0</v>
      </c>
      <c r="L72" s="134">
        <f t="shared" si="50"/>
        <v>0</v>
      </c>
      <c r="M72" s="134">
        <f t="shared" si="50"/>
        <v>0</v>
      </c>
      <c r="N72" s="134">
        <f t="shared" si="50"/>
        <v>0</v>
      </c>
      <c r="O72" s="134">
        <f t="shared" si="50"/>
        <v>0</v>
      </c>
      <c r="P72" s="134">
        <f t="shared" si="50"/>
        <v>0</v>
      </c>
      <c r="Q72" s="134">
        <f t="shared" si="50"/>
        <v>0</v>
      </c>
      <c r="R72" s="134">
        <f t="shared" si="49"/>
        <v>0</v>
      </c>
      <c r="S72" s="56"/>
      <c r="T72" s="56"/>
      <c r="U72" s="195"/>
      <c r="V72" s="195"/>
      <c r="W72" s="195"/>
      <c r="X72" s="195"/>
      <c r="Y72" s="195"/>
      <c r="Z72" s="195"/>
      <c r="AA72" s="195"/>
      <c r="AB72" s="195"/>
      <c r="AC72" s="195"/>
      <c r="AD72" s="195"/>
      <c r="AE72" s="195"/>
      <c r="AF72" s="195"/>
      <c r="AG72" s="195"/>
      <c r="AH72" s="195"/>
      <c r="AI72" s="195"/>
      <c r="AJ72" s="195"/>
      <c r="AK72" s="195"/>
      <c r="AL72" s="195"/>
    </row>
    <row r="73" ht="15.0" customHeight="1">
      <c r="A73" s="15"/>
      <c r="B73" s="196" t="str">
        <f>'LIQ Jahr1'!B73&amp;""</f>
        <v>Software und Apps (Miete/Kauf)</v>
      </c>
      <c r="C73" s="206">
        <f>'LIQ Jahr2'!C73</f>
        <v>0.19</v>
      </c>
      <c r="D73" s="231">
        <f>'LIQ Jahr2'!D73</f>
        <v>0</v>
      </c>
      <c r="E73" s="134">
        <f>'LIQ Jahr2'!Q73</f>
        <v>0</v>
      </c>
      <c r="F73" s="134">
        <f t="shared" ref="F73:Q73" si="51">$D73</f>
        <v>0</v>
      </c>
      <c r="G73" s="134">
        <f t="shared" si="51"/>
        <v>0</v>
      </c>
      <c r="H73" s="134">
        <f t="shared" si="51"/>
        <v>0</v>
      </c>
      <c r="I73" s="134">
        <f t="shared" si="51"/>
        <v>0</v>
      </c>
      <c r="J73" s="134">
        <f t="shared" si="51"/>
        <v>0</v>
      </c>
      <c r="K73" s="134">
        <f t="shared" si="51"/>
        <v>0</v>
      </c>
      <c r="L73" s="134">
        <f t="shared" si="51"/>
        <v>0</v>
      </c>
      <c r="M73" s="134">
        <f t="shared" si="51"/>
        <v>0</v>
      </c>
      <c r="N73" s="134">
        <f t="shared" si="51"/>
        <v>0</v>
      </c>
      <c r="O73" s="134">
        <f t="shared" si="51"/>
        <v>0</v>
      </c>
      <c r="P73" s="134">
        <f t="shared" si="51"/>
        <v>0</v>
      </c>
      <c r="Q73" s="134">
        <f t="shared" si="51"/>
        <v>0</v>
      </c>
      <c r="R73" s="134">
        <f t="shared" si="49"/>
        <v>0</v>
      </c>
      <c r="S73" s="56"/>
      <c r="T73" s="56"/>
      <c r="U73" s="195"/>
      <c r="V73" s="195"/>
      <c r="W73" s="195"/>
      <c r="X73" s="195"/>
      <c r="Y73" s="195"/>
      <c r="Z73" s="195"/>
      <c r="AA73" s="195"/>
      <c r="AB73" s="195"/>
      <c r="AC73" s="195"/>
      <c r="AD73" s="195"/>
      <c r="AE73" s="195"/>
      <c r="AF73" s="195"/>
      <c r="AG73" s="195"/>
      <c r="AH73" s="195"/>
      <c r="AI73" s="195"/>
      <c r="AJ73" s="195"/>
      <c r="AK73" s="195"/>
      <c r="AL73" s="195"/>
    </row>
    <row r="74" ht="15.0" customHeight="1">
      <c r="A74" s="15"/>
      <c r="B74" s="196" t="str">
        <f>'LIQ Jahr1'!B74&amp;""</f>
        <v>Büromaterial, Verbrauchsmaterial</v>
      </c>
      <c r="C74" s="206">
        <f>'LIQ Jahr2'!C74</f>
        <v>0.19</v>
      </c>
      <c r="D74" s="231">
        <f>'LIQ Jahr2'!D74</f>
        <v>0</v>
      </c>
      <c r="E74" s="134">
        <f>'LIQ Jahr2'!Q74</f>
        <v>0</v>
      </c>
      <c r="F74" s="134">
        <f t="shared" ref="F74:Q74" si="52">$D74</f>
        <v>0</v>
      </c>
      <c r="G74" s="134">
        <f t="shared" si="52"/>
        <v>0</v>
      </c>
      <c r="H74" s="134">
        <f t="shared" si="52"/>
        <v>0</v>
      </c>
      <c r="I74" s="134">
        <f t="shared" si="52"/>
        <v>0</v>
      </c>
      <c r="J74" s="134">
        <f t="shared" si="52"/>
        <v>0</v>
      </c>
      <c r="K74" s="134">
        <f t="shared" si="52"/>
        <v>0</v>
      </c>
      <c r="L74" s="134">
        <f t="shared" si="52"/>
        <v>0</v>
      </c>
      <c r="M74" s="134">
        <f t="shared" si="52"/>
        <v>0</v>
      </c>
      <c r="N74" s="134">
        <f t="shared" si="52"/>
        <v>0</v>
      </c>
      <c r="O74" s="134">
        <f t="shared" si="52"/>
        <v>0</v>
      </c>
      <c r="P74" s="134">
        <f t="shared" si="52"/>
        <v>0</v>
      </c>
      <c r="Q74" s="134">
        <f t="shared" si="52"/>
        <v>0</v>
      </c>
      <c r="R74" s="134">
        <f t="shared" si="49"/>
        <v>0</v>
      </c>
      <c r="S74" s="56"/>
      <c r="T74" s="56"/>
      <c r="U74" s="195"/>
      <c r="V74" s="195"/>
      <c r="W74" s="195"/>
      <c r="X74" s="195"/>
      <c r="Y74" s="195"/>
      <c r="Z74" s="195"/>
      <c r="AA74" s="195"/>
      <c r="AB74" s="195"/>
      <c r="AC74" s="195"/>
      <c r="AD74" s="195"/>
      <c r="AE74" s="195"/>
      <c r="AF74" s="195"/>
      <c r="AG74" s="195"/>
      <c r="AH74" s="195"/>
      <c r="AI74" s="195"/>
      <c r="AJ74" s="195"/>
      <c r="AK74" s="195"/>
      <c r="AL74" s="195"/>
    </row>
    <row r="75" ht="15.0" customHeight="1">
      <c r="A75" s="15"/>
      <c r="B75" s="196" t="str">
        <f>'LIQ Jahr1'!B75&amp;""</f>
        <v>Portokosten</v>
      </c>
      <c r="C75" s="206">
        <f>'LIQ Jahr2'!C75</f>
        <v>0</v>
      </c>
      <c r="D75" s="231">
        <f>'LIQ Jahr2'!D75</f>
        <v>0</v>
      </c>
      <c r="E75" s="134">
        <f>'LIQ Jahr2'!Q75</f>
        <v>0</v>
      </c>
      <c r="F75" s="134">
        <f t="shared" ref="F75:Q75" si="53">$D75</f>
        <v>0</v>
      </c>
      <c r="G75" s="134">
        <f t="shared" si="53"/>
        <v>0</v>
      </c>
      <c r="H75" s="134">
        <f t="shared" si="53"/>
        <v>0</v>
      </c>
      <c r="I75" s="134">
        <f t="shared" si="53"/>
        <v>0</v>
      </c>
      <c r="J75" s="134">
        <f t="shared" si="53"/>
        <v>0</v>
      </c>
      <c r="K75" s="134">
        <f t="shared" si="53"/>
        <v>0</v>
      </c>
      <c r="L75" s="134">
        <f t="shared" si="53"/>
        <v>0</v>
      </c>
      <c r="M75" s="134">
        <f t="shared" si="53"/>
        <v>0</v>
      </c>
      <c r="N75" s="134">
        <f t="shared" si="53"/>
        <v>0</v>
      </c>
      <c r="O75" s="134">
        <f t="shared" si="53"/>
        <v>0</v>
      </c>
      <c r="P75" s="134">
        <f t="shared" si="53"/>
        <v>0</v>
      </c>
      <c r="Q75" s="134">
        <f t="shared" si="53"/>
        <v>0</v>
      </c>
      <c r="R75" s="134">
        <f t="shared" si="49"/>
        <v>0</v>
      </c>
      <c r="S75" s="56"/>
      <c r="T75" s="56"/>
      <c r="U75" s="195"/>
      <c r="V75" s="195"/>
      <c r="W75" s="195"/>
      <c r="X75" s="195"/>
      <c r="Y75" s="195"/>
      <c r="Z75" s="195"/>
      <c r="AA75" s="195"/>
      <c r="AB75" s="195"/>
      <c r="AC75" s="195"/>
      <c r="AD75" s="195"/>
      <c r="AE75" s="195"/>
      <c r="AF75" s="195"/>
      <c r="AG75" s="195"/>
      <c r="AH75" s="195"/>
      <c r="AI75" s="195"/>
      <c r="AJ75" s="195"/>
      <c r="AK75" s="195"/>
      <c r="AL75" s="195"/>
    </row>
    <row r="76" ht="15.0" customHeight="1">
      <c r="A76" s="15"/>
      <c r="B76" s="196" t="str">
        <f>'LIQ Jahr1'!B76&amp;""</f>
        <v>Bankgebühren, Zahlungsverkehr</v>
      </c>
      <c r="C76" s="206">
        <f>'LIQ Jahr2'!C76</f>
        <v>0</v>
      </c>
      <c r="D76" s="231">
        <f>'LIQ Jahr2'!D76</f>
        <v>0</v>
      </c>
      <c r="E76" s="134">
        <f>'LIQ Jahr2'!Q76</f>
        <v>0</v>
      </c>
      <c r="F76" s="134">
        <f t="shared" ref="F76:Q76" si="54">$D76</f>
        <v>0</v>
      </c>
      <c r="G76" s="134">
        <f t="shared" si="54"/>
        <v>0</v>
      </c>
      <c r="H76" s="134">
        <f t="shared" si="54"/>
        <v>0</v>
      </c>
      <c r="I76" s="134">
        <f t="shared" si="54"/>
        <v>0</v>
      </c>
      <c r="J76" s="134">
        <f t="shared" si="54"/>
        <v>0</v>
      </c>
      <c r="K76" s="134">
        <f t="shared" si="54"/>
        <v>0</v>
      </c>
      <c r="L76" s="134">
        <f t="shared" si="54"/>
        <v>0</v>
      </c>
      <c r="M76" s="134">
        <f t="shared" si="54"/>
        <v>0</v>
      </c>
      <c r="N76" s="134">
        <f t="shared" si="54"/>
        <v>0</v>
      </c>
      <c r="O76" s="134">
        <f t="shared" si="54"/>
        <v>0</v>
      </c>
      <c r="P76" s="134">
        <f t="shared" si="54"/>
        <v>0</v>
      </c>
      <c r="Q76" s="134">
        <f t="shared" si="54"/>
        <v>0</v>
      </c>
      <c r="R76" s="134">
        <f t="shared" si="49"/>
        <v>0</v>
      </c>
      <c r="S76" s="56"/>
      <c r="T76" s="56"/>
      <c r="U76" s="195"/>
      <c r="V76" s="195"/>
      <c r="W76" s="195"/>
      <c r="X76" s="195"/>
      <c r="Y76" s="195"/>
      <c r="Z76" s="195"/>
      <c r="AA76" s="195"/>
      <c r="AB76" s="195"/>
      <c r="AC76" s="195"/>
      <c r="AD76" s="195"/>
      <c r="AE76" s="195"/>
      <c r="AF76" s="195"/>
      <c r="AG76" s="195"/>
      <c r="AH76" s="195"/>
      <c r="AI76" s="195"/>
      <c r="AJ76" s="195"/>
      <c r="AK76" s="195"/>
      <c r="AL76" s="195"/>
    </row>
    <row r="77" ht="15.0" customHeight="1">
      <c r="A77" s="15"/>
      <c r="B77" s="196" t="str">
        <f>'LIQ Jahr1'!B77&amp;""</f>
        <v>Betriebliche Versicherungen</v>
      </c>
      <c r="C77" s="206">
        <f>'LIQ Jahr2'!C77</f>
        <v>0</v>
      </c>
      <c r="D77" s="231">
        <f>'LIQ Jahr2'!D77</f>
        <v>0</v>
      </c>
      <c r="E77" s="134">
        <f>'LIQ Jahr2'!Q77</f>
        <v>0</v>
      </c>
      <c r="F77" s="134">
        <f t="shared" ref="F77:Q77" si="55">$D77</f>
        <v>0</v>
      </c>
      <c r="G77" s="134">
        <f t="shared" si="55"/>
        <v>0</v>
      </c>
      <c r="H77" s="134">
        <f t="shared" si="55"/>
        <v>0</v>
      </c>
      <c r="I77" s="134">
        <f t="shared" si="55"/>
        <v>0</v>
      </c>
      <c r="J77" s="134">
        <f t="shared" si="55"/>
        <v>0</v>
      </c>
      <c r="K77" s="134">
        <f t="shared" si="55"/>
        <v>0</v>
      </c>
      <c r="L77" s="134">
        <f t="shared" si="55"/>
        <v>0</v>
      </c>
      <c r="M77" s="134">
        <f t="shared" si="55"/>
        <v>0</v>
      </c>
      <c r="N77" s="134">
        <f t="shared" si="55"/>
        <v>0</v>
      </c>
      <c r="O77" s="134">
        <f t="shared" si="55"/>
        <v>0</v>
      </c>
      <c r="P77" s="134">
        <f t="shared" si="55"/>
        <v>0</v>
      </c>
      <c r="Q77" s="134">
        <f t="shared" si="55"/>
        <v>0</v>
      </c>
      <c r="R77" s="134">
        <f t="shared" si="49"/>
        <v>0</v>
      </c>
      <c r="S77" s="56"/>
      <c r="T77" s="56"/>
      <c r="U77" s="195"/>
      <c r="V77" s="195"/>
      <c r="W77" s="195"/>
      <c r="X77" s="195"/>
      <c r="Y77" s="195"/>
      <c r="Z77" s="195"/>
      <c r="AA77" s="195"/>
      <c r="AB77" s="195"/>
      <c r="AC77" s="195"/>
      <c r="AD77" s="195"/>
      <c r="AE77" s="195"/>
      <c r="AF77" s="195"/>
      <c r="AG77" s="195"/>
      <c r="AH77" s="195"/>
      <c r="AI77" s="195"/>
      <c r="AJ77" s="195"/>
      <c r="AK77" s="195"/>
      <c r="AL77" s="195"/>
    </row>
    <row r="78" ht="15.0" customHeight="1">
      <c r="A78" s="15"/>
      <c r="B78" s="196" t="str">
        <f>'LIQ Jahr1'!B78&amp;""</f>
        <v>Fahrt- und Reisekosten</v>
      </c>
      <c r="C78" s="206">
        <f>'LIQ Jahr2'!C78</f>
        <v>0</v>
      </c>
      <c r="D78" s="231">
        <f>'LIQ Jahr2'!D78</f>
        <v>0</v>
      </c>
      <c r="E78" s="134">
        <f>'LIQ Jahr2'!Q78</f>
        <v>0</v>
      </c>
      <c r="F78" s="134">
        <f t="shared" ref="F78:Q78" si="56">$D78</f>
        <v>0</v>
      </c>
      <c r="G78" s="134">
        <f t="shared" si="56"/>
        <v>0</v>
      </c>
      <c r="H78" s="134">
        <f t="shared" si="56"/>
        <v>0</v>
      </c>
      <c r="I78" s="134">
        <f t="shared" si="56"/>
        <v>0</v>
      </c>
      <c r="J78" s="134">
        <f t="shared" si="56"/>
        <v>0</v>
      </c>
      <c r="K78" s="134">
        <f t="shared" si="56"/>
        <v>0</v>
      </c>
      <c r="L78" s="134">
        <f t="shared" si="56"/>
        <v>0</v>
      </c>
      <c r="M78" s="134">
        <f t="shared" si="56"/>
        <v>0</v>
      </c>
      <c r="N78" s="134">
        <f t="shared" si="56"/>
        <v>0</v>
      </c>
      <c r="O78" s="134">
        <f t="shared" si="56"/>
        <v>0</v>
      </c>
      <c r="P78" s="134">
        <f t="shared" si="56"/>
        <v>0</v>
      </c>
      <c r="Q78" s="134">
        <f t="shared" si="56"/>
        <v>0</v>
      </c>
      <c r="R78" s="134">
        <f t="shared" si="49"/>
        <v>0</v>
      </c>
      <c r="S78" s="56"/>
      <c r="T78" s="56"/>
      <c r="U78" s="195"/>
      <c r="V78" s="195"/>
      <c r="W78" s="195"/>
      <c r="X78" s="195"/>
      <c r="Y78" s="195"/>
      <c r="Z78" s="195"/>
      <c r="AA78" s="195"/>
      <c r="AB78" s="195"/>
      <c r="AC78" s="195"/>
      <c r="AD78" s="195"/>
      <c r="AE78" s="195"/>
      <c r="AF78" s="195"/>
      <c r="AG78" s="195"/>
      <c r="AH78" s="195"/>
      <c r="AI78" s="195"/>
      <c r="AJ78" s="195"/>
      <c r="AK78" s="195"/>
      <c r="AL78" s="195"/>
    </row>
    <row r="79" ht="15.0" customHeight="1">
      <c r="A79" s="15"/>
      <c r="B79" s="196" t="str">
        <f>'LIQ Jahr1'!B79&amp;""</f>
        <v>sonstige Kosten</v>
      </c>
      <c r="C79" s="206">
        <f>'LIQ Jahr2'!C79</f>
        <v>0.19</v>
      </c>
      <c r="D79" s="231">
        <f>'LIQ Jahr2'!D79</f>
        <v>0</v>
      </c>
      <c r="E79" s="134">
        <f>'LIQ Jahr2'!Q79</f>
        <v>0</v>
      </c>
      <c r="F79" s="134">
        <f t="shared" ref="F79:Q79" si="57">$D79</f>
        <v>0</v>
      </c>
      <c r="G79" s="134">
        <f t="shared" si="57"/>
        <v>0</v>
      </c>
      <c r="H79" s="134">
        <f t="shared" si="57"/>
        <v>0</v>
      </c>
      <c r="I79" s="134">
        <f t="shared" si="57"/>
        <v>0</v>
      </c>
      <c r="J79" s="134">
        <f t="shared" si="57"/>
        <v>0</v>
      </c>
      <c r="K79" s="134">
        <f t="shared" si="57"/>
        <v>0</v>
      </c>
      <c r="L79" s="134">
        <f t="shared" si="57"/>
        <v>0</v>
      </c>
      <c r="M79" s="134">
        <f t="shared" si="57"/>
        <v>0</v>
      </c>
      <c r="N79" s="134">
        <f t="shared" si="57"/>
        <v>0</v>
      </c>
      <c r="O79" s="134">
        <f t="shared" si="57"/>
        <v>0</v>
      </c>
      <c r="P79" s="134">
        <f t="shared" si="57"/>
        <v>0</v>
      </c>
      <c r="Q79" s="134">
        <f t="shared" si="57"/>
        <v>0</v>
      </c>
      <c r="R79" s="134">
        <f t="shared" si="49"/>
        <v>0</v>
      </c>
      <c r="S79" s="236"/>
      <c r="T79" s="236"/>
      <c r="U79" s="237"/>
      <c r="V79" s="195"/>
      <c r="W79" s="195"/>
      <c r="X79" s="195"/>
      <c r="Y79" s="195"/>
      <c r="Z79" s="195"/>
      <c r="AA79" s="195"/>
      <c r="AB79" s="195"/>
      <c r="AC79" s="195"/>
      <c r="AD79" s="195"/>
      <c r="AE79" s="195"/>
      <c r="AF79" s="195"/>
      <c r="AG79" s="195"/>
      <c r="AH79" s="195"/>
      <c r="AI79" s="195"/>
      <c r="AJ79" s="195"/>
      <c r="AK79" s="195"/>
      <c r="AL79" s="195"/>
    </row>
    <row r="80" ht="15.0" customHeight="1">
      <c r="A80" s="15"/>
      <c r="B80" s="196" t="str">
        <f>'LIQ Jahr1'!B80&amp;""</f>
        <v>weitere Kosten 1</v>
      </c>
      <c r="C80" s="206"/>
      <c r="D80" s="231">
        <f>'LIQ Jahr2'!D80</f>
        <v>0</v>
      </c>
      <c r="E80" s="134">
        <f>'LIQ Jahr2'!Q80</f>
        <v>0</v>
      </c>
      <c r="F80" s="134">
        <f t="shared" ref="F80:Q80" si="58">$D80</f>
        <v>0</v>
      </c>
      <c r="G80" s="134">
        <f t="shared" si="58"/>
        <v>0</v>
      </c>
      <c r="H80" s="134">
        <f t="shared" si="58"/>
        <v>0</v>
      </c>
      <c r="I80" s="134">
        <f t="shared" si="58"/>
        <v>0</v>
      </c>
      <c r="J80" s="134">
        <f t="shared" si="58"/>
        <v>0</v>
      </c>
      <c r="K80" s="134">
        <f t="shared" si="58"/>
        <v>0</v>
      </c>
      <c r="L80" s="134">
        <f t="shared" si="58"/>
        <v>0</v>
      </c>
      <c r="M80" s="134">
        <f t="shared" si="58"/>
        <v>0</v>
      </c>
      <c r="N80" s="134">
        <f t="shared" si="58"/>
        <v>0</v>
      </c>
      <c r="O80" s="134">
        <f t="shared" si="58"/>
        <v>0</v>
      </c>
      <c r="P80" s="134">
        <f t="shared" si="58"/>
        <v>0</v>
      </c>
      <c r="Q80" s="134">
        <f t="shared" si="58"/>
        <v>0</v>
      </c>
      <c r="R80" s="134">
        <f t="shared" si="49"/>
        <v>0</v>
      </c>
      <c r="S80" s="56"/>
      <c r="T80" s="56"/>
      <c r="U80" s="195"/>
      <c r="V80" s="195"/>
      <c r="W80" s="195"/>
      <c r="X80" s="195"/>
      <c r="Y80" s="195"/>
      <c r="Z80" s="195"/>
      <c r="AA80" s="195"/>
      <c r="AB80" s="195"/>
      <c r="AC80" s="195"/>
      <c r="AD80" s="195"/>
      <c r="AE80" s="195"/>
      <c r="AF80" s="195"/>
      <c r="AG80" s="195"/>
      <c r="AH80" s="195"/>
      <c r="AI80" s="195"/>
      <c r="AJ80" s="195"/>
      <c r="AK80" s="195"/>
      <c r="AL80" s="195"/>
    </row>
    <row r="81" ht="15.0" customHeight="1">
      <c r="A81" s="15"/>
      <c r="B81" s="196" t="str">
        <f>'LIQ Jahr1'!B81&amp;""</f>
        <v>weitere Kosten 2</v>
      </c>
      <c r="C81" s="206"/>
      <c r="D81" s="231">
        <f>'LIQ Jahr2'!D81</f>
        <v>0</v>
      </c>
      <c r="E81" s="134">
        <f>'LIQ Jahr2'!Q81</f>
        <v>0</v>
      </c>
      <c r="F81" s="134">
        <f t="shared" ref="F81:Q81" si="59">$D81</f>
        <v>0</v>
      </c>
      <c r="G81" s="134">
        <f t="shared" si="59"/>
        <v>0</v>
      </c>
      <c r="H81" s="134">
        <f t="shared" si="59"/>
        <v>0</v>
      </c>
      <c r="I81" s="134">
        <f t="shared" si="59"/>
        <v>0</v>
      </c>
      <c r="J81" s="134">
        <f t="shared" si="59"/>
        <v>0</v>
      </c>
      <c r="K81" s="134">
        <f t="shared" si="59"/>
        <v>0</v>
      </c>
      <c r="L81" s="134">
        <f t="shared" si="59"/>
        <v>0</v>
      </c>
      <c r="M81" s="134">
        <f t="shared" si="59"/>
        <v>0</v>
      </c>
      <c r="N81" s="134">
        <f t="shared" si="59"/>
        <v>0</v>
      </c>
      <c r="O81" s="134">
        <f t="shared" si="59"/>
        <v>0</v>
      </c>
      <c r="P81" s="134">
        <f t="shared" si="59"/>
        <v>0</v>
      </c>
      <c r="Q81" s="134">
        <f t="shared" si="59"/>
        <v>0</v>
      </c>
      <c r="R81" s="134">
        <f t="shared" si="49"/>
        <v>0</v>
      </c>
      <c r="S81" s="56"/>
      <c r="T81" s="56"/>
      <c r="U81" s="195"/>
      <c r="V81" s="195"/>
      <c r="W81" s="195"/>
      <c r="X81" s="195"/>
      <c r="Y81" s="195"/>
      <c r="Z81" s="195"/>
      <c r="AA81" s="195"/>
      <c r="AB81" s="195"/>
      <c r="AC81" s="195"/>
      <c r="AD81" s="195"/>
      <c r="AE81" s="195"/>
      <c r="AF81" s="195"/>
      <c r="AG81" s="195"/>
      <c r="AH81" s="195"/>
      <c r="AI81" s="195"/>
      <c r="AJ81" s="195"/>
      <c r="AK81" s="195"/>
      <c r="AL81" s="195"/>
    </row>
    <row r="82" ht="15.0" customHeight="1">
      <c r="A82" s="15"/>
      <c r="B82" s="196" t="str">
        <f>'LIQ Jahr1'!B82&amp;""</f>
        <v>weitere Kosten 3</v>
      </c>
      <c r="C82" s="206"/>
      <c r="D82" s="231">
        <f>'LIQ Jahr2'!D82</f>
        <v>0</v>
      </c>
      <c r="E82" s="134">
        <f>'LIQ Jahr2'!Q82</f>
        <v>0</v>
      </c>
      <c r="F82" s="134">
        <f t="shared" ref="F82:Q82" si="60">$D82</f>
        <v>0</v>
      </c>
      <c r="G82" s="134">
        <f t="shared" si="60"/>
        <v>0</v>
      </c>
      <c r="H82" s="134">
        <f t="shared" si="60"/>
        <v>0</v>
      </c>
      <c r="I82" s="134">
        <f t="shared" si="60"/>
        <v>0</v>
      </c>
      <c r="J82" s="134">
        <f t="shared" si="60"/>
        <v>0</v>
      </c>
      <c r="K82" s="134">
        <f t="shared" si="60"/>
        <v>0</v>
      </c>
      <c r="L82" s="134">
        <f t="shared" si="60"/>
        <v>0</v>
      </c>
      <c r="M82" s="134">
        <f t="shared" si="60"/>
        <v>0</v>
      </c>
      <c r="N82" s="134">
        <f t="shared" si="60"/>
        <v>0</v>
      </c>
      <c r="O82" s="134">
        <f t="shared" si="60"/>
        <v>0</v>
      </c>
      <c r="P82" s="134">
        <f t="shared" si="60"/>
        <v>0</v>
      </c>
      <c r="Q82" s="134">
        <f t="shared" si="60"/>
        <v>0</v>
      </c>
      <c r="R82" s="134">
        <f t="shared" si="49"/>
        <v>0</v>
      </c>
      <c r="S82" s="56"/>
      <c r="T82" s="56"/>
      <c r="U82" s="195"/>
      <c r="V82" s="195"/>
      <c r="W82" s="195"/>
      <c r="X82" s="195"/>
      <c r="Y82" s="195"/>
      <c r="Z82" s="195"/>
      <c r="AA82" s="195"/>
      <c r="AB82" s="195"/>
      <c r="AC82" s="195"/>
      <c r="AD82" s="195"/>
      <c r="AE82" s="195"/>
      <c r="AF82" s="195"/>
      <c r="AG82" s="195"/>
      <c r="AH82" s="195"/>
      <c r="AI82" s="195"/>
      <c r="AJ82" s="195"/>
      <c r="AK82" s="195"/>
      <c r="AL82" s="195"/>
    </row>
    <row r="83" ht="15.0" customHeight="1">
      <c r="A83" s="15"/>
      <c r="B83" s="238" t="str">
        <f>'LIQ Jahr1'!B83&amp;""</f>
        <v>weitere Kosten 4</v>
      </c>
      <c r="C83" s="206"/>
      <c r="D83" s="231">
        <f>'LIQ Jahr2'!D83</f>
        <v>0</v>
      </c>
      <c r="E83" s="134">
        <f>'LIQ Jahr2'!Q83</f>
        <v>0</v>
      </c>
      <c r="F83" s="134">
        <f t="shared" ref="F83:Q83" si="61">$D83</f>
        <v>0</v>
      </c>
      <c r="G83" s="134">
        <f t="shared" si="61"/>
        <v>0</v>
      </c>
      <c r="H83" s="134">
        <f t="shared" si="61"/>
        <v>0</v>
      </c>
      <c r="I83" s="134">
        <f t="shared" si="61"/>
        <v>0</v>
      </c>
      <c r="J83" s="134">
        <f t="shared" si="61"/>
        <v>0</v>
      </c>
      <c r="K83" s="134">
        <f t="shared" si="61"/>
        <v>0</v>
      </c>
      <c r="L83" s="134">
        <f t="shared" si="61"/>
        <v>0</v>
      </c>
      <c r="M83" s="134">
        <f t="shared" si="61"/>
        <v>0</v>
      </c>
      <c r="N83" s="134">
        <f t="shared" si="61"/>
        <v>0</v>
      </c>
      <c r="O83" s="134">
        <f t="shared" si="61"/>
        <v>0</v>
      </c>
      <c r="P83" s="134">
        <f t="shared" si="61"/>
        <v>0</v>
      </c>
      <c r="Q83" s="134">
        <f t="shared" si="61"/>
        <v>0</v>
      </c>
      <c r="R83" s="134">
        <f t="shared" si="49"/>
        <v>0</v>
      </c>
      <c r="S83" s="56"/>
      <c r="T83" s="56"/>
      <c r="U83" s="195"/>
      <c r="V83" s="195"/>
      <c r="W83" s="195"/>
      <c r="X83" s="195"/>
      <c r="Y83" s="195"/>
      <c r="Z83" s="195"/>
      <c r="AA83" s="195"/>
      <c r="AB83" s="195"/>
      <c r="AC83" s="195"/>
      <c r="AD83" s="195"/>
      <c r="AE83" s="195"/>
      <c r="AF83" s="195"/>
      <c r="AG83" s="195"/>
      <c r="AH83" s="195"/>
      <c r="AI83" s="195"/>
      <c r="AJ83" s="195"/>
      <c r="AK83" s="195"/>
      <c r="AL83" s="195"/>
    </row>
    <row r="84" ht="15.0" customHeight="1">
      <c r="A84" s="15"/>
      <c r="B84" s="196" t="str">
        <f>'LIQ Jahr1'!B84&amp;""</f>
        <v>weitere Kosten 5</v>
      </c>
      <c r="C84" s="206">
        <f>'LIQ Jahr2'!C84</f>
        <v>0.19</v>
      </c>
      <c r="D84" s="231">
        <f>'LIQ Jahr2'!D84</f>
        <v>0</v>
      </c>
      <c r="E84" s="134">
        <f>'LIQ Jahr2'!Q84</f>
        <v>0</v>
      </c>
      <c r="F84" s="134">
        <f t="shared" ref="F84:Q84" si="62">$D84</f>
        <v>0</v>
      </c>
      <c r="G84" s="134">
        <f t="shared" si="62"/>
        <v>0</v>
      </c>
      <c r="H84" s="134">
        <f t="shared" si="62"/>
        <v>0</v>
      </c>
      <c r="I84" s="134">
        <f t="shared" si="62"/>
        <v>0</v>
      </c>
      <c r="J84" s="134">
        <f t="shared" si="62"/>
        <v>0</v>
      </c>
      <c r="K84" s="134">
        <f t="shared" si="62"/>
        <v>0</v>
      </c>
      <c r="L84" s="134">
        <f t="shared" si="62"/>
        <v>0</v>
      </c>
      <c r="M84" s="134">
        <f t="shared" si="62"/>
        <v>0</v>
      </c>
      <c r="N84" s="134">
        <f t="shared" si="62"/>
        <v>0</v>
      </c>
      <c r="O84" s="134">
        <f t="shared" si="62"/>
        <v>0</v>
      </c>
      <c r="P84" s="134">
        <f t="shared" si="62"/>
        <v>0</v>
      </c>
      <c r="Q84" s="134">
        <f t="shared" si="62"/>
        <v>0</v>
      </c>
      <c r="R84" s="134">
        <f t="shared" si="49"/>
        <v>0</v>
      </c>
      <c r="S84" s="56"/>
      <c r="T84" s="56"/>
      <c r="U84" s="195"/>
      <c r="V84" s="195"/>
      <c r="W84" s="195"/>
      <c r="X84" s="195"/>
      <c r="Y84" s="195"/>
      <c r="Z84" s="195"/>
      <c r="AA84" s="195"/>
      <c r="AB84" s="195"/>
      <c r="AC84" s="195"/>
      <c r="AD84" s="195"/>
      <c r="AE84" s="195"/>
      <c r="AF84" s="195"/>
      <c r="AG84" s="195"/>
      <c r="AH84" s="195"/>
      <c r="AI84" s="195"/>
      <c r="AJ84" s="195"/>
      <c r="AK84" s="195"/>
      <c r="AL84" s="195"/>
    </row>
    <row r="85" ht="15.0" customHeight="1">
      <c r="A85" s="15"/>
      <c r="B85" s="196" t="str">
        <f>'LIQ Jahr1'!B85&amp;""</f>
        <v>weitere Kosten 6</v>
      </c>
      <c r="C85" s="206">
        <f>'LIQ Jahr2'!C85</f>
        <v>0.19</v>
      </c>
      <c r="D85" s="231">
        <f>'LIQ Jahr2'!D85</f>
        <v>0</v>
      </c>
      <c r="E85" s="134">
        <f>'LIQ Jahr2'!Q85</f>
        <v>0</v>
      </c>
      <c r="F85" s="134">
        <f t="shared" ref="F85:Q85" si="63">$D85</f>
        <v>0</v>
      </c>
      <c r="G85" s="134">
        <f t="shared" si="63"/>
        <v>0</v>
      </c>
      <c r="H85" s="134">
        <f t="shared" si="63"/>
        <v>0</v>
      </c>
      <c r="I85" s="134">
        <f t="shared" si="63"/>
        <v>0</v>
      </c>
      <c r="J85" s="134">
        <f t="shared" si="63"/>
        <v>0</v>
      </c>
      <c r="K85" s="134">
        <f t="shared" si="63"/>
        <v>0</v>
      </c>
      <c r="L85" s="134">
        <f t="shared" si="63"/>
        <v>0</v>
      </c>
      <c r="M85" s="134">
        <f t="shared" si="63"/>
        <v>0</v>
      </c>
      <c r="N85" s="134">
        <f t="shared" si="63"/>
        <v>0</v>
      </c>
      <c r="O85" s="134">
        <f t="shared" si="63"/>
        <v>0</v>
      </c>
      <c r="P85" s="134">
        <f t="shared" si="63"/>
        <v>0</v>
      </c>
      <c r="Q85" s="134">
        <f t="shared" si="63"/>
        <v>0</v>
      </c>
      <c r="R85" s="134">
        <f t="shared" si="49"/>
        <v>0</v>
      </c>
      <c r="S85" s="56"/>
      <c r="T85" s="56"/>
      <c r="U85" s="195"/>
      <c r="V85" s="195"/>
      <c r="W85" s="195"/>
      <c r="X85" s="195"/>
      <c r="Y85" s="195"/>
      <c r="Z85" s="195"/>
      <c r="AA85" s="195"/>
      <c r="AB85" s="195"/>
      <c r="AC85" s="195"/>
      <c r="AD85" s="195"/>
      <c r="AE85" s="195"/>
      <c r="AF85" s="195"/>
      <c r="AG85" s="195"/>
      <c r="AH85" s="195"/>
      <c r="AI85" s="195"/>
      <c r="AJ85" s="195"/>
      <c r="AK85" s="195"/>
      <c r="AL85" s="195"/>
    </row>
    <row r="86" ht="3.75" customHeight="1">
      <c r="A86" s="15"/>
      <c r="B86" s="196"/>
      <c r="C86" s="217"/>
      <c r="D86" s="198"/>
      <c r="E86" s="134"/>
      <c r="F86" s="134"/>
      <c r="G86" s="134"/>
      <c r="H86" s="134"/>
      <c r="I86" s="134"/>
      <c r="J86" s="134"/>
      <c r="K86" s="134"/>
      <c r="L86" s="134"/>
      <c r="M86" s="134"/>
      <c r="N86" s="134"/>
      <c r="O86" s="134"/>
      <c r="P86" s="134"/>
      <c r="Q86" s="134"/>
      <c r="R86" s="134"/>
      <c r="S86" s="56"/>
      <c r="T86" s="56"/>
      <c r="U86" s="195"/>
      <c r="V86" s="195"/>
      <c r="W86" s="195"/>
      <c r="X86" s="195"/>
      <c r="Y86" s="195"/>
      <c r="Z86" s="195"/>
      <c r="AA86" s="195"/>
      <c r="AB86" s="195"/>
      <c r="AC86" s="195"/>
      <c r="AD86" s="195"/>
      <c r="AE86" s="195"/>
      <c r="AF86" s="195"/>
      <c r="AG86" s="195"/>
      <c r="AH86" s="195"/>
      <c r="AI86" s="195"/>
      <c r="AJ86" s="195"/>
      <c r="AK86" s="195"/>
      <c r="AL86" s="195"/>
    </row>
    <row r="87" ht="15.0" customHeight="1">
      <c r="A87" s="200" t="s">
        <v>332</v>
      </c>
      <c r="B87" s="210" t="s">
        <v>333</v>
      </c>
      <c r="C87" s="202"/>
      <c r="D87" s="203"/>
      <c r="E87" s="204">
        <f t="shared" ref="E87:Q87" si="64">SUM(E88:E89)</f>
        <v>0</v>
      </c>
      <c r="F87" s="204">
        <f t="shared" si="64"/>
        <v>0</v>
      </c>
      <c r="G87" s="204">
        <f t="shared" si="64"/>
        <v>0</v>
      </c>
      <c r="H87" s="204">
        <f t="shared" si="64"/>
        <v>0</v>
      </c>
      <c r="I87" s="204">
        <f t="shared" si="64"/>
        <v>0</v>
      </c>
      <c r="J87" s="204">
        <f t="shared" si="64"/>
        <v>0</v>
      </c>
      <c r="K87" s="204">
        <f t="shared" si="64"/>
        <v>0</v>
      </c>
      <c r="L87" s="204">
        <f t="shared" si="64"/>
        <v>0</v>
      </c>
      <c r="M87" s="204">
        <f t="shared" si="64"/>
        <v>0</v>
      </c>
      <c r="N87" s="204">
        <f t="shared" si="64"/>
        <v>0</v>
      </c>
      <c r="O87" s="204">
        <f t="shared" si="64"/>
        <v>0</v>
      </c>
      <c r="P87" s="204">
        <f t="shared" si="64"/>
        <v>0</v>
      </c>
      <c r="Q87" s="204">
        <f t="shared" si="64"/>
        <v>0</v>
      </c>
      <c r="R87" s="204">
        <f t="shared" ref="R87:R89" si="65">F87+G87+H87+I87+J87+K87+L87+M87+N87+O87+P87+Q87</f>
        <v>0</v>
      </c>
      <c r="S87" s="56"/>
      <c r="T87" s="56"/>
      <c r="U87" s="195"/>
      <c r="V87" s="195"/>
      <c r="W87" s="195"/>
      <c r="X87" s="195"/>
      <c r="Y87" s="195"/>
      <c r="Z87" s="195"/>
      <c r="AA87" s="195"/>
      <c r="AB87" s="195"/>
      <c r="AC87" s="195"/>
      <c r="AD87" s="195"/>
      <c r="AE87" s="195"/>
      <c r="AF87" s="195"/>
      <c r="AG87" s="195"/>
      <c r="AH87" s="195"/>
      <c r="AI87" s="195"/>
      <c r="AJ87" s="195"/>
      <c r="AK87" s="195"/>
      <c r="AL87" s="195"/>
    </row>
    <row r="88" ht="15.0" customHeight="1">
      <c r="A88" s="15"/>
      <c r="B88" s="196" t="s">
        <v>334</v>
      </c>
      <c r="C88" s="217"/>
      <c r="D88" s="198">
        <v>0.0</v>
      </c>
      <c r="E88" s="134">
        <f>'LIQ Jahr1'!Q88</f>
        <v>0</v>
      </c>
      <c r="F88" s="134">
        <f>IF(ISERROR(VLOOKUP(F$7,Tilgungsplan,4,0)),0,VLOOKUP(F$7,Tilgungsplan,4,0))*(-1)</f>
        <v>0</v>
      </c>
      <c r="G88" s="134">
        <f>IF(ISERROR(VLOOKUP(G$7,Tilgungsplan,4,0)),0,VLOOKUP(G$7,Tilgungsplan,4,0))*(-1)</f>
        <v>0</v>
      </c>
      <c r="H88" s="134">
        <f>IF(ISERROR(VLOOKUP(H$7,Tilgungsplan,4,0)),0,VLOOKUP(H$7,Tilgungsplan,4,0))*(-1)</f>
        <v>0</v>
      </c>
      <c r="I88" s="134">
        <f>IF(ISERROR(VLOOKUP(I$7,Tilgungsplan,4,0)),0,VLOOKUP(I$7,Tilgungsplan,4,0))*(-1)</f>
        <v>0</v>
      </c>
      <c r="J88" s="134">
        <f>IF(ISERROR(VLOOKUP(J$7,Tilgungsplan,4,0)),0,VLOOKUP(J$7,Tilgungsplan,4,0))*(-1)</f>
        <v>0</v>
      </c>
      <c r="K88" s="134">
        <f>IF(ISERROR(VLOOKUP(K$7,Tilgungsplan,4,0)),0,VLOOKUP(K$7,Tilgungsplan,4,0))*(-1)</f>
        <v>0</v>
      </c>
      <c r="L88" s="134">
        <f>IF(ISERROR(VLOOKUP(L$7,Tilgungsplan,4,0)),0,VLOOKUP(L$7,Tilgungsplan,4,0))*(-1)</f>
        <v>0</v>
      </c>
      <c r="M88" s="134">
        <f>IF(ISERROR(VLOOKUP(M$7,Tilgungsplan,4,0)),0,VLOOKUP(M$7,Tilgungsplan,4,0))*(-1)</f>
        <v>0</v>
      </c>
      <c r="N88" s="134">
        <f>IF(ISERROR(VLOOKUP(N$7,Tilgungsplan,4,0)),0,VLOOKUP(N$7,Tilgungsplan,4,0))*(-1)</f>
        <v>0</v>
      </c>
      <c r="O88" s="134">
        <f>IF(ISERROR(VLOOKUP(O$7,Tilgungsplan,4,0)),0,VLOOKUP(O$7,Tilgungsplan,4,0))*(-1)</f>
        <v>0</v>
      </c>
      <c r="P88" s="134">
        <f>IF(ISERROR(VLOOKUP(P$7,Tilgungsplan,4,0)),0,VLOOKUP(P$7,Tilgungsplan,4,0))*(-1)</f>
        <v>0</v>
      </c>
      <c r="Q88" s="134">
        <f>IF(ISERROR(VLOOKUP(Q$7,Tilgungsplan,4,0)),0,VLOOKUP(Q$7,Tilgungsplan,4,0))*(-1)</f>
        <v>0</v>
      </c>
      <c r="R88" s="134">
        <f t="shared" si="65"/>
        <v>0</v>
      </c>
      <c r="S88" s="56"/>
      <c r="T88" s="56"/>
      <c r="U88" s="195"/>
      <c r="V88" s="195"/>
      <c r="W88" s="195"/>
      <c r="X88" s="195"/>
      <c r="Y88" s="195"/>
      <c r="Z88" s="195"/>
      <c r="AA88" s="195"/>
      <c r="AB88" s="195"/>
      <c r="AC88" s="195"/>
      <c r="AD88" s="195"/>
      <c r="AE88" s="195"/>
      <c r="AF88" s="195"/>
      <c r="AG88" s="195"/>
      <c r="AH88" s="195"/>
      <c r="AI88" s="195"/>
      <c r="AJ88" s="195"/>
      <c r="AK88" s="195"/>
      <c r="AL88" s="195"/>
    </row>
    <row r="89" ht="15.0" customHeight="1">
      <c r="A89" s="15"/>
      <c r="B89" s="196" t="s">
        <v>335</v>
      </c>
      <c r="C89" s="217"/>
      <c r="D89" s="198">
        <v>0.0</v>
      </c>
      <c r="E89" s="134">
        <f>'LIQ Jahr1'!Q89</f>
        <v>0</v>
      </c>
      <c r="F89" s="134">
        <f>IF(ISERROR(VLOOKUP(F$7,Tilgungsplan,12,0)),0,VLOOKUP(F$7,Tilgungsplan,12,0))*(-1)</f>
        <v>0</v>
      </c>
      <c r="G89" s="134">
        <f>IF(ISERROR(VLOOKUP(G$7,Tilgungsplan,12,0)),0,VLOOKUP(G$7,Tilgungsplan,12,0))*(-1)</f>
        <v>0</v>
      </c>
      <c r="H89" s="134">
        <f>IF(ISERROR(VLOOKUP(H$7,Tilgungsplan,12,0)),0,VLOOKUP(H$7,Tilgungsplan,12,0))*(-1)</f>
        <v>0</v>
      </c>
      <c r="I89" s="134">
        <f>IF(ISERROR(VLOOKUP(I$7,Tilgungsplan,12,0)),0,VLOOKUP(I$7,Tilgungsplan,12,0))*(-1)</f>
        <v>0</v>
      </c>
      <c r="J89" s="134">
        <f>IF(ISERROR(VLOOKUP(J$7,Tilgungsplan,12,0)),0,VLOOKUP(J$7,Tilgungsplan,12,0))*(-1)</f>
        <v>0</v>
      </c>
      <c r="K89" s="134">
        <f>IF(ISERROR(VLOOKUP(K$7,Tilgungsplan,12,0)),0,VLOOKUP(K$7,Tilgungsplan,12,0))*(-1)</f>
        <v>0</v>
      </c>
      <c r="L89" s="134">
        <f>IF(ISERROR(VLOOKUP(L$7,Tilgungsplan,12,0)),0,VLOOKUP(L$7,Tilgungsplan,12,0))*(-1)</f>
        <v>0</v>
      </c>
      <c r="M89" s="134">
        <f>IF(ISERROR(VLOOKUP(M$7,Tilgungsplan,12,0)),0,VLOOKUP(M$7,Tilgungsplan,12,0))*(-1)</f>
        <v>0</v>
      </c>
      <c r="N89" s="134">
        <f>IF(ISERROR(VLOOKUP(N$7,Tilgungsplan,12,0)),0,VLOOKUP(N$7,Tilgungsplan,12,0))*(-1)</f>
        <v>0</v>
      </c>
      <c r="O89" s="134">
        <f>IF(ISERROR(VLOOKUP(O$7,Tilgungsplan,12,0)),0,VLOOKUP(O$7,Tilgungsplan,12,0))*(-1)</f>
        <v>0</v>
      </c>
      <c r="P89" s="134">
        <f>IF(ISERROR(VLOOKUP(P$7,Tilgungsplan,12,0)),0,VLOOKUP(P$7,Tilgungsplan,12,0))*(-1)</f>
        <v>0</v>
      </c>
      <c r="Q89" s="134">
        <f>IF(ISERROR(VLOOKUP(Q$7,Tilgungsplan,12,0)),0,VLOOKUP(Q$7,Tilgungsplan,12,0))*(-1)</f>
        <v>0</v>
      </c>
      <c r="R89" s="134">
        <f t="shared" si="65"/>
        <v>0</v>
      </c>
      <c r="S89" s="56"/>
      <c r="T89" s="56"/>
      <c r="U89" s="195"/>
      <c r="V89" s="195"/>
      <c r="W89" s="195"/>
      <c r="X89" s="195"/>
      <c r="Y89" s="195"/>
      <c r="Z89" s="195"/>
      <c r="AA89" s="195"/>
      <c r="AB89" s="195"/>
      <c r="AC89" s="195"/>
      <c r="AD89" s="195"/>
      <c r="AE89" s="195"/>
      <c r="AF89" s="195"/>
      <c r="AG89" s="195"/>
      <c r="AH89" s="195"/>
      <c r="AI89" s="195"/>
      <c r="AJ89" s="195"/>
      <c r="AK89" s="195"/>
      <c r="AL89" s="195"/>
    </row>
    <row r="90" ht="3.75" customHeight="1">
      <c r="A90" s="15"/>
      <c r="B90" s="196"/>
      <c r="C90" s="217"/>
      <c r="D90" s="198"/>
      <c r="E90" s="199"/>
      <c r="F90" s="199"/>
      <c r="G90" s="199"/>
      <c r="H90" s="199"/>
      <c r="I90" s="199"/>
      <c r="J90" s="199"/>
      <c r="K90" s="199"/>
      <c r="L90" s="199"/>
      <c r="M90" s="199"/>
      <c r="N90" s="199"/>
      <c r="O90" s="199"/>
      <c r="P90" s="199"/>
      <c r="Q90" s="199"/>
      <c r="R90" s="199"/>
      <c r="S90" s="213"/>
      <c r="T90" s="213"/>
      <c r="U90" s="214"/>
      <c r="V90" s="214"/>
      <c r="W90" s="214"/>
      <c r="X90" s="214"/>
      <c r="Y90" s="214"/>
      <c r="Z90" s="214"/>
      <c r="AA90" s="214"/>
      <c r="AB90" s="214"/>
      <c r="AC90" s="214"/>
      <c r="AD90" s="214"/>
      <c r="AE90" s="214"/>
      <c r="AF90" s="214"/>
      <c r="AG90" s="214"/>
      <c r="AH90" s="214"/>
      <c r="AI90" s="214"/>
      <c r="AJ90" s="214"/>
      <c r="AK90" s="214"/>
      <c r="AL90" s="214"/>
    </row>
    <row r="91" ht="18.0" customHeight="1">
      <c r="A91" s="190" t="s">
        <v>336</v>
      </c>
      <c r="B91" s="191" t="s">
        <v>337</v>
      </c>
      <c r="C91" s="233"/>
      <c r="D91" s="193"/>
      <c r="E91" s="194">
        <f t="shared" ref="E91:Q91" si="66">SUM(E92:E96)</f>
        <v>0</v>
      </c>
      <c r="F91" s="194">
        <f t="shared" si="66"/>
        <v>0</v>
      </c>
      <c r="G91" s="194">
        <f t="shared" si="66"/>
        <v>0</v>
      </c>
      <c r="H91" s="194">
        <f t="shared" si="66"/>
        <v>0</v>
      </c>
      <c r="I91" s="194">
        <f t="shared" si="66"/>
        <v>0</v>
      </c>
      <c r="J91" s="194">
        <f t="shared" si="66"/>
        <v>0</v>
      </c>
      <c r="K91" s="194">
        <f t="shared" si="66"/>
        <v>0</v>
      </c>
      <c r="L91" s="194">
        <f t="shared" si="66"/>
        <v>0</v>
      </c>
      <c r="M91" s="194">
        <f t="shared" si="66"/>
        <v>0</v>
      </c>
      <c r="N91" s="194">
        <f t="shared" si="66"/>
        <v>0</v>
      </c>
      <c r="O91" s="194">
        <f t="shared" si="66"/>
        <v>0</v>
      </c>
      <c r="P91" s="194">
        <f t="shared" si="66"/>
        <v>0</v>
      </c>
      <c r="Q91" s="194">
        <f t="shared" si="66"/>
        <v>0</v>
      </c>
      <c r="R91" s="194">
        <f t="shared" ref="R91:R96" si="67">F91+G91+H91+I91+J91+K91+L91+M91+N91+O91+P91+Q91</f>
        <v>0</v>
      </c>
      <c r="S91" s="56"/>
      <c r="T91" s="56"/>
      <c r="U91" s="195"/>
      <c r="V91" s="195"/>
      <c r="W91" s="195"/>
      <c r="X91" s="195"/>
      <c r="Y91" s="195"/>
      <c r="Z91" s="195"/>
      <c r="AA91" s="195"/>
      <c r="AB91" s="195"/>
      <c r="AC91" s="195"/>
      <c r="AD91" s="195"/>
      <c r="AE91" s="195"/>
      <c r="AF91" s="195"/>
      <c r="AG91" s="195"/>
      <c r="AH91" s="195"/>
      <c r="AI91" s="195"/>
      <c r="AJ91" s="195"/>
      <c r="AK91" s="195"/>
      <c r="AL91" s="195"/>
    </row>
    <row r="92" ht="15.0" customHeight="1">
      <c r="A92" s="15"/>
      <c r="B92" s="196" t="str">
        <f>'Jahr1 B2C'!A8</f>
        <v>Produktgruppe 1</v>
      </c>
      <c r="C92" s="217">
        <f t="shared" ref="C92:C96" si="68">C12</f>
        <v>0.19</v>
      </c>
      <c r="D92" s="198">
        <v>0.0</v>
      </c>
      <c r="E92" s="134">
        <f>'LIQ Jahr2'!Q92</f>
        <v>0</v>
      </c>
      <c r="F92" s="134">
        <f>'Jahr3 B2C'!E9*'Jahr3 B2C'!$C9*(1+$C92)+'Jahr3 B2C'!E10*'Jahr3 B2C'!$C10*(1+$C92)+'Jahr3 B2C'!E11*'Jahr3 B2C'!$C11*(1+$C92)+'Jahr3 B2C'!E12*'Jahr3 B2C'!$C12*(1+$C92)+'Jahr3 B2C'!E13*'Jahr3 B2C'!$C13*(1+$C92)+'Jahr3 B2C'!E14*'Jahr3 B2C'!$C14*(1+$C92)+'Jahr3 B2C'!E15*'Jahr3 B2C'!$C15*(1+$C92)+'Jahr3 B2C'!E16*'Jahr3 B2C'!$C16*(1+$C92)+'Jahr3 B2C'!E17*'Jahr3 B2C'!$C17*(1+$C92)+'Jahr3 B2C'!E18*'Jahr3 B2C'!$C18*(1+$C92)+'Jahr3 B2B'!E9*'Jahr3 B2B'!$C9*(1+$C92)+'Jahr3 B2B'!E10*'Jahr3 B2B'!$C10*(1+$C92)+'Jahr3 B2B'!E11*'Jahr3 B2B'!$C11*(1+$C92)+'Jahr3 B2B'!E12*'Jahr3 B2B'!$C12*(1+$C92)+'Jahr3 B2B'!E13*'Jahr3 B2B'!$C13*(1+$C92)+'Jahr3 B2B'!E14*'Jahr3 B2B'!$C14*(1+$C92)+'Jahr3 B2B'!E15*'Jahr3 B2B'!$C15*(1+$C92)+'Jahr3 B2B'!E16*'Jahr3 B2B'!$C16*(1+$C92)+'Jahr3 B2B'!E17*'Jahr3 B2B'!$C17*(1+$C92)+'Jahr3 B2B'!E18*'Jahr3 B2B'!$C18*(1+$C92)</f>
        <v>0</v>
      </c>
      <c r="G92" s="134">
        <f>'Jahr3 B2C'!F9*'Jahr3 B2C'!$C9*(1+$C92)+'Jahr3 B2C'!F10*'Jahr3 B2C'!$C10*(1+$C92)+'Jahr3 B2C'!F11*'Jahr3 B2C'!$C11*(1+$C92)+'Jahr3 B2C'!F12*'Jahr3 B2C'!$C12*(1+$C92)+'Jahr3 B2C'!F13*'Jahr3 B2C'!$C13*(1+$C92)+'Jahr3 B2C'!F14*'Jahr3 B2C'!$C14*(1+$C92)+'Jahr3 B2C'!F15*'Jahr3 B2C'!$C15*(1+$C92)+'Jahr3 B2C'!F16*'Jahr3 B2C'!$C16*(1+$C92)+'Jahr3 B2C'!F17*'Jahr3 B2C'!$C17*(1+$C92)+'Jahr3 B2C'!F18*'Jahr3 B2C'!$C18*(1+$C92)+'Jahr3 B2B'!F9*'Jahr3 B2B'!$C9*(1+$C92)+'Jahr3 B2B'!F10*'Jahr3 B2B'!$C10*(1+$C92)+'Jahr3 B2B'!F11*'Jahr3 B2B'!$C11*(1+$C92)+'Jahr3 B2B'!F12*'Jahr3 B2B'!$C12*(1+$C92)+'Jahr3 B2B'!F13*'Jahr3 B2B'!$C13*(1+$C92)+'Jahr3 B2B'!F14*'Jahr3 B2B'!$C14*(1+$C92)+'Jahr3 B2B'!F15*'Jahr3 B2B'!$C15*(1+$C92)+'Jahr3 B2B'!F16*'Jahr3 B2B'!$C16*(1+$C92)+'Jahr3 B2B'!F17*'Jahr3 B2B'!$C17*(1+$C92)+'Jahr3 B2B'!F18*'Jahr3 B2B'!$C18*(1+$C92)</f>
        <v>0</v>
      </c>
      <c r="H92" s="134">
        <f>'Jahr3 B2C'!G9*'Jahr3 B2C'!$C9*(1+$C92)+'Jahr3 B2C'!G10*'Jahr3 B2C'!$C10*(1+$C92)+'Jahr3 B2C'!G11*'Jahr3 B2C'!$C11*(1+$C92)+'Jahr3 B2C'!G12*'Jahr3 B2C'!$C12*(1+$C92)+'Jahr3 B2C'!G13*'Jahr3 B2C'!$C13*(1+$C92)+'Jahr3 B2C'!G14*'Jahr3 B2C'!$C14*(1+$C92)+'Jahr3 B2C'!G15*'Jahr3 B2C'!$C15*(1+$C92)+'Jahr3 B2C'!G16*'Jahr3 B2C'!$C16*(1+$C92)+'Jahr3 B2C'!G17*'Jahr3 B2C'!$C17*(1+$C92)+'Jahr3 B2C'!G18*'Jahr3 B2C'!$C18*(1+$C92)+'Jahr3 B2B'!G9*'Jahr3 B2B'!$C9*(1+$C92)+'Jahr3 B2B'!G10*'Jahr3 B2B'!$C10*(1+$C92)+'Jahr3 B2B'!G11*'Jahr3 B2B'!$C11*(1+$C92)+'Jahr3 B2B'!G12*'Jahr3 B2B'!$C12*(1+$C92)+'Jahr3 B2B'!G13*'Jahr3 B2B'!$C13*(1+$C92)+'Jahr3 B2B'!G14*'Jahr3 B2B'!$C14*(1+$C92)+'Jahr3 B2B'!G15*'Jahr3 B2B'!$C15*(1+$C92)+'Jahr3 B2B'!G16*'Jahr3 B2B'!$C16*(1+$C92)+'Jahr3 B2B'!G17*'Jahr3 B2B'!$C17*(1+$C92)+'Jahr3 B2B'!G18*'Jahr3 B2B'!$C18*(1+$C92)</f>
        <v>0</v>
      </c>
      <c r="I92" s="134">
        <f>'Jahr3 B2C'!H9*'Jahr3 B2C'!$C9*(1+$C92)+'Jahr3 B2C'!H10*'Jahr3 B2C'!$C10*(1+$C92)+'Jahr3 B2C'!H11*'Jahr3 B2C'!$C11*(1+$C92)+'Jahr3 B2C'!H12*'Jahr3 B2C'!$C12*(1+$C92)+'Jahr3 B2C'!H13*'Jahr3 B2C'!$C13*(1+$C92)+'Jahr3 B2C'!H14*'Jahr3 B2C'!$C14*(1+$C92)+'Jahr3 B2C'!H15*'Jahr3 B2C'!$C15*(1+$C92)+'Jahr3 B2C'!H16*'Jahr3 B2C'!$C16*(1+$C92)+'Jahr3 B2C'!H17*'Jahr3 B2C'!$C17*(1+$C92)+'Jahr3 B2C'!H18*'Jahr3 B2C'!$C18*(1+$C92)+'Jahr3 B2B'!H9*'Jahr3 B2B'!$C9*(1+$C92)+'Jahr3 B2B'!H10*'Jahr3 B2B'!$C10*(1+$C92)+'Jahr3 B2B'!H11*'Jahr3 B2B'!$C11*(1+$C92)+'Jahr3 B2B'!H12*'Jahr3 B2B'!$C12*(1+$C92)+'Jahr3 B2B'!H13*'Jahr3 B2B'!$C13*(1+$C92)+'Jahr3 B2B'!H14*'Jahr3 B2B'!$C14*(1+$C92)+'Jahr3 B2B'!H15*'Jahr3 B2B'!$C15*(1+$C92)+'Jahr3 B2B'!H16*'Jahr3 B2B'!$C16*(1+$C92)+'Jahr3 B2B'!H17*'Jahr3 B2B'!$C17*(1+$C92)+'Jahr3 B2B'!H18*'Jahr3 B2B'!$C18*(1+$C92)</f>
        <v>0</v>
      </c>
      <c r="J92" s="134">
        <f>'Jahr3 B2C'!I9*'Jahr3 B2C'!$C9*(1+$C92)+'Jahr3 B2C'!I10*'Jahr3 B2C'!$C10*(1+$C92)+'Jahr3 B2C'!I11*'Jahr3 B2C'!$C11*(1+$C92)+'Jahr3 B2C'!I12*'Jahr3 B2C'!$C12*(1+$C92)+'Jahr3 B2C'!I13*'Jahr3 B2C'!$C13*(1+$C92)+'Jahr3 B2C'!I14*'Jahr3 B2C'!$C14*(1+$C92)+'Jahr3 B2C'!I15*'Jahr3 B2C'!$C15*(1+$C92)+'Jahr3 B2C'!I16*'Jahr3 B2C'!$C16*(1+$C92)+'Jahr3 B2C'!I17*'Jahr3 B2C'!$C17*(1+$C92)+'Jahr3 B2C'!I18*'Jahr3 B2C'!$C18*(1+$C92)+'Jahr3 B2B'!I9*'Jahr3 B2B'!$C9*(1+$C92)+'Jahr3 B2B'!I10*'Jahr3 B2B'!$C10*(1+$C92)+'Jahr3 B2B'!I11*'Jahr3 B2B'!$C11*(1+$C92)+'Jahr3 B2B'!I12*'Jahr3 B2B'!$C12*(1+$C92)+'Jahr3 B2B'!I13*'Jahr3 B2B'!$C13*(1+$C92)+'Jahr3 B2B'!I14*'Jahr3 B2B'!$C14*(1+$C92)+'Jahr3 B2B'!I15*'Jahr3 B2B'!$C15*(1+$C92)+'Jahr3 B2B'!I16*'Jahr3 B2B'!$C16*(1+$C92)+'Jahr3 B2B'!I17*'Jahr3 B2B'!$C17*(1+$C92)+'Jahr3 B2B'!I18*'Jahr3 B2B'!$C18*(1+$C92)</f>
        <v>0</v>
      </c>
      <c r="K92" s="134">
        <f>'Jahr3 B2C'!J9*'Jahr3 B2C'!$C9*(1+$C92)+'Jahr3 B2C'!J10*'Jahr3 B2C'!$C10*(1+$C92)+'Jahr3 B2C'!J11*'Jahr3 B2C'!$C11*(1+$C92)+'Jahr3 B2C'!J12*'Jahr3 B2C'!$C12*(1+$C92)+'Jahr3 B2C'!J13*'Jahr3 B2C'!$C13*(1+$C92)+'Jahr3 B2C'!J14*'Jahr3 B2C'!$C14*(1+$C92)+'Jahr3 B2C'!J15*'Jahr3 B2C'!$C15*(1+$C92)+'Jahr3 B2C'!J16*'Jahr3 B2C'!$C16*(1+$C92)+'Jahr3 B2C'!J17*'Jahr3 B2C'!$C17*(1+$C92)+'Jahr3 B2C'!J18*'Jahr3 B2C'!$C18*(1+$C92)+'Jahr3 B2B'!J9*'Jahr3 B2B'!$C9*(1+$C92)+'Jahr3 B2B'!J10*'Jahr3 B2B'!$C10*(1+$C92)+'Jahr3 B2B'!J11*'Jahr3 B2B'!$C11*(1+$C92)+'Jahr3 B2B'!J12*'Jahr3 B2B'!$C12*(1+$C92)+'Jahr3 B2B'!J13*'Jahr3 B2B'!$C13*(1+$C92)+'Jahr3 B2B'!J14*'Jahr3 B2B'!$C14*(1+$C92)+'Jahr3 B2B'!J15*'Jahr3 B2B'!$C15*(1+$C92)+'Jahr3 B2B'!J16*'Jahr3 B2B'!$C16*(1+$C92)+'Jahr3 B2B'!J17*'Jahr3 B2B'!$C17*(1+$C92)+'Jahr3 B2B'!J18*'Jahr3 B2B'!$C18*(1+$C92)</f>
        <v>0</v>
      </c>
      <c r="L92" s="134">
        <f>'Jahr3 B2C'!K9*'Jahr3 B2C'!$C9*(1+$C92)+'Jahr3 B2C'!K10*'Jahr3 B2C'!$C10*(1+$C92)+'Jahr3 B2C'!K11*'Jahr3 B2C'!$C11*(1+$C92)+'Jahr3 B2C'!K12*'Jahr3 B2C'!$C12*(1+$C92)+'Jahr3 B2C'!K13*'Jahr3 B2C'!$C13*(1+$C92)+'Jahr3 B2C'!K14*'Jahr3 B2C'!$C14*(1+$C92)+'Jahr3 B2C'!K15*'Jahr3 B2C'!$C15*(1+$C92)+'Jahr3 B2C'!K16*'Jahr3 B2C'!$C16*(1+$C92)+'Jahr3 B2C'!K17*'Jahr3 B2C'!$C17*(1+$C92)+'Jahr3 B2C'!K18*'Jahr3 B2C'!$C18*(1+$C92)+'Jahr3 B2B'!K9*'Jahr3 B2B'!$C9*(1+$C92)+'Jahr3 B2B'!K10*'Jahr3 B2B'!$C10*(1+$C92)+'Jahr3 B2B'!K11*'Jahr3 B2B'!$C11*(1+$C92)+'Jahr3 B2B'!K12*'Jahr3 B2B'!$C12*(1+$C92)+'Jahr3 B2B'!K13*'Jahr3 B2B'!$C13*(1+$C92)+'Jahr3 B2B'!K14*'Jahr3 B2B'!$C14*(1+$C92)+'Jahr3 B2B'!K15*'Jahr3 B2B'!$C15*(1+$C92)+'Jahr3 B2B'!K16*'Jahr3 B2B'!$C16*(1+$C92)+'Jahr3 B2B'!K17*'Jahr3 B2B'!$C17*(1+$C92)+'Jahr3 B2B'!K18*'Jahr3 B2B'!$C18*(1+$C92)</f>
        <v>0</v>
      </c>
      <c r="M92" s="134">
        <f>'Jahr3 B2C'!L9*'Jahr3 B2C'!$C9*(1+$C92)+'Jahr3 B2C'!L10*'Jahr3 B2C'!$C10*(1+$C92)+'Jahr3 B2C'!L11*'Jahr3 B2C'!$C11*(1+$C92)+'Jahr3 B2C'!L12*'Jahr3 B2C'!$C12*(1+$C92)+'Jahr3 B2C'!L13*'Jahr3 B2C'!$C13*(1+$C92)+'Jahr3 B2C'!L14*'Jahr3 B2C'!$C14*(1+$C92)+'Jahr3 B2C'!L15*'Jahr3 B2C'!$C15*(1+$C92)+'Jahr3 B2C'!L16*'Jahr3 B2C'!$C16*(1+$C92)+'Jahr3 B2C'!L17*'Jahr3 B2C'!$C17*(1+$C92)+'Jahr3 B2C'!L18*'Jahr3 B2C'!$C18*(1+$C92)+'Jahr3 B2B'!L9*'Jahr3 B2B'!$C9*(1+$C92)+'Jahr3 B2B'!L10*'Jahr3 B2B'!$C10*(1+$C92)+'Jahr3 B2B'!L11*'Jahr3 B2B'!$C11*(1+$C92)+'Jahr3 B2B'!L12*'Jahr3 B2B'!$C12*(1+$C92)+'Jahr3 B2B'!L13*'Jahr3 B2B'!$C13*(1+$C92)+'Jahr3 B2B'!L14*'Jahr3 B2B'!$C14*(1+$C92)+'Jahr3 B2B'!L15*'Jahr3 B2B'!$C15*(1+$C92)+'Jahr3 B2B'!L16*'Jahr3 B2B'!$C16*(1+$C92)+'Jahr3 B2B'!L17*'Jahr3 B2B'!$C17*(1+$C92)+'Jahr3 B2B'!L18*'Jahr3 B2B'!$C18*(1+$C92)</f>
        <v>0</v>
      </c>
      <c r="N92" s="134">
        <f>'Jahr3 B2C'!M9*'Jahr3 B2C'!$C9*(1+$C92)+'Jahr3 B2C'!M10*'Jahr3 B2C'!$C10*(1+$C92)+'Jahr3 B2C'!M11*'Jahr3 B2C'!$C11*(1+$C92)+'Jahr3 B2C'!M12*'Jahr3 B2C'!$C12*(1+$C92)+'Jahr3 B2C'!M13*'Jahr3 B2C'!$C13*(1+$C92)+'Jahr3 B2C'!M14*'Jahr3 B2C'!$C14*(1+$C92)+'Jahr3 B2C'!M15*'Jahr3 B2C'!$C15*(1+$C92)+'Jahr3 B2C'!M16*'Jahr3 B2C'!$C16*(1+$C92)+'Jahr3 B2C'!M17*'Jahr3 B2C'!$C17*(1+$C92)+'Jahr3 B2C'!M18*'Jahr3 B2C'!$C18*(1+$C92)+'Jahr3 B2B'!M9*'Jahr3 B2B'!$C9*(1+$C92)+'Jahr3 B2B'!M10*'Jahr3 B2B'!$C10*(1+$C92)+'Jahr3 B2B'!M11*'Jahr3 B2B'!$C11*(1+$C92)+'Jahr3 B2B'!M12*'Jahr3 B2B'!$C12*(1+$C92)+'Jahr3 B2B'!M13*'Jahr3 B2B'!$C13*(1+$C92)+'Jahr3 B2B'!M14*'Jahr3 B2B'!$C14*(1+$C92)+'Jahr3 B2B'!M15*'Jahr3 B2B'!$C15*(1+$C92)+'Jahr3 B2B'!M16*'Jahr3 B2B'!$C16*(1+$C92)+'Jahr3 B2B'!M17*'Jahr3 B2B'!$C17*(1+$C92)+'Jahr3 B2B'!M18*'Jahr3 B2B'!$C18*(1+$C92)</f>
        <v>0</v>
      </c>
      <c r="O92" s="134">
        <f>'Jahr3 B2C'!N9*'Jahr3 B2C'!$C9*(1+$C92)+'Jahr3 B2C'!N10*'Jahr3 B2C'!$C10*(1+$C92)+'Jahr3 B2C'!N11*'Jahr3 B2C'!$C11*(1+$C92)+'Jahr3 B2C'!N12*'Jahr3 B2C'!$C12*(1+$C92)+'Jahr3 B2C'!N13*'Jahr3 B2C'!$C13*(1+$C92)+'Jahr3 B2C'!N14*'Jahr3 B2C'!$C14*(1+$C92)+'Jahr3 B2C'!N15*'Jahr3 B2C'!$C15*(1+$C92)+'Jahr3 B2C'!N16*'Jahr3 B2C'!$C16*(1+$C92)+'Jahr3 B2C'!N17*'Jahr3 B2C'!$C17*(1+$C92)+'Jahr3 B2C'!N18*'Jahr3 B2C'!$C18*(1+$C92)+'Jahr3 B2B'!N9*'Jahr3 B2B'!$C9*(1+$C92)+'Jahr3 B2B'!N10*'Jahr3 B2B'!$C10*(1+$C92)+'Jahr3 B2B'!N11*'Jahr3 B2B'!$C11*(1+$C92)+'Jahr3 B2B'!N12*'Jahr3 B2B'!$C12*(1+$C92)+'Jahr3 B2B'!N13*'Jahr3 B2B'!$C13*(1+$C92)+'Jahr3 B2B'!N14*'Jahr3 B2B'!$C14*(1+$C92)+'Jahr3 B2B'!N15*'Jahr3 B2B'!$C15*(1+$C92)+'Jahr3 B2B'!N16*'Jahr3 B2B'!$C16*(1+$C92)+'Jahr3 B2B'!N17*'Jahr3 B2B'!$C17*(1+$C92)+'Jahr3 B2B'!N18*'Jahr3 B2B'!$C18*(1+$C92)</f>
        <v>0</v>
      </c>
      <c r="P92" s="134">
        <f>'Jahr3 B2C'!O9*'Jahr3 B2C'!$C9*(1+$C92)+'Jahr3 B2C'!O10*'Jahr3 B2C'!$C10*(1+$C92)+'Jahr3 B2C'!O11*'Jahr3 B2C'!$C11*(1+$C92)+'Jahr3 B2C'!O12*'Jahr3 B2C'!$C12*(1+$C92)+'Jahr3 B2C'!O13*'Jahr3 B2C'!$C13*(1+$C92)+'Jahr3 B2C'!O14*'Jahr3 B2C'!$C14*(1+$C92)+'Jahr3 B2C'!O15*'Jahr3 B2C'!$C15*(1+$C92)+'Jahr3 B2C'!O16*'Jahr3 B2C'!$C16*(1+$C92)+'Jahr3 B2C'!O17*'Jahr3 B2C'!$C17*(1+$C92)+'Jahr3 B2C'!O18*'Jahr3 B2C'!$C18*(1+$C92)+'Jahr3 B2B'!O9*'Jahr3 B2B'!$C9*(1+$C92)+'Jahr3 B2B'!O10*'Jahr3 B2B'!$C10*(1+$C92)+'Jahr3 B2B'!O11*'Jahr3 B2B'!$C11*(1+$C92)+'Jahr3 B2B'!O12*'Jahr3 B2B'!$C12*(1+$C92)+'Jahr3 B2B'!O13*'Jahr3 B2B'!$C13*(1+$C92)+'Jahr3 B2B'!O14*'Jahr3 B2B'!$C14*(1+$C92)+'Jahr3 B2B'!O15*'Jahr3 B2B'!$C15*(1+$C92)+'Jahr3 B2B'!O16*'Jahr3 B2B'!$C16*(1+$C92)+'Jahr3 B2B'!O17*'Jahr3 B2B'!$C17*(1+$C92)+'Jahr3 B2B'!O18*'Jahr3 B2B'!$C18*(1+$C92)</f>
        <v>0</v>
      </c>
      <c r="Q92" s="134">
        <f>'Jahr3 B2C'!P9*'Jahr3 B2C'!$C9*(1+$C92)+'Jahr3 B2C'!P10*'Jahr3 B2C'!$C10*(1+$C92)+'Jahr3 B2C'!P11*'Jahr3 B2C'!$C11*(1+$C92)+'Jahr3 B2C'!P12*'Jahr3 B2C'!$C12*(1+$C92)+'Jahr3 B2C'!P13*'Jahr3 B2C'!$C13*(1+$C92)+'Jahr3 B2C'!P14*'Jahr3 B2C'!$C14*(1+$C92)+'Jahr3 B2C'!P15*'Jahr3 B2C'!$C15*(1+$C92)+'Jahr3 B2C'!P16*'Jahr3 B2C'!$C16*(1+$C92)+'Jahr3 B2C'!P17*'Jahr3 B2C'!$C17*(1+$C92)+'Jahr3 B2C'!P18*'Jahr3 B2C'!$C18*(1+$C92)+'Jahr3 B2B'!P9*'Jahr3 B2B'!$C9*(1+$C92)+'Jahr3 B2B'!P10*'Jahr3 B2B'!$C10*(1+$C92)+'Jahr3 B2B'!P11*'Jahr3 B2B'!$C11*(1+$C92)+'Jahr3 B2B'!P12*'Jahr3 B2B'!$C12*(1+$C92)+'Jahr3 B2B'!P13*'Jahr3 B2B'!$C13*(1+$C92)+'Jahr3 B2B'!P14*'Jahr3 B2B'!$C14*(1+$C92)+'Jahr3 B2B'!P15*'Jahr3 B2B'!$C15*(1+$C92)+'Jahr3 B2B'!P16*'Jahr3 B2B'!$C16*(1+$C92)+'Jahr3 B2B'!P17*'Jahr3 B2B'!$C17*(1+$C92)+'Jahr3 B2B'!P18*'Jahr3 B2B'!$C18*(1+$C92)</f>
        <v>0</v>
      </c>
      <c r="R92" s="134">
        <f t="shared" si="67"/>
        <v>0</v>
      </c>
      <c r="S92" s="56"/>
      <c r="T92" s="56"/>
      <c r="U92" s="195"/>
      <c r="V92" s="195"/>
      <c r="W92" s="195"/>
      <c r="X92" s="195"/>
      <c r="Y92" s="195"/>
      <c r="Z92" s="195"/>
      <c r="AA92" s="195"/>
      <c r="AB92" s="195"/>
      <c r="AC92" s="195"/>
      <c r="AD92" s="195"/>
      <c r="AE92" s="195"/>
      <c r="AF92" s="195"/>
      <c r="AG92" s="195"/>
      <c r="AH92" s="195"/>
      <c r="AI92" s="195"/>
      <c r="AJ92" s="195"/>
      <c r="AK92" s="195"/>
      <c r="AL92" s="195"/>
    </row>
    <row r="93" ht="15.0" customHeight="1">
      <c r="A93" s="15"/>
      <c r="B93" s="196" t="str">
        <f>'Jahr1 B2C'!A20</f>
        <v>Produktgruppe 2</v>
      </c>
      <c r="C93" s="217">
        <f t="shared" si="68"/>
        <v>0.19</v>
      </c>
      <c r="D93" s="198">
        <v>0.0</v>
      </c>
      <c r="E93" s="134">
        <f>'LIQ Jahr2'!Q93</f>
        <v>0</v>
      </c>
      <c r="F93" s="134">
        <f>'Jahr3 B2C'!E21*'Jahr3 B2C'!$C21*(1+$C93)+'Jahr3 B2C'!E22*'Jahr3 B2C'!$C22*(1+$C93)+'Jahr3 B2C'!E23*'Jahr3 B2C'!$C23*(1+$C93)+'Jahr3 B2C'!E24*'Jahr3 B2C'!$C24*(1+$C93)+'Jahr3 B2C'!E25*'Jahr3 B2C'!$C25*(1+$C93)+'Jahr3 B2C'!E26*'Jahr3 B2C'!$C26*(1+$C93)+'Jahr3 B2C'!E27*'Jahr3 B2C'!$C27*(1+$C93)+'Jahr3 B2C'!E28*'Jahr3 B2C'!$C28*(1+$C93)+'Jahr3 B2C'!E29*'Jahr3 B2C'!$C29*(1+$C93)+'Jahr3 B2C'!E30*'Jahr3 B2C'!$C30*(1+$C93)+'Jahr3 B2B'!E21*'Jahr3 B2B'!$C21*(1+$C93)+'Jahr3 B2B'!E22*'Jahr3 B2B'!$C22*(1+$C93)+'Jahr3 B2B'!E23*'Jahr3 B2B'!$C23*(1+$C93)+'Jahr3 B2B'!E24*'Jahr3 B2B'!$C24*(1+$C93)+'Jahr3 B2B'!E25*'Jahr3 B2B'!$C25*(1+$C93)+'Jahr3 B2B'!E26*'Jahr3 B2B'!$C26*(1+$C93)+'Jahr3 B2B'!E27*'Jahr3 B2B'!$C27*(1+$C93)+'Jahr3 B2B'!E28*'Jahr3 B2B'!$C28*(1+$C93)+'Jahr3 B2B'!E29*'Jahr3 B2B'!$C29*(1+$C93)+'Jahr3 B2B'!E30*'Jahr3 B2B'!$C30*(1+$C93)</f>
        <v>0</v>
      </c>
      <c r="G93" s="134">
        <f>'Jahr3 B2C'!F21*'Jahr3 B2C'!$C21*(1+$C93)+'Jahr3 B2C'!F22*'Jahr3 B2C'!$C22*(1+$C93)+'Jahr3 B2C'!F23*'Jahr3 B2C'!$C23*(1+$C93)+'Jahr3 B2C'!F24*'Jahr3 B2C'!$C24*(1+$C93)+'Jahr3 B2C'!F25*'Jahr3 B2C'!$C25*(1+$C93)+'Jahr3 B2C'!F26*'Jahr3 B2C'!$C26*(1+$C93)+'Jahr3 B2C'!F27*'Jahr3 B2C'!$C27*(1+$C93)+'Jahr3 B2C'!F28*'Jahr3 B2C'!$C28*(1+$C93)+'Jahr3 B2C'!F29*'Jahr3 B2C'!$C29*(1+$C93)+'Jahr3 B2C'!F30*'Jahr3 B2C'!$C30*(1+$C93)+'Jahr3 B2B'!F21*'Jahr3 B2B'!$C21*(1+$C93)+'Jahr3 B2B'!F22*'Jahr3 B2B'!$C22*(1+$C93)+'Jahr3 B2B'!F23*'Jahr3 B2B'!$C23*(1+$C93)+'Jahr3 B2B'!F24*'Jahr3 B2B'!$C24*(1+$C93)+'Jahr3 B2B'!F25*'Jahr3 B2B'!$C25*(1+$C93)+'Jahr3 B2B'!F26*'Jahr3 B2B'!$C26*(1+$C93)+'Jahr3 B2B'!F27*'Jahr3 B2B'!$C27*(1+$C93)+'Jahr3 B2B'!F28*'Jahr3 B2B'!$C28*(1+$C93)+'Jahr3 B2B'!F29*'Jahr3 B2B'!$C29*(1+$C93)+'Jahr3 B2B'!F30*'Jahr3 B2B'!$C30*(1+$C93)</f>
        <v>0</v>
      </c>
      <c r="H93" s="134">
        <f>'Jahr3 B2C'!G21*'Jahr3 B2C'!$C21*(1+$C93)+'Jahr3 B2C'!G22*'Jahr3 B2C'!$C22*(1+$C93)+'Jahr3 B2C'!G23*'Jahr3 B2C'!$C23*(1+$C93)+'Jahr3 B2C'!G24*'Jahr3 B2C'!$C24*(1+$C93)+'Jahr3 B2C'!G25*'Jahr3 B2C'!$C25*(1+$C93)+'Jahr3 B2C'!G26*'Jahr3 B2C'!$C26*(1+$C93)+'Jahr3 B2C'!G27*'Jahr3 B2C'!$C27*(1+$C93)+'Jahr3 B2C'!G28*'Jahr3 B2C'!$C28*(1+$C93)+'Jahr3 B2C'!G29*'Jahr3 B2C'!$C29*(1+$C93)+'Jahr3 B2C'!G30*'Jahr3 B2C'!$C30*(1+$C93)+'Jahr3 B2B'!G21*'Jahr3 B2B'!$C21*(1+$C93)+'Jahr3 B2B'!G22*'Jahr3 B2B'!$C22*(1+$C93)+'Jahr3 B2B'!G23*'Jahr3 B2B'!$C23*(1+$C93)+'Jahr3 B2B'!G24*'Jahr3 B2B'!$C24*(1+$C93)+'Jahr3 B2B'!G25*'Jahr3 B2B'!$C25*(1+$C93)+'Jahr3 B2B'!G26*'Jahr3 B2B'!$C26*(1+$C93)+'Jahr3 B2B'!G27*'Jahr3 B2B'!$C27*(1+$C93)+'Jahr3 B2B'!G28*'Jahr3 B2B'!$C28*(1+$C93)+'Jahr3 B2B'!G29*'Jahr3 B2B'!$C29*(1+$C93)+'Jahr3 B2B'!G30*'Jahr3 B2B'!$C30*(1+$C93)</f>
        <v>0</v>
      </c>
      <c r="I93" s="134">
        <f>'Jahr3 B2C'!H21*'Jahr3 B2C'!$C21*(1+$C93)+'Jahr3 B2C'!H22*'Jahr3 B2C'!$C22*(1+$C93)+'Jahr3 B2C'!H23*'Jahr3 B2C'!$C23*(1+$C93)+'Jahr3 B2C'!H24*'Jahr3 B2C'!$C24*(1+$C93)+'Jahr3 B2C'!H25*'Jahr3 B2C'!$C25*(1+$C93)+'Jahr3 B2C'!H26*'Jahr3 B2C'!$C26*(1+$C93)+'Jahr3 B2C'!H27*'Jahr3 B2C'!$C27*(1+$C93)+'Jahr3 B2C'!H28*'Jahr3 B2C'!$C28*(1+$C93)+'Jahr3 B2C'!H29*'Jahr3 B2C'!$C29*(1+$C93)+'Jahr3 B2C'!H30*'Jahr3 B2C'!$C30*(1+$C93)+'Jahr3 B2B'!H21*'Jahr3 B2B'!$C21*(1+$C93)+'Jahr3 B2B'!H22*'Jahr3 B2B'!$C22*(1+$C93)+'Jahr3 B2B'!H23*'Jahr3 B2B'!$C23*(1+$C93)+'Jahr3 B2B'!H24*'Jahr3 B2B'!$C24*(1+$C93)+'Jahr3 B2B'!H25*'Jahr3 B2B'!$C25*(1+$C93)+'Jahr3 B2B'!H26*'Jahr3 B2B'!$C26*(1+$C93)+'Jahr3 B2B'!H27*'Jahr3 B2B'!$C27*(1+$C93)+'Jahr3 B2B'!H28*'Jahr3 B2B'!$C28*(1+$C93)+'Jahr3 B2B'!H29*'Jahr3 B2B'!$C29*(1+$C93)+'Jahr3 B2B'!H30*'Jahr3 B2B'!$C30*(1+$C93)</f>
        <v>0</v>
      </c>
      <c r="J93" s="134">
        <f>'Jahr3 B2C'!I21*'Jahr3 B2C'!$C21*(1+$C93)+'Jahr3 B2C'!I22*'Jahr3 B2C'!$C22*(1+$C93)+'Jahr3 B2C'!I23*'Jahr3 B2C'!$C23*(1+$C93)+'Jahr3 B2C'!I24*'Jahr3 B2C'!$C24*(1+$C93)+'Jahr3 B2C'!I25*'Jahr3 B2C'!$C25*(1+$C93)+'Jahr3 B2C'!I26*'Jahr3 B2C'!$C26*(1+$C93)+'Jahr3 B2C'!I27*'Jahr3 B2C'!$C27*(1+$C93)+'Jahr3 B2C'!I28*'Jahr3 B2C'!$C28*(1+$C93)+'Jahr3 B2C'!I29*'Jahr3 B2C'!$C29*(1+$C93)+'Jahr3 B2C'!I30*'Jahr3 B2C'!$C30*(1+$C93)+'Jahr3 B2B'!I21*'Jahr3 B2B'!$C21*(1+$C93)+'Jahr3 B2B'!I22*'Jahr3 B2B'!$C22*(1+$C93)+'Jahr3 B2B'!I23*'Jahr3 B2B'!$C23*(1+$C93)+'Jahr3 B2B'!I24*'Jahr3 B2B'!$C24*(1+$C93)+'Jahr3 B2B'!I25*'Jahr3 B2B'!$C25*(1+$C93)+'Jahr3 B2B'!I26*'Jahr3 B2B'!$C26*(1+$C93)+'Jahr3 B2B'!I27*'Jahr3 B2B'!$C27*(1+$C93)+'Jahr3 B2B'!I28*'Jahr3 B2B'!$C28*(1+$C93)+'Jahr3 B2B'!I29*'Jahr3 B2B'!$C29*(1+$C93)+'Jahr3 B2B'!I30*'Jahr3 B2B'!$C30*(1+$C93)</f>
        <v>0</v>
      </c>
      <c r="K93" s="134">
        <f>'Jahr3 B2C'!J21*'Jahr3 B2C'!$C21*(1+$C93)+'Jahr3 B2C'!J22*'Jahr3 B2C'!$C22*(1+$C93)+'Jahr3 B2C'!J23*'Jahr3 B2C'!$C23*(1+$C93)+'Jahr3 B2C'!J24*'Jahr3 B2C'!$C24*(1+$C93)+'Jahr3 B2C'!J25*'Jahr3 B2C'!$C25*(1+$C93)+'Jahr3 B2C'!J26*'Jahr3 B2C'!$C26*(1+$C93)+'Jahr3 B2C'!J27*'Jahr3 B2C'!$C27*(1+$C93)+'Jahr3 B2C'!J28*'Jahr3 B2C'!$C28*(1+$C93)+'Jahr3 B2C'!J29*'Jahr3 B2C'!$C29*(1+$C93)+'Jahr3 B2C'!J30*'Jahr3 B2C'!$C30*(1+$C93)+'Jahr3 B2B'!J21*'Jahr3 B2B'!$C21*(1+$C93)+'Jahr3 B2B'!J22*'Jahr3 B2B'!$C22*(1+$C93)+'Jahr3 B2B'!J23*'Jahr3 B2B'!$C23*(1+$C93)+'Jahr3 B2B'!J24*'Jahr3 B2B'!$C24*(1+$C93)+'Jahr3 B2B'!J25*'Jahr3 B2B'!$C25*(1+$C93)+'Jahr3 B2B'!J26*'Jahr3 B2B'!$C26*(1+$C93)+'Jahr3 B2B'!J27*'Jahr3 B2B'!$C27*(1+$C93)+'Jahr3 B2B'!J28*'Jahr3 B2B'!$C28*(1+$C93)+'Jahr3 B2B'!J29*'Jahr3 B2B'!$C29*(1+$C93)+'Jahr3 B2B'!J30*'Jahr3 B2B'!$C30*(1+$C93)</f>
        <v>0</v>
      </c>
      <c r="L93" s="134">
        <f>'Jahr3 B2C'!K21*'Jahr3 B2C'!$C21*(1+$C93)+'Jahr3 B2C'!K22*'Jahr3 B2C'!$C22*(1+$C93)+'Jahr3 B2C'!K23*'Jahr3 B2C'!$C23*(1+$C93)+'Jahr3 B2C'!K24*'Jahr3 B2C'!$C24*(1+$C93)+'Jahr3 B2C'!K25*'Jahr3 B2C'!$C25*(1+$C93)+'Jahr3 B2C'!K26*'Jahr3 B2C'!$C26*(1+$C93)+'Jahr3 B2C'!K27*'Jahr3 B2C'!$C27*(1+$C93)+'Jahr3 B2C'!K28*'Jahr3 B2C'!$C28*(1+$C93)+'Jahr3 B2C'!K29*'Jahr3 B2C'!$C29*(1+$C93)+'Jahr3 B2C'!K30*'Jahr3 B2C'!$C30*(1+$C93)+'Jahr3 B2B'!K21*'Jahr3 B2B'!$C21*(1+$C93)+'Jahr3 B2B'!K22*'Jahr3 B2B'!$C22*(1+$C93)+'Jahr3 B2B'!K23*'Jahr3 B2B'!$C23*(1+$C93)+'Jahr3 B2B'!K24*'Jahr3 B2B'!$C24*(1+$C93)+'Jahr3 B2B'!K25*'Jahr3 B2B'!$C25*(1+$C93)+'Jahr3 B2B'!K26*'Jahr3 B2B'!$C26*(1+$C93)+'Jahr3 B2B'!K27*'Jahr3 B2B'!$C27*(1+$C93)+'Jahr3 B2B'!K28*'Jahr3 B2B'!$C28*(1+$C93)+'Jahr3 B2B'!K29*'Jahr3 B2B'!$C29*(1+$C93)+'Jahr3 B2B'!K30*'Jahr3 B2B'!$C30*(1+$C93)</f>
        <v>0</v>
      </c>
      <c r="M93" s="134">
        <f>'Jahr3 B2C'!L21*'Jahr3 B2C'!$C21*(1+$C93)+'Jahr3 B2C'!L22*'Jahr3 B2C'!$C22*(1+$C93)+'Jahr3 B2C'!L23*'Jahr3 B2C'!$C23*(1+$C93)+'Jahr3 B2C'!L24*'Jahr3 B2C'!$C24*(1+$C93)+'Jahr3 B2C'!L25*'Jahr3 B2C'!$C25*(1+$C93)+'Jahr3 B2C'!L26*'Jahr3 B2C'!$C26*(1+$C93)+'Jahr3 B2C'!L27*'Jahr3 B2C'!$C27*(1+$C93)+'Jahr3 B2C'!L28*'Jahr3 B2C'!$C28*(1+$C93)+'Jahr3 B2C'!L29*'Jahr3 B2C'!$C29*(1+$C93)+'Jahr3 B2C'!L30*'Jahr3 B2C'!$C30*(1+$C93)+'Jahr3 B2B'!L21*'Jahr3 B2B'!$C21*(1+$C93)+'Jahr3 B2B'!L22*'Jahr3 B2B'!$C22*(1+$C93)+'Jahr3 B2B'!L23*'Jahr3 B2B'!$C23*(1+$C93)+'Jahr3 B2B'!L24*'Jahr3 B2B'!$C24*(1+$C93)+'Jahr3 B2B'!L25*'Jahr3 B2B'!$C25*(1+$C93)+'Jahr3 B2B'!L26*'Jahr3 B2B'!$C26*(1+$C93)+'Jahr3 B2B'!L27*'Jahr3 B2B'!$C27*(1+$C93)+'Jahr3 B2B'!L28*'Jahr3 B2B'!$C28*(1+$C93)+'Jahr3 B2B'!L29*'Jahr3 B2B'!$C29*(1+$C93)+'Jahr3 B2B'!L30*'Jahr3 B2B'!$C30*(1+$C93)</f>
        <v>0</v>
      </c>
      <c r="N93" s="134">
        <f>'Jahr3 B2C'!M21*'Jahr3 B2C'!$C21*(1+$C93)+'Jahr3 B2C'!M22*'Jahr3 B2C'!$C22*(1+$C93)+'Jahr3 B2C'!M23*'Jahr3 B2C'!$C23*(1+$C93)+'Jahr3 B2C'!M24*'Jahr3 B2C'!$C24*(1+$C93)+'Jahr3 B2C'!M25*'Jahr3 B2C'!$C25*(1+$C93)+'Jahr3 B2C'!M26*'Jahr3 B2C'!$C26*(1+$C93)+'Jahr3 B2C'!M27*'Jahr3 B2C'!$C27*(1+$C93)+'Jahr3 B2C'!M28*'Jahr3 B2C'!$C28*(1+$C93)+'Jahr3 B2C'!M29*'Jahr3 B2C'!$C29*(1+$C93)+'Jahr3 B2C'!M30*'Jahr3 B2C'!$C30*(1+$C93)+'Jahr3 B2B'!M21*'Jahr3 B2B'!$C21*(1+$C93)+'Jahr3 B2B'!M22*'Jahr3 B2B'!$C22*(1+$C93)+'Jahr3 B2B'!M23*'Jahr3 B2B'!$C23*(1+$C93)+'Jahr3 B2B'!M24*'Jahr3 B2B'!$C24*(1+$C93)+'Jahr3 B2B'!M25*'Jahr3 B2B'!$C25*(1+$C93)+'Jahr3 B2B'!M26*'Jahr3 B2B'!$C26*(1+$C93)+'Jahr3 B2B'!M27*'Jahr3 B2B'!$C27*(1+$C93)+'Jahr3 B2B'!M28*'Jahr3 B2B'!$C28*(1+$C93)+'Jahr3 B2B'!M29*'Jahr3 B2B'!$C29*(1+$C93)+'Jahr3 B2B'!M30*'Jahr3 B2B'!$C30*(1+$C93)</f>
        <v>0</v>
      </c>
      <c r="O93" s="134">
        <f>'Jahr3 B2C'!N21*'Jahr3 B2C'!$C21*(1+$C93)+'Jahr3 B2C'!N22*'Jahr3 B2C'!$C22*(1+$C93)+'Jahr3 B2C'!N23*'Jahr3 B2C'!$C23*(1+$C93)+'Jahr3 B2C'!N24*'Jahr3 B2C'!$C24*(1+$C93)+'Jahr3 B2C'!N25*'Jahr3 B2C'!$C25*(1+$C93)+'Jahr3 B2C'!N26*'Jahr3 B2C'!$C26*(1+$C93)+'Jahr3 B2C'!N27*'Jahr3 B2C'!$C27*(1+$C93)+'Jahr3 B2C'!N28*'Jahr3 B2C'!$C28*(1+$C93)+'Jahr3 B2C'!N29*'Jahr3 B2C'!$C29*(1+$C93)+'Jahr3 B2C'!N30*'Jahr3 B2C'!$C30*(1+$C93)+'Jahr3 B2B'!N21*'Jahr3 B2B'!$C21*(1+$C93)+'Jahr3 B2B'!N22*'Jahr3 B2B'!$C22*(1+$C93)+'Jahr3 B2B'!N23*'Jahr3 B2B'!$C23*(1+$C93)+'Jahr3 B2B'!N24*'Jahr3 B2B'!$C24*(1+$C93)+'Jahr3 B2B'!N25*'Jahr3 B2B'!$C25*(1+$C93)+'Jahr3 B2B'!N26*'Jahr3 B2B'!$C26*(1+$C93)+'Jahr3 B2B'!N27*'Jahr3 B2B'!$C27*(1+$C93)+'Jahr3 B2B'!N28*'Jahr3 B2B'!$C28*(1+$C93)+'Jahr3 B2B'!N29*'Jahr3 B2B'!$C29*(1+$C93)+'Jahr3 B2B'!N30*'Jahr3 B2B'!$C30*(1+$C93)</f>
        <v>0</v>
      </c>
      <c r="P93" s="134">
        <f>'Jahr3 B2C'!O21*'Jahr3 B2C'!$C21*(1+$C93)+'Jahr3 B2C'!O22*'Jahr3 B2C'!$C22*(1+$C93)+'Jahr3 B2C'!O23*'Jahr3 B2C'!$C23*(1+$C93)+'Jahr3 B2C'!O24*'Jahr3 B2C'!$C24*(1+$C93)+'Jahr3 B2C'!O25*'Jahr3 B2C'!$C25*(1+$C93)+'Jahr3 B2C'!O26*'Jahr3 B2C'!$C26*(1+$C93)+'Jahr3 B2C'!O27*'Jahr3 B2C'!$C27*(1+$C93)+'Jahr3 B2C'!O28*'Jahr3 B2C'!$C28*(1+$C93)+'Jahr3 B2C'!O29*'Jahr3 B2C'!$C29*(1+$C93)+'Jahr3 B2C'!O30*'Jahr3 B2C'!$C30*(1+$C93)+'Jahr3 B2B'!O21*'Jahr3 B2B'!$C21*(1+$C93)+'Jahr3 B2B'!O22*'Jahr3 B2B'!$C22*(1+$C93)+'Jahr3 B2B'!O23*'Jahr3 B2B'!$C23*(1+$C93)+'Jahr3 B2B'!O24*'Jahr3 B2B'!$C24*(1+$C93)+'Jahr3 B2B'!O25*'Jahr3 B2B'!$C25*(1+$C93)+'Jahr3 B2B'!O26*'Jahr3 B2B'!$C26*(1+$C93)+'Jahr3 B2B'!O27*'Jahr3 B2B'!$C27*(1+$C93)+'Jahr3 B2B'!O28*'Jahr3 B2B'!$C28*(1+$C93)+'Jahr3 B2B'!O29*'Jahr3 B2B'!$C29*(1+$C93)+'Jahr3 B2B'!O30*'Jahr3 B2B'!$C30*(1+$C93)</f>
        <v>0</v>
      </c>
      <c r="Q93" s="134">
        <f>'Jahr3 B2C'!P21*'Jahr3 B2C'!$C21*(1+$C93)+'Jahr3 B2C'!P22*'Jahr3 B2C'!$C22*(1+$C93)+'Jahr3 B2C'!P23*'Jahr3 B2C'!$C23*(1+$C93)+'Jahr3 B2C'!P24*'Jahr3 B2C'!$C24*(1+$C93)+'Jahr3 B2C'!P25*'Jahr3 B2C'!$C25*(1+$C93)+'Jahr3 B2C'!P26*'Jahr3 B2C'!$C26*(1+$C93)+'Jahr3 B2C'!P27*'Jahr3 B2C'!$C27*(1+$C93)+'Jahr3 B2C'!P28*'Jahr3 B2C'!$C28*(1+$C93)+'Jahr3 B2C'!P29*'Jahr3 B2C'!$C29*(1+$C93)+'Jahr3 B2C'!P30*'Jahr3 B2C'!$C30*(1+$C93)+'Jahr3 B2B'!P21*'Jahr3 B2B'!$C21*(1+$C93)+'Jahr3 B2B'!P22*'Jahr3 B2B'!$C22*(1+$C93)+'Jahr3 B2B'!P23*'Jahr3 B2B'!$C23*(1+$C93)+'Jahr3 B2B'!P24*'Jahr3 B2B'!$C24*(1+$C93)+'Jahr3 B2B'!P25*'Jahr3 B2B'!$C25*(1+$C93)+'Jahr3 B2B'!P26*'Jahr3 B2B'!$C26*(1+$C93)+'Jahr3 B2B'!P27*'Jahr3 B2B'!$C27*(1+$C93)+'Jahr3 B2B'!P28*'Jahr3 B2B'!$C28*(1+$C93)+'Jahr3 B2B'!P29*'Jahr3 B2B'!$C29*(1+$C93)+'Jahr3 B2B'!P30*'Jahr3 B2B'!$C30*(1+$C93)</f>
        <v>0</v>
      </c>
      <c r="R93" s="134">
        <f t="shared" si="67"/>
        <v>0</v>
      </c>
      <c r="S93" s="56"/>
      <c r="T93" s="56"/>
      <c r="U93" s="195"/>
      <c r="V93" s="195"/>
      <c r="W93" s="195"/>
      <c r="X93" s="195"/>
      <c r="Y93" s="195"/>
      <c r="Z93" s="195"/>
      <c r="AA93" s="195"/>
      <c r="AB93" s="195"/>
      <c r="AC93" s="195"/>
      <c r="AD93" s="195"/>
      <c r="AE93" s="195"/>
      <c r="AF93" s="195"/>
      <c r="AG93" s="195"/>
      <c r="AH93" s="195"/>
      <c r="AI93" s="195"/>
      <c r="AJ93" s="195"/>
      <c r="AK93" s="195"/>
      <c r="AL93" s="195"/>
    </row>
    <row r="94" ht="15.0" customHeight="1">
      <c r="A94" s="15"/>
      <c r="B94" s="196" t="str">
        <f>'Jahr1 B2C'!A32</f>
        <v>Produktgruppe 3</v>
      </c>
      <c r="C94" s="217">
        <f t="shared" si="68"/>
        <v>0.19</v>
      </c>
      <c r="D94" s="198">
        <v>0.0</v>
      </c>
      <c r="E94" s="134">
        <f>'LIQ Jahr2'!Q94</f>
        <v>0</v>
      </c>
      <c r="F94" s="134">
        <f>'Jahr3 B2C'!E33*'Jahr3 B2C'!$C33*(1+$C94)+'Jahr3 B2C'!E34*'Jahr3 B2C'!$C34*(1+$C94)+'Jahr3 B2C'!E35*'Jahr3 B2C'!$C35*(1+$C94)+'Jahr3 B2C'!E36*'Jahr3 B2C'!$C36*(1+$C94)+'Jahr3 B2C'!E37*'Jahr3 B2C'!$C37*(1+$C94)+'Jahr3 B2C'!E38*'Jahr3 B2C'!$C38*(1+$C94)+'Jahr3 B2C'!E39*'Jahr3 B2C'!$C39*(1+$C94)+'Jahr3 B2C'!E40*'Jahr3 B2C'!$C40*(1+$C94)+'Jahr3 B2C'!E41*'Jahr3 B2C'!$C41*(1+$C94)+'Jahr3 B2C'!E42*'Jahr3 B2C'!$C42*(1+$C94)+'Jahr3 B2B'!E33*'Jahr3 B2B'!$C33*(1+$C94)+'Jahr3 B2B'!E34*'Jahr3 B2B'!$C34*(1+$C94)+'Jahr3 B2B'!E35*'Jahr3 B2B'!$C35*(1+$C94)+'Jahr3 B2B'!E36*'Jahr3 B2B'!$C36*(1+$C94)+'Jahr3 B2B'!E37*'Jahr3 B2B'!$C37*(1+$C94)+'Jahr3 B2B'!E38*'Jahr3 B2B'!$C38*(1+$C94)+'Jahr3 B2B'!E39*'Jahr3 B2B'!$C39*(1+$C94)+'Jahr3 B2B'!E40*'Jahr3 B2B'!$C40*(1+$C94)+'Jahr3 B2B'!E41*'Jahr3 B2B'!$C41*(1+$C94)+'Jahr3 B2B'!E42*'Jahr3 B2B'!$C42*(1+$C94)</f>
        <v>0</v>
      </c>
      <c r="G94" s="134">
        <f>'Jahr3 B2C'!F33*'Jahr3 B2C'!$C33*(1+$C94)+'Jahr3 B2C'!F34*'Jahr3 B2C'!$C34*(1+$C94)+'Jahr3 B2C'!F35*'Jahr3 B2C'!$C35*(1+$C94)+'Jahr3 B2C'!F36*'Jahr3 B2C'!$C36*(1+$C94)+'Jahr3 B2C'!F37*'Jahr3 B2C'!$C37*(1+$C94)+'Jahr3 B2C'!F38*'Jahr3 B2C'!$C38*(1+$C94)+'Jahr3 B2C'!F39*'Jahr3 B2C'!$C39*(1+$C94)+'Jahr3 B2C'!F40*'Jahr3 B2C'!$C40*(1+$C94)+'Jahr3 B2C'!F41*'Jahr3 B2C'!$C41*(1+$C94)+'Jahr3 B2C'!F42*'Jahr3 B2C'!$C42*(1+$C94)+'Jahr3 B2B'!F33*'Jahr3 B2B'!$C33*(1+$C94)+'Jahr3 B2B'!F34*'Jahr3 B2B'!$C34*(1+$C94)+'Jahr3 B2B'!F35*'Jahr3 B2B'!$C35*(1+$C94)+'Jahr3 B2B'!F36*'Jahr3 B2B'!$C36*(1+$C94)+'Jahr3 B2B'!F37*'Jahr3 B2B'!$C37*(1+$C94)+'Jahr3 B2B'!F38*'Jahr3 B2B'!$C38*(1+$C94)+'Jahr3 B2B'!F39*'Jahr3 B2B'!$C39*(1+$C94)+'Jahr3 B2B'!F40*'Jahr3 B2B'!$C40*(1+$C94)+'Jahr3 B2B'!F41*'Jahr3 B2B'!$C41*(1+$C94)+'Jahr3 B2B'!F42*'Jahr3 B2B'!$C42*(1+$C94)</f>
        <v>0</v>
      </c>
      <c r="H94" s="134">
        <f>'Jahr3 B2C'!G33*'Jahr3 B2C'!$C33*(1+$C94)+'Jahr3 B2C'!G34*'Jahr3 B2C'!$C34*(1+$C94)+'Jahr3 B2C'!G35*'Jahr3 B2C'!$C35*(1+$C94)+'Jahr3 B2C'!G36*'Jahr3 B2C'!$C36*(1+$C94)+'Jahr3 B2C'!G37*'Jahr3 B2C'!$C37*(1+$C94)+'Jahr3 B2C'!G38*'Jahr3 B2C'!$C38*(1+$C94)+'Jahr3 B2C'!G39*'Jahr3 B2C'!$C39*(1+$C94)+'Jahr3 B2C'!G40*'Jahr3 B2C'!$C40*(1+$C94)+'Jahr3 B2C'!G41*'Jahr3 B2C'!$C41*(1+$C94)+'Jahr3 B2C'!G42*'Jahr3 B2C'!$C42*(1+$C94)+'Jahr3 B2B'!G33*'Jahr3 B2B'!$C33*(1+$C94)+'Jahr3 B2B'!G34*'Jahr3 B2B'!$C34*(1+$C94)+'Jahr3 B2B'!G35*'Jahr3 B2B'!$C35*(1+$C94)+'Jahr3 B2B'!G36*'Jahr3 B2B'!$C36*(1+$C94)+'Jahr3 B2B'!G37*'Jahr3 B2B'!$C37*(1+$C94)+'Jahr3 B2B'!G38*'Jahr3 B2B'!$C38*(1+$C94)+'Jahr3 B2B'!G39*'Jahr3 B2B'!$C39*(1+$C94)+'Jahr3 B2B'!G40*'Jahr3 B2B'!$C40*(1+$C94)+'Jahr3 B2B'!G41*'Jahr3 B2B'!$C41*(1+$C94)+'Jahr3 B2B'!G42*'Jahr3 B2B'!$C42*(1+$C94)</f>
        <v>0</v>
      </c>
      <c r="I94" s="134">
        <f>'Jahr3 B2C'!H33*'Jahr3 B2C'!$C33*(1+$C94)+'Jahr3 B2C'!H34*'Jahr3 B2C'!$C34*(1+$C94)+'Jahr3 B2C'!H35*'Jahr3 B2C'!$C35*(1+$C94)+'Jahr3 B2C'!H36*'Jahr3 B2C'!$C36*(1+$C94)+'Jahr3 B2C'!H37*'Jahr3 B2C'!$C37*(1+$C94)+'Jahr3 B2C'!H38*'Jahr3 B2C'!$C38*(1+$C94)+'Jahr3 B2C'!H39*'Jahr3 B2C'!$C39*(1+$C94)+'Jahr3 B2C'!H40*'Jahr3 B2C'!$C40*(1+$C94)+'Jahr3 B2C'!H41*'Jahr3 B2C'!$C41*(1+$C94)+'Jahr3 B2C'!H42*'Jahr3 B2C'!$C42*(1+$C94)+'Jahr3 B2B'!H33*'Jahr3 B2B'!$C33*(1+$C94)+'Jahr3 B2B'!H34*'Jahr3 B2B'!$C34*(1+$C94)+'Jahr3 B2B'!H35*'Jahr3 B2B'!$C35*(1+$C94)+'Jahr3 B2B'!H36*'Jahr3 B2B'!$C36*(1+$C94)+'Jahr3 B2B'!H37*'Jahr3 B2B'!$C37*(1+$C94)+'Jahr3 B2B'!H38*'Jahr3 B2B'!$C38*(1+$C94)+'Jahr3 B2B'!H39*'Jahr3 B2B'!$C39*(1+$C94)+'Jahr3 B2B'!H40*'Jahr3 B2B'!$C40*(1+$C94)+'Jahr3 B2B'!H41*'Jahr3 B2B'!$C41*(1+$C94)+'Jahr3 B2B'!H42*'Jahr3 B2B'!$C42*(1+$C94)</f>
        <v>0</v>
      </c>
      <c r="J94" s="134">
        <f>'Jahr3 B2C'!I33*'Jahr3 B2C'!$C33*(1+$C94)+'Jahr3 B2C'!I34*'Jahr3 B2C'!$C34*(1+$C94)+'Jahr3 B2C'!I35*'Jahr3 B2C'!$C35*(1+$C94)+'Jahr3 B2C'!I36*'Jahr3 B2C'!$C36*(1+$C94)+'Jahr3 B2C'!I37*'Jahr3 B2C'!$C37*(1+$C94)+'Jahr3 B2C'!I38*'Jahr3 B2C'!$C38*(1+$C94)+'Jahr3 B2C'!I39*'Jahr3 B2C'!$C39*(1+$C94)+'Jahr3 B2C'!I40*'Jahr3 B2C'!$C40*(1+$C94)+'Jahr3 B2C'!I41*'Jahr3 B2C'!$C41*(1+$C94)+'Jahr3 B2C'!I42*'Jahr3 B2C'!$C42*(1+$C94)+'Jahr3 B2B'!I33*'Jahr3 B2B'!$C33*(1+$C94)+'Jahr3 B2B'!I34*'Jahr3 B2B'!$C34*(1+$C94)+'Jahr3 B2B'!I35*'Jahr3 B2B'!$C35*(1+$C94)+'Jahr3 B2B'!I36*'Jahr3 B2B'!$C36*(1+$C94)+'Jahr3 B2B'!I37*'Jahr3 B2B'!$C37*(1+$C94)+'Jahr3 B2B'!I38*'Jahr3 B2B'!$C38*(1+$C94)+'Jahr3 B2B'!I39*'Jahr3 B2B'!$C39*(1+$C94)+'Jahr3 B2B'!I40*'Jahr3 B2B'!$C40*(1+$C94)+'Jahr3 B2B'!I41*'Jahr3 B2B'!$C41*(1+$C94)+'Jahr3 B2B'!I42*'Jahr3 B2B'!$C42*(1+$C94)</f>
        <v>0</v>
      </c>
      <c r="K94" s="134">
        <f>'Jahr3 B2C'!J33*'Jahr3 B2C'!$C33*(1+$C94)+'Jahr3 B2C'!J34*'Jahr3 B2C'!$C34*(1+$C94)+'Jahr3 B2C'!J35*'Jahr3 B2C'!$C35*(1+$C94)+'Jahr3 B2C'!J36*'Jahr3 B2C'!$C36*(1+$C94)+'Jahr3 B2C'!J37*'Jahr3 B2C'!$C37*(1+$C94)+'Jahr3 B2C'!J38*'Jahr3 B2C'!$C38*(1+$C94)+'Jahr3 B2C'!J39*'Jahr3 B2C'!$C39*(1+$C94)+'Jahr3 B2C'!J40*'Jahr3 B2C'!$C40*(1+$C94)+'Jahr3 B2C'!J41*'Jahr3 B2C'!$C41*(1+$C94)+'Jahr3 B2C'!J42*'Jahr3 B2C'!$C42*(1+$C94)+'Jahr3 B2B'!J33*'Jahr3 B2B'!$C33*(1+$C94)+'Jahr3 B2B'!J34*'Jahr3 B2B'!$C34*(1+$C94)+'Jahr3 B2B'!J35*'Jahr3 B2B'!$C35*(1+$C94)+'Jahr3 B2B'!J36*'Jahr3 B2B'!$C36*(1+$C94)+'Jahr3 B2B'!J37*'Jahr3 B2B'!$C37*(1+$C94)+'Jahr3 B2B'!J38*'Jahr3 B2B'!$C38*(1+$C94)+'Jahr3 B2B'!J39*'Jahr3 B2B'!$C39*(1+$C94)+'Jahr3 B2B'!J40*'Jahr3 B2B'!$C40*(1+$C94)+'Jahr3 B2B'!J41*'Jahr3 B2B'!$C41*(1+$C94)+'Jahr3 B2B'!J42*'Jahr3 B2B'!$C42*(1+$C94)</f>
        <v>0</v>
      </c>
      <c r="L94" s="134">
        <f>'Jahr3 B2C'!K33*'Jahr3 B2C'!$C33*(1+$C94)+'Jahr3 B2C'!K34*'Jahr3 B2C'!$C34*(1+$C94)+'Jahr3 B2C'!K35*'Jahr3 B2C'!$C35*(1+$C94)+'Jahr3 B2C'!K36*'Jahr3 B2C'!$C36*(1+$C94)+'Jahr3 B2C'!K37*'Jahr3 B2C'!$C37*(1+$C94)+'Jahr3 B2C'!K38*'Jahr3 B2C'!$C38*(1+$C94)+'Jahr3 B2C'!K39*'Jahr3 B2C'!$C39*(1+$C94)+'Jahr3 B2C'!K40*'Jahr3 B2C'!$C40*(1+$C94)+'Jahr3 B2C'!K41*'Jahr3 B2C'!$C41*(1+$C94)+'Jahr3 B2C'!K42*'Jahr3 B2C'!$C42*(1+$C94)+'Jahr3 B2B'!K33*'Jahr3 B2B'!$C33*(1+$C94)+'Jahr3 B2B'!K34*'Jahr3 B2B'!$C34*(1+$C94)+'Jahr3 B2B'!K35*'Jahr3 B2B'!$C35*(1+$C94)+'Jahr3 B2B'!K36*'Jahr3 B2B'!$C36*(1+$C94)+'Jahr3 B2B'!K37*'Jahr3 B2B'!$C37*(1+$C94)+'Jahr3 B2B'!K38*'Jahr3 B2B'!$C38*(1+$C94)+'Jahr3 B2B'!K39*'Jahr3 B2B'!$C39*(1+$C94)+'Jahr3 B2B'!K40*'Jahr3 B2B'!$C40*(1+$C94)+'Jahr3 B2B'!K41*'Jahr3 B2B'!$C41*(1+$C94)+'Jahr3 B2B'!K42*'Jahr3 B2B'!$C42*(1+$C94)</f>
        <v>0</v>
      </c>
      <c r="M94" s="134">
        <f>'Jahr3 B2C'!L33*'Jahr3 B2C'!$C33*(1+$C94)+'Jahr3 B2C'!L34*'Jahr3 B2C'!$C34*(1+$C94)+'Jahr3 B2C'!L35*'Jahr3 B2C'!$C35*(1+$C94)+'Jahr3 B2C'!L36*'Jahr3 B2C'!$C36*(1+$C94)+'Jahr3 B2C'!L37*'Jahr3 B2C'!$C37*(1+$C94)+'Jahr3 B2C'!L38*'Jahr3 B2C'!$C38*(1+$C94)+'Jahr3 B2C'!L39*'Jahr3 B2C'!$C39*(1+$C94)+'Jahr3 B2C'!L40*'Jahr3 B2C'!$C40*(1+$C94)+'Jahr3 B2C'!L41*'Jahr3 B2C'!$C41*(1+$C94)+'Jahr3 B2C'!L42*'Jahr3 B2C'!$C42*(1+$C94)+'Jahr3 B2B'!L33*'Jahr3 B2B'!$C33*(1+$C94)+'Jahr3 B2B'!L34*'Jahr3 B2B'!$C34*(1+$C94)+'Jahr3 B2B'!L35*'Jahr3 B2B'!$C35*(1+$C94)+'Jahr3 B2B'!L36*'Jahr3 B2B'!$C36*(1+$C94)+'Jahr3 B2B'!L37*'Jahr3 B2B'!$C37*(1+$C94)+'Jahr3 B2B'!L38*'Jahr3 B2B'!$C38*(1+$C94)+'Jahr3 B2B'!L39*'Jahr3 B2B'!$C39*(1+$C94)+'Jahr3 B2B'!L40*'Jahr3 B2B'!$C40*(1+$C94)+'Jahr3 B2B'!L41*'Jahr3 B2B'!$C41*(1+$C94)+'Jahr3 B2B'!L42*'Jahr3 B2B'!$C42*(1+$C94)</f>
        <v>0</v>
      </c>
      <c r="N94" s="134">
        <f>'Jahr3 B2C'!M33*'Jahr3 B2C'!$C33*(1+$C94)+'Jahr3 B2C'!M34*'Jahr3 B2C'!$C34*(1+$C94)+'Jahr3 B2C'!M35*'Jahr3 B2C'!$C35*(1+$C94)+'Jahr3 B2C'!M36*'Jahr3 B2C'!$C36*(1+$C94)+'Jahr3 B2C'!M37*'Jahr3 B2C'!$C37*(1+$C94)+'Jahr3 B2C'!M38*'Jahr3 B2C'!$C38*(1+$C94)+'Jahr3 B2C'!M39*'Jahr3 B2C'!$C39*(1+$C94)+'Jahr3 B2C'!M40*'Jahr3 B2C'!$C40*(1+$C94)+'Jahr3 B2C'!M41*'Jahr3 B2C'!$C41*(1+$C94)+'Jahr3 B2C'!M42*'Jahr3 B2C'!$C42*(1+$C94)+'Jahr3 B2B'!M33*'Jahr3 B2B'!$C33*(1+$C94)+'Jahr3 B2B'!M34*'Jahr3 B2B'!$C34*(1+$C94)+'Jahr3 B2B'!M35*'Jahr3 B2B'!$C35*(1+$C94)+'Jahr3 B2B'!M36*'Jahr3 B2B'!$C36*(1+$C94)+'Jahr3 B2B'!M37*'Jahr3 B2B'!$C37*(1+$C94)+'Jahr3 B2B'!M38*'Jahr3 B2B'!$C38*(1+$C94)+'Jahr3 B2B'!M39*'Jahr3 B2B'!$C39*(1+$C94)+'Jahr3 B2B'!M40*'Jahr3 B2B'!$C40*(1+$C94)+'Jahr3 B2B'!M41*'Jahr3 B2B'!$C41*(1+$C94)+'Jahr3 B2B'!M42*'Jahr3 B2B'!$C42*(1+$C94)</f>
        <v>0</v>
      </c>
      <c r="O94" s="134">
        <f>'Jahr3 B2C'!N33*'Jahr3 B2C'!$C33*(1+$C94)+'Jahr3 B2C'!N34*'Jahr3 B2C'!$C34*(1+$C94)+'Jahr3 B2C'!N35*'Jahr3 B2C'!$C35*(1+$C94)+'Jahr3 B2C'!N36*'Jahr3 B2C'!$C36*(1+$C94)+'Jahr3 B2C'!N37*'Jahr3 B2C'!$C37*(1+$C94)+'Jahr3 B2C'!N38*'Jahr3 B2C'!$C38*(1+$C94)+'Jahr3 B2C'!N39*'Jahr3 B2C'!$C39*(1+$C94)+'Jahr3 B2C'!N40*'Jahr3 B2C'!$C40*(1+$C94)+'Jahr3 B2C'!N41*'Jahr3 B2C'!$C41*(1+$C94)+'Jahr3 B2C'!N42*'Jahr3 B2C'!$C42*(1+$C94)+'Jahr3 B2B'!N33*'Jahr3 B2B'!$C33*(1+$C94)+'Jahr3 B2B'!N34*'Jahr3 B2B'!$C34*(1+$C94)+'Jahr3 B2B'!N35*'Jahr3 B2B'!$C35*(1+$C94)+'Jahr3 B2B'!N36*'Jahr3 B2B'!$C36*(1+$C94)+'Jahr3 B2B'!N37*'Jahr3 B2B'!$C37*(1+$C94)+'Jahr3 B2B'!N38*'Jahr3 B2B'!$C38*(1+$C94)+'Jahr3 B2B'!N39*'Jahr3 B2B'!$C39*(1+$C94)+'Jahr3 B2B'!N40*'Jahr3 B2B'!$C40*(1+$C94)+'Jahr3 B2B'!N41*'Jahr3 B2B'!$C41*(1+$C94)+'Jahr3 B2B'!N42*'Jahr3 B2B'!$C42*(1+$C94)</f>
        <v>0</v>
      </c>
      <c r="P94" s="134">
        <f>'Jahr3 B2C'!O33*'Jahr3 B2C'!$C33*(1+$C94)+'Jahr3 B2C'!O34*'Jahr3 B2C'!$C34*(1+$C94)+'Jahr3 B2C'!O35*'Jahr3 B2C'!$C35*(1+$C94)+'Jahr3 B2C'!O36*'Jahr3 B2C'!$C36*(1+$C94)+'Jahr3 B2C'!O37*'Jahr3 B2C'!$C37*(1+$C94)+'Jahr3 B2C'!O38*'Jahr3 B2C'!$C38*(1+$C94)+'Jahr3 B2C'!O39*'Jahr3 B2C'!$C39*(1+$C94)+'Jahr3 B2C'!O40*'Jahr3 B2C'!$C40*(1+$C94)+'Jahr3 B2C'!O41*'Jahr3 B2C'!$C41*(1+$C94)+'Jahr3 B2C'!O42*'Jahr3 B2C'!$C42*(1+$C94)+'Jahr3 B2B'!O33*'Jahr3 B2B'!$C33*(1+$C94)+'Jahr3 B2B'!O34*'Jahr3 B2B'!$C34*(1+$C94)+'Jahr3 B2B'!O35*'Jahr3 B2B'!$C35*(1+$C94)+'Jahr3 B2B'!O36*'Jahr3 B2B'!$C36*(1+$C94)+'Jahr3 B2B'!O37*'Jahr3 B2B'!$C37*(1+$C94)+'Jahr3 B2B'!O38*'Jahr3 B2B'!$C38*(1+$C94)+'Jahr3 B2B'!O39*'Jahr3 B2B'!$C39*(1+$C94)+'Jahr3 B2B'!O40*'Jahr3 B2B'!$C40*(1+$C94)+'Jahr3 B2B'!O41*'Jahr3 B2B'!$C41*(1+$C94)+'Jahr3 B2B'!O42*'Jahr3 B2B'!$C42*(1+$C94)</f>
        <v>0</v>
      </c>
      <c r="Q94" s="134">
        <f>'Jahr3 B2C'!P33*'Jahr3 B2C'!$C33*(1+$C94)+'Jahr3 B2C'!P34*'Jahr3 B2C'!$C34*(1+$C94)+'Jahr3 B2C'!P35*'Jahr3 B2C'!$C35*(1+$C94)+'Jahr3 B2C'!P36*'Jahr3 B2C'!$C36*(1+$C94)+'Jahr3 B2C'!P37*'Jahr3 B2C'!$C37*(1+$C94)+'Jahr3 B2C'!P38*'Jahr3 B2C'!$C38*(1+$C94)+'Jahr3 B2C'!P39*'Jahr3 B2C'!$C39*(1+$C94)+'Jahr3 B2C'!P40*'Jahr3 B2C'!$C40*(1+$C94)+'Jahr3 B2C'!P41*'Jahr3 B2C'!$C41*(1+$C94)+'Jahr3 B2C'!P42*'Jahr3 B2C'!$C42*(1+$C94)+'Jahr3 B2B'!P33*'Jahr3 B2B'!$C33*(1+$C94)+'Jahr3 B2B'!P34*'Jahr3 B2B'!$C34*(1+$C94)+'Jahr3 B2B'!P35*'Jahr3 B2B'!$C35*(1+$C94)+'Jahr3 B2B'!P36*'Jahr3 B2B'!$C36*(1+$C94)+'Jahr3 B2B'!P37*'Jahr3 B2B'!$C37*(1+$C94)+'Jahr3 B2B'!P38*'Jahr3 B2B'!$C38*(1+$C94)+'Jahr3 B2B'!P39*'Jahr3 B2B'!$C39*(1+$C94)+'Jahr3 B2B'!P40*'Jahr3 B2B'!$C40*(1+$C94)+'Jahr3 B2B'!P41*'Jahr3 B2B'!$C41*(1+$C94)+'Jahr3 B2B'!P42*'Jahr3 B2B'!$C42*(1+$C94)</f>
        <v>0</v>
      </c>
      <c r="R94" s="134">
        <f t="shared" si="67"/>
        <v>0</v>
      </c>
      <c r="S94" s="56"/>
      <c r="T94" s="56"/>
      <c r="U94" s="195"/>
      <c r="V94" s="195"/>
      <c r="W94" s="195"/>
      <c r="X94" s="195"/>
      <c r="Y94" s="195"/>
      <c r="Z94" s="195"/>
      <c r="AA94" s="195"/>
      <c r="AB94" s="195"/>
      <c r="AC94" s="195"/>
      <c r="AD94" s="195"/>
      <c r="AE94" s="195"/>
      <c r="AF94" s="195"/>
      <c r="AG94" s="195"/>
      <c r="AH94" s="195"/>
      <c r="AI94" s="195"/>
      <c r="AJ94" s="195"/>
      <c r="AK94" s="195"/>
      <c r="AL94" s="195"/>
    </row>
    <row r="95" ht="15.0" customHeight="1">
      <c r="A95" s="15"/>
      <c r="B95" s="196" t="str">
        <f>'Jahr1 B2C'!A44</f>
        <v>Produktgruppe 4</v>
      </c>
      <c r="C95" s="217">
        <f t="shared" si="68"/>
        <v>0.19</v>
      </c>
      <c r="D95" s="198">
        <v>0.0</v>
      </c>
      <c r="E95" s="134">
        <f>'LIQ Jahr2'!Q95</f>
        <v>0</v>
      </c>
      <c r="F95" s="134">
        <f>'Jahr3 B2C'!E45*'Jahr3 B2C'!$C45*(1+$C95)+'Jahr3 B2C'!E46*'Jahr3 B2C'!$C46*(1+$C95)+'Jahr3 B2C'!E47*'Jahr3 B2C'!$C47*(1+$C95)+'Jahr3 B2C'!E48*'Jahr3 B2C'!$C48*(1+$C95)+'Jahr3 B2C'!E49*'Jahr3 B2C'!$C49*(1+$C95)+'Jahr3 B2C'!E50*'Jahr3 B2C'!$C50*(1+$C95)+'Jahr3 B2C'!E51*'Jahr3 B2C'!$C51*(1+$C95)+'Jahr3 B2C'!E52*'Jahr3 B2C'!$C52*(1+$C95)+'Jahr3 B2C'!E53*'Jahr3 B2C'!$C53*(1+$C95)+'Jahr3 B2C'!E54*'Jahr3 B2C'!$C54*(1+$C95)+'Jahr3 B2B'!E45*'Jahr3 B2B'!$C45*(1+$C95)+'Jahr3 B2B'!E46*'Jahr3 B2B'!$C46*(1+$C95)+'Jahr3 B2B'!E47*'Jahr3 B2B'!$C47*(1+$C95)+'Jahr3 B2B'!E48*'Jahr3 B2B'!$C48*(1+$C95)+'Jahr3 B2B'!E49*'Jahr3 B2B'!$C49*(1+$C95)+'Jahr3 B2B'!E50*'Jahr3 B2B'!$C50*(1+$C95)+'Jahr3 B2B'!E51*'Jahr3 B2B'!$C51*(1+$C95)+'Jahr3 B2B'!E52*'Jahr3 B2B'!$C52*(1+$C95)+'Jahr3 B2B'!E53*'Jahr3 B2B'!$C53*(1+$C95)+'Jahr3 B2B'!E54*'Jahr3 B2B'!$C54*(1+$C95)</f>
        <v>0</v>
      </c>
      <c r="G95" s="134">
        <f>'Jahr3 B2C'!F45*'Jahr3 B2C'!$C45*(1+$C95)+'Jahr3 B2C'!F46*'Jahr3 B2C'!$C46*(1+$C95)+'Jahr3 B2C'!F47*'Jahr3 B2C'!$C47*(1+$C95)+'Jahr3 B2C'!F48*'Jahr3 B2C'!$C48*(1+$C95)+'Jahr3 B2C'!F49*'Jahr3 B2C'!$C49*(1+$C95)+'Jahr3 B2C'!F50*'Jahr3 B2C'!$C50*(1+$C95)+'Jahr3 B2C'!F51*'Jahr3 B2C'!$C51*(1+$C95)+'Jahr3 B2C'!F52*'Jahr3 B2C'!$C52*(1+$C95)+'Jahr3 B2C'!F53*'Jahr3 B2C'!$C53*(1+$C95)+'Jahr3 B2C'!F54*'Jahr3 B2C'!$C54*(1+$C95)+'Jahr3 B2B'!F45*'Jahr3 B2B'!$C45*(1+$C95)+'Jahr3 B2B'!F46*'Jahr3 B2B'!$C46*(1+$C95)+'Jahr3 B2B'!F47*'Jahr3 B2B'!$C47*(1+$C95)+'Jahr3 B2B'!F48*'Jahr3 B2B'!$C48*(1+$C95)+'Jahr3 B2B'!F49*'Jahr3 B2B'!$C49*(1+$C95)+'Jahr3 B2B'!F50*'Jahr3 B2B'!$C50*(1+$C95)+'Jahr3 B2B'!F51*'Jahr3 B2B'!$C51*(1+$C95)+'Jahr3 B2B'!F52*'Jahr3 B2B'!$C52*(1+$C95)+'Jahr3 B2B'!F53*'Jahr3 B2B'!$C53*(1+$C95)+'Jahr3 B2B'!F54*'Jahr3 B2B'!$C54*(1+$C95)</f>
        <v>0</v>
      </c>
      <c r="H95" s="134">
        <f>'Jahr3 B2C'!G45*'Jahr3 B2C'!$C45*(1+$C95)+'Jahr3 B2C'!G46*'Jahr3 B2C'!$C46*(1+$C95)+'Jahr3 B2C'!G47*'Jahr3 B2C'!$C47*(1+$C95)+'Jahr3 B2C'!G48*'Jahr3 B2C'!$C48*(1+$C95)+'Jahr3 B2C'!G49*'Jahr3 B2C'!$C49*(1+$C95)+'Jahr3 B2C'!G50*'Jahr3 B2C'!$C50*(1+$C95)+'Jahr3 B2C'!G51*'Jahr3 B2C'!$C51*(1+$C95)+'Jahr3 B2C'!G52*'Jahr3 B2C'!$C52*(1+$C95)+'Jahr3 B2C'!G53*'Jahr3 B2C'!$C53*(1+$C95)+'Jahr3 B2C'!G54*'Jahr3 B2C'!$C54*(1+$C95)+'Jahr3 B2B'!G45*'Jahr3 B2B'!$C45*(1+$C95)+'Jahr3 B2B'!G46*'Jahr3 B2B'!$C46*(1+$C95)+'Jahr3 B2B'!G47*'Jahr3 B2B'!$C47*(1+$C95)+'Jahr3 B2B'!G48*'Jahr3 B2B'!$C48*(1+$C95)+'Jahr3 B2B'!G49*'Jahr3 B2B'!$C49*(1+$C95)+'Jahr3 B2B'!G50*'Jahr3 B2B'!$C50*(1+$C95)+'Jahr3 B2B'!G51*'Jahr3 B2B'!$C51*(1+$C95)+'Jahr3 B2B'!G52*'Jahr3 B2B'!$C52*(1+$C95)+'Jahr3 B2B'!G53*'Jahr3 B2B'!$C53*(1+$C95)+'Jahr3 B2B'!G54*'Jahr3 B2B'!$C54*(1+$C95)</f>
        <v>0</v>
      </c>
      <c r="I95" s="134">
        <f>'Jahr3 B2C'!H45*'Jahr3 B2C'!$C45*(1+$C95)+'Jahr3 B2C'!H46*'Jahr3 B2C'!$C46*(1+$C95)+'Jahr3 B2C'!H47*'Jahr3 B2C'!$C47*(1+$C95)+'Jahr3 B2C'!H48*'Jahr3 B2C'!$C48*(1+$C95)+'Jahr3 B2C'!H49*'Jahr3 B2C'!$C49*(1+$C95)+'Jahr3 B2C'!H50*'Jahr3 B2C'!$C50*(1+$C95)+'Jahr3 B2C'!H51*'Jahr3 B2C'!$C51*(1+$C95)+'Jahr3 B2C'!H52*'Jahr3 B2C'!$C52*(1+$C95)+'Jahr3 B2C'!H53*'Jahr3 B2C'!$C53*(1+$C95)+'Jahr3 B2C'!H54*'Jahr3 B2C'!$C54*(1+$C95)+'Jahr3 B2B'!H45*'Jahr3 B2B'!$C45*(1+$C95)+'Jahr3 B2B'!H46*'Jahr3 B2B'!$C46*(1+$C95)+'Jahr3 B2B'!H47*'Jahr3 B2B'!$C47*(1+$C95)+'Jahr3 B2B'!H48*'Jahr3 B2B'!$C48*(1+$C95)+'Jahr3 B2B'!H49*'Jahr3 B2B'!$C49*(1+$C95)+'Jahr3 B2B'!H50*'Jahr3 B2B'!$C50*(1+$C95)+'Jahr3 B2B'!H51*'Jahr3 B2B'!$C51*(1+$C95)+'Jahr3 B2B'!H52*'Jahr3 B2B'!$C52*(1+$C95)+'Jahr3 B2B'!H53*'Jahr3 B2B'!$C53*(1+$C95)+'Jahr3 B2B'!H54*'Jahr3 B2B'!$C54*(1+$C95)</f>
        <v>0</v>
      </c>
      <c r="J95" s="134">
        <f>'Jahr3 B2C'!I45*'Jahr3 B2C'!$C45*(1+$C95)+'Jahr3 B2C'!I46*'Jahr3 B2C'!$C46*(1+$C95)+'Jahr3 B2C'!I47*'Jahr3 B2C'!$C47*(1+$C95)+'Jahr3 B2C'!I48*'Jahr3 B2C'!$C48*(1+$C95)+'Jahr3 B2C'!I49*'Jahr3 B2C'!$C49*(1+$C95)+'Jahr3 B2C'!I50*'Jahr3 B2C'!$C50*(1+$C95)+'Jahr3 B2C'!I51*'Jahr3 B2C'!$C51*(1+$C95)+'Jahr3 B2C'!I52*'Jahr3 B2C'!$C52*(1+$C95)+'Jahr3 B2C'!I53*'Jahr3 B2C'!$C53*(1+$C95)+'Jahr3 B2C'!I54*'Jahr3 B2C'!$C54*(1+$C95)+'Jahr3 B2B'!I45*'Jahr3 B2B'!$C45*(1+$C95)+'Jahr3 B2B'!I46*'Jahr3 B2B'!$C46*(1+$C95)+'Jahr3 B2B'!I47*'Jahr3 B2B'!$C47*(1+$C95)+'Jahr3 B2B'!I48*'Jahr3 B2B'!$C48*(1+$C95)+'Jahr3 B2B'!I49*'Jahr3 B2B'!$C49*(1+$C95)+'Jahr3 B2B'!I50*'Jahr3 B2B'!$C50*(1+$C95)+'Jahr3 B2B'!I51*'Jahr3 B2B'!$C51*(1+$C95)+'Jahr3 B2B'!I52*'Jahr3 B2B'!$C52*(1+$C95)+'Jahr3 B2B'!I53*'Jahr3 B2B'!$C53*(1+$C95)+'Jahr3 B2B'!I54*'Jahr3 B2B'!$C54*(1+$C95)</f>
        <v>0</v>
      </c>
      <c r="K95" s="134">
        <f>'Jahr3 B2C'!J45*'Jahr3 B2C'!$C45*(1+$C95)+'Jahr3 B2C'!J46*'Jahr3 B2C'!$C46*(1+$C95)+'Jahr3 B2C'!J47*'Jahr3 B2C'!$C47*(1+$C95)+'Jahr3 B2C'!J48*'Jahr3 B2C'!$C48*(1+$C95)+'Jahr3 B2C'!J49*'Jahr3 B2C'!$C49*(1+$C95)+'Jahr3 B2C'!J50*'Jahr3 B2C'!$C50*(1+$C95)+'Jahr3 B2C'!J51*'Jahr3 B2C'!$C51*(1+$C95)+'Jahr3 B2C'!J52*'Jahr3 B2C'!$C52*(1+$C95)+'Jahr3 B2C'!J53*'Jahr3 B2C'!$C53*(1+$C95)+'Jahr3 B2C'!J54*'Jahr3 B2C'!$C54*(1+$C95)+'Jahr3 B2B'!J45*'Jahr3 B2B'!$C45*(1+$C95)+'Jahr3 B2B'!J46*'Jahr3 B2B'!$C46*(1+$C95)+'Jahr3 B2B'!J47*'Jahr3 B2B'!$C47*(1+$C95)+'Jahr3 B2B'!J48*'Jahr3 B2B'!$C48*(1+$C95)+'Jahr3 B2B'!J49*'Jahr3 B2B'!$C49*(1+$C95)+'Jahr3 B2B'!J50*'Jahr3 B2B'!$C50*(1+$C95)+'Jahr3 B2B'!J51*'Jahr3 B2B'!$C51*(1+$C95)+'Jahr3 B2B'!J52*'Jahr3 B2B'!$C52*(1+$C95)+'Jahr3 B2B'!J53*'Jahr3 B2B'!$C53*(1+$C95)+'Jahr3 B2B'!J54*'Jahr3 B2B'!$C54*(1+$C95)</f>
        <v>0</v>
      </c>
      <c r="L95" s="134">
        <f>'Jahr3 B2C'!K45*'Jahr3 B2C'!$C45*(1+$C95)+'Jahr3 B2C'!K46*'Jahr3 B2C'!$C46*(1+$C95)+'Jahr3 B2C'!K47*'Jahr3 B2C'!$C47*(1+$C95)+'Jahr3 B2C'!K48*'Jahr3 B2C'!$C48*(1+$C95)+'Jahr3 B2C'!K49*'Jahr3 B2C'!$C49*(1+$C95)+'Jahr3 B2C'!K50*'Jahr3 B2C'!$C50*(1+$C95)+'Jahr3 B2C'!K51*'Jahr3 B2C'!$C51*(1+$C95)+'Jahr3 B2C'!K52*'Jahr3 B2C'!$C52*(1+$C95)+'Jahr3 B2C'!K53*'Jahr3 B2C'!$C53*(1+$C95)+'Jahr3 B2C'!K54*'Jahr3 B2C'!$C54*(1+$C95)+'Jahr3 B2B'!K45*'Jahr3 B2B'!$C45*(1+$C95)+'Jahr3 B2B'!K46*'Jahr3 B2B'!$C46*(1+$C95)+'Jahr3 B2B'!K47*'Jahr3 B2B'!$C47*(1+$C95)+'Jahr3 B2B'!K48*'Jahr3 B2B'!$C48*(1+$C95)+'Jahr3 B2B'!K49*'Jahr3 B2B'!$C49*(1+$C95)+'Jahr3 B2B'!K50*'Jahr3 B2B'!$C50*(1+$C95)+'Jahr3 B2B'!K51*'Jahr3 B2B'!$C51*(1+$C95)+'Jahr3 B2B'!K52*'Jahr3 B2B'!$C52*(1+$C95)+'Jahr3 B2B'!K53*'Jahr3 B2B'!$C53*(1+$C95)+'Jahr3 B2B'!K54*'Jahr3 B2B'!$C54*(1+$C95)</f>
        <v>0</v>
      </c>
      <c r="M95" s="134">
        <f>'Jahr3 B2C'!L45*'Jahr3 B2C'!$C45*(1+$C95)+'Jahr3 B2C'!L46*'Jahr3 B2C'!$C46*(1+$C95)+'Jahr3 B2C'!L47*'Jahr3 B2C'!$C47*(1+$C95)+'Jahr3 B2C'!L48*'Jahr3 B2C'!$C48*(1+$C95)+'Jahr3 B2C'!L49*'Jahr3 B2C'!$C49*(1+$C95)+'Jahr3 B2C'!L50*'Jahr3 B2C'!$C50*(1+$C95)+'Jahr3 B2C'!L51*'Jahr3 B2C'!$C51*(1+$C95)+'Jahr3 B2C'!L52*'Jahr3 B2C'!$C52*(1+$C95)+'Jahr3 B2C'!L53*'Jahr3 B2C'!$C53*(1+$C95)+'Jahr3 B2C'!L54*'Jahr3 B2C'!$C54*(1+$C95)+'Jahr3 B2B'!L45*'Jahr3 B2B'!$C45*(1+$C95)+'Jahr3 B2B'!L46*'Jahr3 B2B'!$C46*(1+$C95)+'Jahr3 B2B'!L47*'Jahr3 B2B'!$C47*(1+$C95)+'Jahr3 B2B'!L48*'Jahr3 B2B'!$C48*(1+$C95)+'Jahr3 B2B'!L49*'Jahr3 B2B'!$C49*(1+$C95)+'Jahr3 B2B'!L50*'Jahr3 B2B'!$C50*(1+$C95)+'Jahr3 B2B'!L51*'Jahr3 B2B'!$C51*(1+$C95)+'Jahr3 B2B'!L52*'Jahr3 B2B'!$C52*(1+$C95)+'Jahr3 B2B'!L53*'Jahr3 B2B'!$C53*(1+$C95)+'Jahr3 B2B'!L54*'Jahr3 B2B'!$C54*(1+$C95)</f>
        <v>0</v>
      </c>
      <c r="N95" s="134">
        <f>'Jahr3 B2C'!M45*'Jahr3 B2C'!$C45*(1+$C95)+'Jahr3 B2C'!M46*'Jahr3 B2C'!$C46*(1+$C95)+'Jahr3 B2C'!M47*'Jahr3 B2C'!$C47*(1+$C95)+'Jahr3 B2C'!M48*'Jahr3 B2C'!$C48*(1+$C95)+'Jahr3 B2C'!M49*'Jahr3 B2C'!$C49*(1+$C95)+'Jahr3 B2C'!M50*'Jahr3 B2C'!$C50*(1+$C95)+'Jahr3 B2C'!M51*'Jahr3 B2C'!$C51*(1+$C95)+'Jahr3 B2C'!M52*'Jahr3 B2C'!$C52*(1+$C95)+'Jahr3 B2C'!M53*'Jahr3 B2C'!$C53*(1+$C95)+'Jahr3 B2C'!M54*'Jahr3 B2C'!$C54*(1+$C95)+'Jahr3 B2B'!M45*'Jahr3 B2B'!$C45*(1+$C95)+'Jahr3 B2B'!M46*'Jahr3 B2B'!$C46*(1+$C95)+'Jahr3 B2B'!M47*'Jahr3 B2B'!$C47*(1+$C95)+'Jahr3 B2B'!M48*'Jahr3 B2B'!$C48*(1+$C95)+'Jahr3 B2B'!M49*'Jahr3 B2B'!$C49*(1+$C95)+'Jahr3 B2B'!M50*'Jahr3 B2B'!$C50*(1+$C95)+'Jahr3 B2B'!M51*'Jahr3 B2B'!$C51*(1+$C95)+'Jahr3 B2B'!M52*'Jahr3 B2B'!$C52*(1+$C95)+'Jahr3 B2B'!M53*'Jahr3 B2B'!$C53*(1+$C95)+'Jahr3 B2B'!M54*'Jahr3 B2B'!$C54*(1+$C95)</f>
        <v>0</v>
      </c>
      <c r="O95" s="134">
        <f>'Jahr3 B2C'!N45*'Jahr3 B2C'!$C45*(1+$C95)+'Jahr3 B2C'!N46*'Jahr3 B2C'!$C46*(1+$C95)+'Jahr3 B2C'!N47*'Jahr3 B2C'!$C47*(1+$C95)+'Jahr3 B2C'!N48*'Jahr3 B2C'!$C48*(1+$C95)+'Jahr3 B2C'!N49*'Jahr3 B2C'!$C49*(1+$C95)+'Jahr3 B2C'!N50*'Jahr3 B2C'!$C50*(1+$C95)+'Jahr3 B2C'!N51*'Jahr3 B2C'!$C51*(1+$C95)+'Jahr3 B2C'!N52*'Jahr3 B2C'!$C52*(1+$C95)+'Jahr3 B2C'!N53*'Jahr3 B2C'!$C53*(1+$C95)+'Jahr3 B2C'!N54*'Jahr3 B2C'!$C54*(1+$C95)+'Jahr3 B2B'!N45*'Jahr3 B2B'!$C45*(1+$C95)+'Jahr3 B2B'!N46*'Jahr3 B2B'!$C46*(1+$C95)+'Jahr3 B2B'!N47*'Jahr3 B2B'!$C47*(1+$C95)+'Jahr3 B2B'!N48*'Jahr3 B2B'!$C48*(1+$C95)+'Jahr3 B2B'!N49*'Jahr3 B2B'!$C49*(1+$C95)+'Jahr3 B2B'!N50*'Jahr3 B2B'!$C50*(1+$C95)+'Jahr3 B2B'!N51*'Jahr3 B2B'!$C51*(1+$C95)+'Jahr3 B2B'!N52*'Jahr3 B2B'!$C52*(1+$C95)+'Jahr3 B2B'!N53*'Jahr3 B2B'!$C53*(1+$C95)+'Jahr3 B2B'!N54*'Jahr3 B2B'!$C54*(1+$C95)</f>
        <v>0</v>
      </c>
      <c r="P95" s="134">
        <f>'Jahr3 B2C'!O45*'Jahr3 B2C'!$C45*(1+$C95)+'Jahr3 B2C'!O46*'Jahr3 B2C'!$C46*(1+$C95)+'Jahr3 B2C'!O47*'Jahr3 B2C'!$C47*(1+$C95)+'Jahr3 B2C'!O48*'Jahr3 B2C'!$C48*(1+$C95)+'Jahr3 B2C'!O49*'Jahr3 B2C'!$C49*(1+$C95)+'Jahr3 B2C'!O50*'Jahr3 B2C'!$C50*(1+$C95)+'Jahr3 B2C'!O51*'Jahr3 B2C'!$C51*(1+$C95)+'Jahr3 B2C'!O52*'Jahr3 B2C'!$C52*(1+$C95)+'Jahr3 B2C'!O53*'Jahr3 B2C'!$C53*(1+$C95)+'Jahr3 B2C'!O54*'Jahr3 B2C'!$C54*(1+$C95)+'Jahr3 B2B'!O45*'Jahr3 B2B'!$C45*(1+$C95)+'Jahr3 B2B'!O46*'Jahr3 B2B'!$C46*(1+$C95)+'Jahr3 B2B'!O47*'Jahr3 B2B'!$C47*(1+$C95)+'Jahr3 B2B'!O48*'Jahr3 B2B'!$C48*(1+$C95)+'Jahr3 B2B'!O49*'Jahr3 B2B'!$C49*(1+$C95)+'Jahr3 B2B'!O50*'Jahr3 B2B'!$C50*(1+$C95)+'Jahr3 B2B'!O51*'Jahr3 B2B'!$C51*(1+$C95)+'Jahr3 B2B'!O52*'Jahr3 B2B'!$C52*(1+$C95)+'Jahr3 B2B'!O53*'Jahr3 B2B'!$C53*(1+$C95)+'Jahr3 B2B'!O54*'Jahr3 B2B'!$C54*(1+$C95)</f>
        <v>0</v>
      </c>
      <c r="Q95" s="134">
        <f>'Jahr3 B2C'!P45*'Jahr3 B2C'!$C45*(1+$C95)+'Jahr3 B2C'!P46*'Jahr3 B2C'!$C46*(1+$C95)+'Jahr3 B2C'!P47*'Jahr3 B2C'!$C47*(1+$C95)+'Jahr3 B2C'!P48*'Jahr3 B2C'!$C48*(1+$C95)+'Jahr3 B2C'!P49*'Jahr3 B2C'!$C49*(1+$C95)+'Jahr3 B2C'!P50*'Jahr3 B2C'!$C50*(1+$C95)+'Jahr3 B2C'!P51*'Jahr3 B2C'!$C51*(1+$C95)+'Jahr3 B2C'!P52*'Jahr3 B2C'!$C52*(1+$C95)+'Jahr3 B2C'!P53*'Jahr3 B2C'!$C53*(1+$C95)+'Jahr3 B2C'!P54*'Jahr3 B2C'!$C54*(1+$C95)+'Jahr3 B2B'!P45*'Jahr3 B2B'!$C45*(1+$C95)+'Jahr3 B2B'!P46*'Jahr3 B2B'!$C46*(1+$C95)+'Jahr3 B2B'!P47*'Jahr3 B2B'!$C47*(1+$C95)+'Jahr3 B2B'!P48*'Jahr3 B2B'!$C48*(1+$C95)+'Jahr3 B2B'!P49*'Jahr3 B2B'!$C49*(1+$C95)+'Jahr3 B2B'!P50*'Jahr3 B2B'!$C50*(1+$C95)+'Jahr3 B2B'!P51*'Jahr3 B2B'!$C51*(1+$C95)+'Jahr3 B2B'!P52*'Jahr3 B2B'!$C52*(1+$C95)+'Jahr3 B2B'!P53*'Jahr3 B2B'!$C53*(1+$C95)+'Jahr3 B2B'!P54*'Jahr3 B2B'!$C54*(1+$C95)</f>
        <v>0</v>
      </c>
      <c r="R95" s="134">
        <f t="shared" si="67"/>
        <v>0</v>
      </c>
      <c r="S95" s="56"/>
      <c r="T95" s="56"/>
      <c r="U95" s="195"/>
      <c r="V95" s="195"/>
      <c r="W95" s="195"/>
      <c r="X95" s="195"/>
      <c r="Y95" s="195"/>
      <c r="Z95" s="195"/>
      <c r="AA95" s="195"/>
      <c r="AB95" s="195"/>
      <c r="AC95" s="195"/>
      <c r="AD95" s="195"/>
      <c r="AE95" s="195"/>
      <c r="AF95" s="195"/>
      <c r="AG95" s="195"/>
      <c r="AH95" s="195"/>
      <c r="AI95" s="195"/>
      <c r="AJ95" s="195"/>
      <c r="AK95" s="195"/>
      <c r="AL95" s="195"/>
    </row>
    <row r="96" ht="15.0" customHeight="1">
      <c r="A96" s="15"/>
      <c r="B96" s="196" t="str">
        <f>'Jahr1 B2C'!A56</f>
        <v>Produktgruppe 5</v>
      </c>
      <c r="C96" s="217">
        <f t="shared" si="68"/>
        <v>0.19</v>
      </c>
      <c r="D96" s="198">
        <v>0.0</v>
      </c>
      <c r="E96" s="134">
        <f>'LIQ Jahr2'!Q96</f>
        <v>0</v>
      </c>
      <c r="F96" s="134">
        <f>'Jahr3 B2C'!E57*'Jahr3 B2C'!$C57*(1+$C96)+'Jahr3 B2C'!E58*'Jahr3 B2C'!$C58*(1+$C96)+'Jahr3 B2C'!E59*'Jahr3 B2C'!$C59*(1+$C96)+'Jahr3 B2C'!E60*'Jahr3 B2C'!$C60*(1+$C96)+'Jahr3 B2C'!E61*'Jahr3 B2C'!$C61*(1+$C96)+'Jahr3 B2C'!E62*'Jahr3 B2C'!$C62*(1+$C96)+'Jahr3 B2C'!E63*'Jahr3 B2C'!$C63*(1+$C96)+'Jahr3 B2C'!E64*'Jahr3 B2C'!$C64*(1+$C96)+'Jahr3 B2C'!E65*'Jahr3 B2C'!$C65*(1+$C96)+'Jahr3 B2C'!E66*'Jahr3 B2C'!$C66*(1+$C96)+'Jahr3 B2B'!E57*'Jahr3 B2B'!$C57*(1+$C96)+'Jahr3 B2B'!E58*'Jahr3 B2B'!$C58*(1+$C96)+'Jahr3 B2B'!E59*'Jahr3 B2B'!$C59*(1+$C96)+'Jahr3 B2B'!E60*'Jahr3 B2B'!$C60*(1+$C96)+'Jahr3 B2B'!E61*'Jahr3 B2B'!$C61*(1+$C96)+'Jahr3 B2B'!E62*'Jahr3 B2B'!$C62*(1+$C96)+'Jahr3 B2B'!E63*'Jahr3 B2B'!$C63*(1+$C96)+'Jahr3 B2B'!E64*'Jahr3 B2B'!$C64*(1+$C96)+'Jahr3 B2B'!E65*'Jahr3 B2B'!$C65*(1+$C96)+'Jahr3 B2B'!E66*'Jahr3 B2B'!$C66*(1+$C96)</f>
        <v>0</v>
      </c>
      <c r="G96" s="134">
        <f>'Jahr3 B2C'!F57*'Jahr3 B2C'!$C57*(1+$C96)+'Jahr3 B2C'!F58*'Jahr3 B2C'!$C58*(1+$C96)+'Jahr3 B2C'!F59*'Jahr3 B2C'!$C59*(1+$C96)+'Jahr3 B2C'!F60*'Jahr3 B2C'!$C60*(1+$C96)+'Jahr3 B2C'!F61*'Jahr3 B2C'!$C61*(1+$C96)+'Jahr3 B2C'!F62*'Jahr3 B2C'!$C62*(1+$C96)+'Jahr3 B2C'!F63*'Jahr3 B2C'!$C63*(1+$C96)+'Jahr3 B2C'!F64*'Jahr3 B2C'!$C64*(1+$C96)+'Jahr3 B2C'!F65*'Jahr3 B2C'!$C65*(1+$C96)+'Jahr3 B2C'!F66*'Jahr3 B2C'!$C66*(1+$C96)+'Jahr3 B2B'!F57*'Jahr3 B2B'!$C57*(1+$C96)+'Jahr3 B2B'!F58*'Jahr3 B2B'!$C58*(1+$C96)+'Jahr3 B2B'!F59*'Jahr3 B2B'!$C59*(1+$C96)+'Jahr3 B2B'!F60*'Jahr3 B2B'!$C60*(1+$C96)+'Jahr3 B2B'!F61*'Jahr3 B2B'!$C61*(1+$C96)+'Jahr3 B2B'!F62*'Jahr3 B2B'!$C62*(1+$C96)+'Jahr3 B2B'!F63*'Jahr3 B2B'!$C63*(1+$C96)+'Jahr3 B2B'!F64*'Jahr3 B2B'!$C64*(1+$C96)+'Jahr3 B2B'!F65*'Jahr3 B2B'!$C65*(1+$C96)+'Jahr3 B2B'!F66*'Jahr3 B2B'!$C66*(1+$C96)</f>
        <v>0</v>
      </c>
      <c r="H96" s="134">
        <f>'Jahr3 B2C'!G57*'Jahr3 B2C'!$C57*(1+$C96)+'Jahr3 B2C'!G58*'Jahr3 B2C'!$C58*(1+$C96)+'Jahr3 B2C'!G59*'Jahr3 B2C'!$C59*(1+$C96)+'Jahr3 B2C'!G60*'Jahr3 B2C'!$C60*(1+$C96)+'Jahr3 B2C'!G61*'Jahr3 B2C'!$C61*(1+$C96)+'Jahr3 B2C'!G62*'Jahr3 B2C'!$C62*(1+$C96)+'Jahr3 B2C'!G63*'Jahr3 B2C'!$C63*(1+$C96)+'Jahr3 B2C'!G64*'Jahr3 B2C'!$C64*(1+$C96)+'Jahr3 B2C'!G65*'Jahr3 B2C'!$C65*(1+$C96)+'Jahr3 B2C'!G66*'Jahr3 B2C'!$C66*(1+$C96)+'Jahr3 B2B'!G57*'Jahr3 B2B'!$C57*(1+$C96)+'Jahr3 B2B'!G58*'Jahr3 B2B'!$C58*(1+$C96)+'Jahr3 B2B'!G59*'Jahr3 B2B'!$C59*(1+$C96)+'Jahr3 B2B'!G60*'Jahr3 B2B'!$C60*(1+$C96)+'Jahr3 B2B'!G61*'Jahr3 B2B'!$C61*(1+$C96)+'Jahr3 B2B'!G62*'Jahr3 B2B'!$C62*(1+$C96)+'Jahr3 B2B'!G63*'Jahr3 B2B'!$C63*(1+$C96)+'Jahr3 B2B'!G64*'Jahr3 B2B'!$C64*(1+$C96)+'Jahr3 B2B'!G65*'Jahr3 B2B'!$C65*(1+$C96)+'Jahr3 B2B'!G66*'Jahr3 B2B'!$C66*(1+$C96)</f>
        <v>0</v>
      </c>
      <c r="I96" s="134">
        <f>'Jahr3 B2C'!H57*'Jahr3 B2C'!$C57*(1+$C96)+'Jahr3 B2C'!H58*'Jahr3 B2C'!$C58*(1+$C96)+'Jahr3 B2C'!H59*'Jahr3 B2C'!$C59*(1+$C96)+'Jahr3 B2C'!H60*'Jahr3 B2C'!$C60*(1+$C96)+'Jahr3 B2C'!H61*'Jahr3 B2C'!$C61*(1+$C96)+'Jahr3 B2C'!H62*'Jahr3 B2C'!$C62*(1+$C96)+'Jahr3 B2C'!H63*'Jahr3 B2C'!$C63*(1+$C96)+'Jahr3 B2C'!H64*'Jahr3 B2C'!$C64*(1+$C96)+'Jahr3 B2C'!H65*'Jahr3 B2C'!$C65*(1+$C96)+'Jahr3 B2C'!H66*'Jahr3 B2C'!$C66*(1+$C96)+'Jahr3 B2B'!H57*'Jahr3 B2B'!$C57*(1+$C96)+'Jahr3 B2B'!H58*'Jahr3 B2B'!$C58*(1+$C96)+'Jahr3 B2B'!H59*'Jahr3 B2B'!$C59*(1+$C96)+'Jahr3 B2B'!H60*'Jahr3 B2B'!$C60*(1+$C96)+'Jahr3 B2B'!H61*'Jahr3 B2B'!$C61*(1+$C96)+'Jahr3 B2B'!H62*'Jahr3 B2B'!$C62*(1+$C96)+'Jahr3 B2B'!H63*'Jahr3 B2B'!$C63*(1+$C96)+'Jahr3 B2B'!H64*'Jahr3 B2B'!$C64*(1+$C96)+'Jahr3 B2B'!H65*'Jahr3 B2B'!$C65*(1+$C96)+'Jahr3 B2B'!H66*'Jahr3 B2B'!$C66*(1+$C96)</f>
        <v>0</v>
      </c>
      <c r="J96" s="134">
        <f>'Jahr3 B2C'!I57*'Jahr3 B2C'!$C57*(1+$C96)+'Jahr3 B2C'!I58*'Jahr3 B2C'!$C58*(1+$C96)+'Jahr3 B2C'!I59*'Jahr3 B2C'!$C59*(1+$C96)+'Jahr3 B2C'!I60*'Jahr3 B2C'!$C60*(1+$C96)+'Jahr3 B2C'!I61*'Jahr3 B2C'!$C61*(1+$C96)+'Jahr3 B2C'!I62*'Jahr3 B2C'!$C62*(1+$C96)+'Jahr3 B2C'!I63*'Jahr3 B2C'!$C63*(1+$C96)+'Jahr3 B2C'!I64*'Jahr3 B2C'!$C64*(1+$C96)+'Jahr3 B2C'!I65*'Jahr3 B2C'!$C65*(1+$C96)+'Jahr3 B2C'!I66*'Jahr3 B2C'!$C66*(1+$C96)+'Jahr3 B2B'!I57*'Jahr3 B2B'!$C57*(1+$C96)+'Jahr3 B2B'!I58*'Jahr3 B2B'!$C58*(1+$C96)+'Jahr3 B2B'!I59*'Jahr3 B2B'!$C59*(1+$C96)+'Jahr3 B2B'!I60*'Jahr3 B2B'!$C60*(1+$C96)+'Jahr3 B2B'!I61*'Jahr3 B2B'!$C61*(1+$C96)+'Jahr3 B2B'!I62*'Jahr3 B2B'!$C62*(1+$C96)+'Jahr3 B2B'!I63*'Jahr3 B2B'!$C63*(1+$C96)+'Jahr3 B2B'!I64*'Jahr3 B2B'!$C64*(1+$C96)+'Jahr3 B2B'!I65*'Jahr3 B2B'!$C65*(1+$C96)+'Jahr3 B2B'!I66*'Jahr3 B2B'!$C66*(1+$C96)</f>
        <v>0</v>
      </c>
      <c r="K96" s="134">
        <f>'Jahr3 B2C'!J57*'Jahr3 B2C'!$C57*(1+$C96)+'Jahr3 B2C'!J58*'Jahr3 B2C'!$C58*(1+$C96)+'Jahr3 B2C'!J59*'Jahr3 B2C'!$C59*(1+$C96)+'Jahr3 B2C'!J60*'Jahr3 B2C'!$C60*(1+$C96)+'Jahr3 B2C'!J61*'Jahr3 B2C'!$C61*(1+$C96)+'Jahr3 B2C'!J62*'Jahr3 B2C'!$C62*(1+$C96)+'Jahr3 B2C'!J63*'Jahr3 B2C'!$C63*(1+$C96)+'Jahr3 B2C'!J64*'Jahr3 B2C'!$C64*(1+$C96)+'Jahr3 B2C'!J65*'Jahr3 B2C'!$C65*(1+$C96)+'Jahr3 B2C'!J66*'Jahr3 B2C'!$C66*(1+$C96)+'Jahr3 B2B'!J57*'Jahr3 B2B'!$C57*(1+$C96)+'Jahr3 B2B'!J58*'Jahr3 B2B'!$C58*(1+$C96)+'Jahr3 B2B'!J59*'Jahr3 B2B'!$C59*(1+$C96)+'Jahr3 B2B'!J60*'Jahr3 B2B'!$C60*(1+$C96)+'Jahr3 B2B'!J61*'Jahr3 B2B'!$C61*(1+$C96)+'Jahr3 B2B'!J62*'Jahr3 B2B'!$C62*(1+$C96)+'Jahr3 B2B'!J63*'Jahr3 B2B'!$C63*(1+$C96)+'Jahr3 B2B'!J64*'Jahr3 B2B'!$C64*(1+$C96)+'Jahr3 B2B'!J65*'Jahr3 B2B'!$C65*(1+$C96)+'Jahr3 B2B'!J66*'Jahr3 B2B'!$C66*(1+$C96)</f>
        <v>0</v>
      </c>
      <c r="L96" s="134">
        <f>'Jahr3 B2C'!K57*'Jahr3 B2C'!$C57*(1+$C96)+'Jahr3 B2C'!K58*'Jahr3 B2C'!$C58*(1+$C96)+'Jahr3 B2C'!K59*'Jahr3 B2C'!$C59*(1+$C96)+'Jahr3 B2C'!K60*'Jahr3 B2C'!$C60*(1+$C96)+'Jahr3 B2C'!K61*'Jahr3 B2C'!$C61*(1+$C96)+'Jahr3 B2C'!K62*'Jahr3 B2C'!$C62*(1+$C96)+'Jahr3 B2C'!K63*'Jahr3 B2C'!$C63*(1+$C96)+'Jahr3 B2C'!K64*'Jahr3 B2C'!$C64*(1+$C96)+'Jahr3 B2C'!K65*'Jahr3 B2C'!$C65*(1+$C96)+'Jahr3 B2C'!K66*'Jahr3 B2C'!$C66*(1+$C96)+'Jahr3 B2B'!K57*'Jahr3 B2B'!$C57*(1+$C96)+'Jahr3 B2B'!K58*'Jahr3 B2B'!$C58*(1+$C96)+'Jahr3 B2B'!K59*'Jahr3 B2B'!$C59*(1+$C96)+'Jahr3 B2B'!K60*'Jahr3 B2B'!$C60*(1+$C96)+'Jahr3 B2B'!K61*'Jahr3 B2B'!$C61*(1+$C96)+'Jahr3 B2B'!K62*'Jahr3 B2B'!$C62*(1+$C96)+'Jahr3 B2B'!K63*'Jahr3 B2B'!$C63*(1+$C96)+'Jahr3 B2B'!K64*'Jahr3 B2B'!$C64*(1+$C96)+'Jahr3 B2B'!K65*'Jahr3 B2B'!$C65*(1+$C96)+'Jahr3 B2B'!K66*'Jahr3 B2B'!$C66*(1+$C96)</f>
        <v>0</v>
      </c>
      <c r="M96" s="134">
        <f>'Jahr3 B2C'!L57*'Jahr3 B2C'!$C57*(1+$C96)+'Jahr3 B2C'!L58*'Jahr3 B2C'!$C58*(1+$C96)+'Jahr3 B2C'!L59*'Jahr3 B2C'!$C59*(1+$C96)+'Jahr3 B2C'!L60*'Jahr3 B2C'!$C60*(1+$C96)+'Jahr3 B2C'!L61*'Jahr3 B2C'!$C61*(1+$C96)+'Jahr3 B2C'!L62*'Jahr3 B2C'!$C62*(1+$C96)+'Jahr3 B2C'!L63*'Jahr3 B2C'!$C63*(1+$C96)+'Jahr3 B2C'!L64*'Jahr3 B2C'!$C64*(1+$C96)+'Jahr3 B2C'!L65*'Jahr3 B2C'!$C65*(1+$C96)+'Jahr3 B2C'!L66*'Jahr3 B2C'!$C66*(1+$C96)+'Jahr3 B2B'!L57*'Jahr3 B2B'!$C57*(1+$C96)+'Jahr3 B2B'!L58*'Jahr3 B2B'!$C58*(1+$C96)+'Jahr3 B2B'!L59*'Jahr3 B2B'!$C59*(1+$C96)+'Jahr3 B2B'!L60*'Jahr3 B2B'!$C60*(1+$C96)+'Jahr3 B2B'!L61*'Jahr3 B2B'!$C61*(1+$C96)+'Jahr3 B2B'!L62*'Jahr3 B2B'!$C62*(1+$C96)+'Jahr3 B2B'!L63*'Jahr3 B2B'!$C63*(1+$C96)+'Jahr3 B2B'!L64*'Jahr3 B2B'!$C64*(1+$C96)+'Jahr3 B2B'!L65*'Jahr3 B2B'!$C65*(1+$C96)+'Jahr3 B2B'!L66*'Jahr3 B2B'!$C66*(1+$C96)</f>
        <v>0</v>
      </c>
      <c r="N96" s="134">
        <f>'Jahr3 B2C'!M57*'Jahr3 B2C'!$C57*(1+$C96)+'Jahr3 B2C'!M58*'Jahr3 B2C'!$C58*(1+$C96)+'Jahr3 B2C'!M59*'Jahr3 B2C'!$C59*(1+$C96)+'Jahr3 B2C'!M60*'Jahr3 B2C'!$C60*(1+$C96)+'Jahr3 B2C'!M61*'Jahr3 B2C'!$C61*(1+$C96)+'Jahr3 B2C'!M62*'Jahr3 B2C'!$C62*(1+$C96)+'Jahr3 B2C'!M63*'Jahr3 B2C'!$C63*(1+$C96)+'Jahr3 B2C'!M64*'Jahr3 B2C'!$C64*(1+$C96)+'Jahr3 B2C'!M65*'Jahr3 B2C'!$C65*(1+$C96)+'Jahr3 B2C'!M66*'Jahr3 B2C'!$C66*(1+$C96)+'Jahr3 B2B'!M57*'Jahr3 B2B'!$C57*(1+$C96)+'Jahr3 B2B'!M58*'Jahr3 B2B'!$C58*(1+$C96)+'Jahr3 B2B'!M59*'Jahr3 B2B'!$C59*(1+$C96)+'Jahr3 B2B'!M60*'Jahr3 B2B'!$C60*(1+$C96)+'Jahr3 B2B'!M61*'Jahr3 B2B'!$C61*(1+$C96)+'Jahr3 B2B'!M62*'Jahr3 B2B'!$C62*(1+$C96)+'Jahr3 B2B'!M63*'Jahr3 B2B'!$C63*(1+$C96)+'Jahr3 B2B'!M64*'Jahr3 B2B'!$C64*(1+$C96)+'Jahr3 B2B'!M65*'Jahr3 B2B'!$C65*(1+$C96)+'Jahr3 B2B'!M66*'Jahr3 B2B'!$C66*(1+$C96)</f>
        <v>0</v>
      </c>
      <c r="O96" s="134">
        <f>'Jahr3 B2C'!N57*'Jahr3 B2C'!$C57*(1+$C96)+'Jahr3 B2C'!N58*'Jahr3 B2C'!$C58*(1+$C96)+'Jahr3 B2C'!N59*'Jahr3 B2C'!$C59*(1+$C96)+'Jahr3 B2C'!N60*'Jahr3 B2C'!$C60*(1+$C96)+'Jahr3 B2C'!N61*'Jahr3 B2C'!$C61*(1+$C96)+'Jahr3 B2C'!N62*'Jahr3 B2C'!$C62*(1+$C96)+'Jahr3 B2C'!N63*'Jahr3 B2C'!$C63*(1+$C96)+'Jahr3 B2C'!N64*'Jahr3 B2C'!$C64*(1+$C96)+'Jahr3 B2C'!N65*'Jahr3 B2C'!$C65*(1+$C96)+'Jahr3 B2C'!N66*'Jahr3 B2C'!$C66*(1+$C96)+'Jahr3 B2B'!N57*'Jahr3 B2B'!$C57*(1+$C96)+'Jahr3 B2B'!N58*'Jahr3 B2B'!$C58*(1+$C96)+'Jahr3 B2B'!N59*'Jahr3 B2B'!$C59*(1+$C96)+'Jahr3 B2B'!N60*'Jahr3 B2B'!$C60*(1+$C96)+'Jahr3 B2B'!N61*'Jahr3 B2B'!$C61*(1+$C96)+'Jahr3 B2B'!N62*'Jahr3 B2B'!$C62*(1+$C96)+'Jahr3 B2B'!N63*'Jahr3 B2B'!$C63*(1+$C96)+'Jahr3 B2B'!N64*'Jahr3 B2B'!$C64*(1+$C96)+'Jahr3 B2B'!N65*'Jahr3 B2B'!$C65*(1+$C96)+'Jahr3 B2B'!N66*'Jahr3 B2B'!$C66*(1+$C96)</f>
        <v>0</v>
      </c>
      <c r="P96" s="134">
        <f>'Jahr3 B2C'!O57*'Jahr3 B2C'!$C57*(1+$C96)+'Jahr3 B2C'!O58*'Jahr3 B2C'!$C58*(1+$C96)+'Jahr3 B2C'!O59*'Jahr3 B2C'!$C59*(1+$C96)+'Jahr3 B2C'!O60*'Jahr3 B2C'!$C60*(1+$C96)+'Jahr3 B2C'!O61*'Jahr3 B2C'!$C61*(1+$C96)+'Jahr3 B2C'!O62*'Jahr3 B2C'!$C62*(1+$C96)+'Jahr3 B2C'!O63*'Jahr3 B2C'!$C63*(1+$C96)+'Jahr3 B2C'!O64*'Jahr3 B2C'!$C64*(1+$C96)+'Jahr3 B2C'!O65*'Jahr3 B2C'!$C65*(1+$C96)+'Jahr3 B2C'!O66*'Jahr3 B2C'!$C66*(1+$C96)+'Jahr3 B2B'!O57*'Jahr3 B2B'!$C57*(1+$C96)+'Jahr3 B2B'!O58*'Jahr3 B2B'!$C58*(1+$C96)+'Jahr3 B2B'!O59*'Jahr3 B2B'!$C59*(1+$C96)+'Jahr3 B2B'!O60*'Jahr3 B2B'!$C60*(1+$C96)+'Jahr3 B2B'!O61*'Jahr3 B2B'!$C61*(1+$C96)+'Jahr3 B2B'!O62*'Jahr3 B2B'!$C62*(1+$C96)+'Jahr3 B2B'!O63*'Jahr3 B2B'!$C63*(1+$C96)+'Jahr3 B2B'!O64*'Jahr3 B2B'!$C64*(1+$C96)+'Jahr3 B2B'!O65*'Jahr3 B2B'!$C65*(1+$C96)+'Jahr3 B2B'!O66*'Jahr3 B2B'!$C66*(1+$C96)</f>
        <v>0</v>
      </c>
      <c r="Q96" s="134">
        <f>'Jahr3 B2C'!P57*'Jahr3 B2C'!$C57*(1+$C96)+'Jahr3 B2C'!P58*'Jahr3 B2C'!$C58*(1+$C96)+'Jahr3 B2C'!P59*'Jahr3 B2C'!$C59*(1+$C96)+'Jahr3 B2C'!P60*'Jahr3 B2C'!$C60*(1+$C96)+'Jahr3 B2C'!P61*'Jahr3 B2C'!$C61*(1+$C96)+'Jahr3 B2C'!P62*'Jahr3 B2C'!$C62*(1+$C96)+'Jahr3 B2C'!P63*'Jahr3 B2C'!$C63*(1+$C96)+'Jahr3 B2C'!P64*'Jahr3 B2C'!$C64*(1+$C96)+'Jahr3 B2C'!P65*'Jahr3 B2C'!$C65*(1+$C96)+'Jahr3 B2C'!P66*'Jahr3 B2C'!$C66*(1+$C96)+'Jahr3 B2B'!P57*'Jahr3 B2B'!$C57*(1+$C96)+'Jahr3 B2B'!P58*'Jahr3 B2B'!$C58*(1+$C96)+'Jahr3 B2B'!P59*'Jahr3 B2B'!$C59*(1+$C96)+'Jahr3 B2B'!P60*'Jahr3 B2B'!$C60*(1+$C96)+'Jahr3 B2B'!P61*'Jahr3 B2B'!$C61*(1+$C96)+'Jahr3 B2B'!P62*'Jahr3 B2B'!$C62*(1+$C96)+'Jahr3 B2B'!P63*'Jahr3 B2B'!$C63*(1+$C96)+'Jahr3 B2B'!P64*'Jahr3 B2B'!$C64*(1+$C96)+'Jahr3 B2B'!P65*'Jahr3 B2B'!$C65*(1+$C96)+'Jahr3 B2B'!P66*'Jahr3 B2B'!$C66*(1+$C96)</f>
        <v>0</v>
      </c>
      <c r="R96" s="134">
        <f t="shared" si="67"/>
        <v>0</v>
      </c>
      <c r="S96" s="56"/>
      <c r="T96" s="56"/>
      <c r="U96" s="195"/>
      <c r="V96" s="195"/>
      <c r="W96" s="195"/>
      <c r="X96" s="195"/>
      <c r="Y96" s="195"/>
      <c r="Z96" s="195"/>
      <c r="AA96" s="195"/>
      <c r="AB96" s="195"/>
      <c r="AC96" s="195"/>
      <c r="AD96" s="195"/>
      <c r="AE96" s="195"/>
      <c r="AF96" s="195"/>
      <c r="AG96" s="195"/>
      <c r="AH96" s="195"/>
      <c r="AI96" s="195"/>
      <c r="AJ96" s="195"/>
      <c r="AK96" s="195"/>
      <c r="AL96" s="195"/>
    </row>
    <row r="97" ht="3.75" customHeight="1">
      <c r="A97" s="15"/>
      <c r="B97" s="196"/>
      <c r="C97" s="217"/>
      <c r="D97" s="198"/>
      <c r="E97" s="134"/>
      <c r="F97" s="134"/>
      <c r="G97" s="134"/>
      <c r="H97" s="134"/>
      <c r="I97" s="134"/>
      <c r="J97" s="134"/>
      <c r="K97" s="134"/>
      <c r="L97" s="134"/>
      <c r="M97" s="134"/>
      <c r="N97" s="134"/>
      <c r="O97" s="134"/>
      <c r="P97" s="134"/>
      <c r="Q97" s="134"/>
      <c r="R97" s="134"/>
      <c r="S97" s="56"/>
      <c r="T97" s="56"/>
      <c r="U97" s="195"/>
      <c r="V97" s="195"/>
      <c r="W97" s="195"/>
      <c r="X97" s="195"/>
      <c r="Y97" s="195"/>
      <c r="Z97" s="195"/>
      <c r="AA97" s="195"/>
      <c r="AB97" s="195"/>
      <c r="AC97" s="195"/>
      <c r="AD97" s="195"/>
      <c r="AE97" s="195"/>
      <c r="AF97" s="195"/>
      <c r="AG97" s="195"/>
      <c r="AH97" s="195"/>
      <c r="AI97" s="195"/>
      <c r="AJ97" s="195"/>
      <c r="AK97" s="195"/>
      <c r="AL97" s="195"/>
    </row>
    <row r="98" ht="18.0" customHeight="1">
      <c r="A98" s="190" t="s">
        <v>338</v>
      </c>
      <c r="B98" s="191" t="s">
        <v>339</v>
      </c>
      <c r="C98" s="233"/>
      <c r="D98" s="193"/>
      <c r="E98" s="194">
        <f t="shared" ref="E98:Q98" si="69">E99-E100</f>
        <v>0</v>
      </c>
      <c r="F98" s="194">
        <f t="shared" si="69"/>
        <v>0</v>
      </c>
      <c r="G98" s="194">
        <f t="shared" si="69"/>
        <v>0</v>
      </c>
      <c r="H98" s="194">
        <f t="shared" si="69"/>
        <v>0</v>
      </c>
      <c r="I98" s="194">
        <f t="shared" si="69"/>
        <v>0</v>
      </c>
      <c r="J98" s="194">
        <f t="shared" si="69"/>
        <v>0</v>
      </c>
      <c r="K98" s="194">
        <f t="shared" si="69"/>
        <v>0</v>
      </c>
      <c r="L98" s="194">
        <f t="shared" si="69"/>
        <v>0</v>
      </c>
      <c r="M98" s="194">
        <f t="shared" si="69"/>
        <v>0</v>
      </c>
      <c r="N98" s="194">
        <f t="shared" si="69"/>
        <v>0</v>
      </c>
      <c r="O98" s="194">
        <f t="shared" si="69"/>
        <v>0</v>
      </c>
      <c r="P98" s="194">
        <f t="shared" si="69"/>
        <v>0</v>
      </c>
      <c r="Q98" s="194">
        <f t="shared" si="69"/>
        <v>0</v>
      </c>
      <c r="R98" s="194">
        <f t="shared" ref="R98:R100" si="70">F98+G98+H98+I98+J98+K98+L98+M98+N98+O98+P98+Q98</f>
        <v>0</v>
      </c>
      <c r="S98" s="213"/>
      <c r="T98" s="213"/>
      <c r="U98" s="214"/>
      <c r="V98" s="214"/>
      <c r="W98" s="214"/>
      <c r="X98" s="214"/>
      <c r="Y98" s="214"/>
      <c r="Z98" s="214"/>
      <c r="AA98" s="214"/>
      <c r="AB98" s="214"/>
      <c r="AC98" s="214"/>
      <c r="AD98" s="214"/>
      <c r="AE98" s="214"/>
      <c r="AF98" s="214"/>
      <c r="AG98" s="214"/>
      <c r="AH98" s="214"/>
      <c r="AI98" s="214"/>
      <c r="AJ98" s="214"/>
      <c r="AK98" s="214"/>
      <c r="AL98" s="214"/>
    </row>
    <row r="99" ht="15.0" customHeight="1">
      <c r="A99" s="15"/>
      <c r="B99" s="196" t="s">
        <v>111</v>
      </c>
      <c r="C99" s="217"/>
      <c r="D99" s="198"/>
      <c r="E99" s="134">
        <f>'LIQ Jahr2'!Q99</f>
        <v>0</v>
      </c>
      <c r="F99" s="134">
        <f t="array" ref="F99">SUM('LIQ Jahr2'!Q12:Q16)-(SUMPRODUCT(1/(1+'LIQ Jahr2'!$C12:$C16),'LIQ Jahr2'!Q12:Q16))+SUM('LIQ Jahr2'!Q19:Q23)-(SUMPRODUCT(1/(1+'LIQ Jahr2'!$C19:$C23),'LIQ Jahr2'!Q19:Q23))</f>
        <v>0</v>
      </c>
      <c r="G99" s="134">
        <f t="array" ref="G99">SUM(F12:F16)-(SUMPRODUCT(1/(1+$C12:$C16),F12:F16))+SUM(F19:F23)-(SUMPRODUCT(1/(1+$C19:$C23),F19:F23))</f>
        <v>0</v>
      </c>
      <c r="H99" s="134">
        <f t="array" ref="H99">SUM(G12:G16)-(SUMPRODUCT(1/(1+$C12:$C16),G12:G16))+SUM(G19:G23)-(SUMPRODUCT(1/(1+$C19:$C23),G19:G23))</f>
        <v>0</v>
      </c>
      <c r="I99" s="134">
        <f t="array" ref="I99">SUM(H12:H16)-(SUMPRODUCT(1/(1+$C12:$C16),H12:H16))+SUM(H19:H23)-(SUMPRODUCT(1/(1+$C19:$C23),H19:H23))</f>
        <v>0</v>
      </c>
      <c r="J99" s="134">
        <f t="array" ref="J99">SUM(I12:I16)-(SUMPRODUCT(1/(1+$C12:$C16),I12:I16))+SUM(I19:I23)-(SUMPRODUCT(1/(1+$C19:$C23),I19:I23))</f>
        <v>0</v>
      </c>
      <c r="K99" s="134">
        <f t="array" ref="K99">SUM(J12:J16)-(SUMPRODUCT(1/(1+$C12:$C16),J12:J16))+SUM(J19:J23)-(SUMPRODUCT(1/(1+$C19:$C23),J19:J23))</f>
        <v>0</v>
      </c>
      <c r="L99" s="134">
        <f t="array" ref="L99">SUM(K12:K16)-(SUMPRODUCT(1/(1+$C12:$C16),K12:K16))+SUM(K19:K23)-(SUMPRODUCT(1/(1+$C19:$C23),K19:K23))</f>
        <v>0</v>
      </c>
      <c r="M99" s="134">
        <f t="array" ref="M99">SUM(L12:L16)-(SUMPRODUCT(1/(1+$C12:$C16),L12:L16))+SUM(L19:L23)-(SUMPRODUCT(1/(1+$C19:$C23),L19:L23))</f>
        <v>0</v>
      </c>
      <c r="N99" s="134">
        <f t="array" ref="N99">SUM(M12:M16)-(SUMPRODUCT(1/(1+$C12:$C16),M12:M16))+SUM(M19:M23)-(SUMPRODUCT(1/(1+$C19:$C23),M19:M23))</f>
        <v>0</v>
      </c>
      <c r="O99" s="134">
        <f t="array" ref="O99">SUM(N12:N16)-(SUMPRODUCT(1/(1+$C12:$C16),N12:N16))+SUM(N19:N23)-(SUMPRODUCT(1/(1+$C19:$C23),N19:N23))</f>
        <v>0</v>
      </c>
      <c r="P99" s="134">
        <f t="array" ref="P99">SUM(O12:O16)-(SUMPRODUCT(1/(1+$C12:$C16),O12:O16))+SUM(O19:O23)-(SUMPRODUCT(1/(1+$C19:$C23),O19:O23))</f>
        <v>0</v>
      </c>
      <c r="Q99" s="134">
        <f t="array" ref="Q99">SUM(P12:P16)-(SUMPRODUCT(1/(1+$C12:$C16),P12:P16))+SUM(P19:P23)-(SUMPRODUCT(1/(1+$C19:$C23),P19:P23))</f>
        <v>0</v>
      </c>
      <c r="R99" s="134">
        <f t="shared" si="70"/>
        <v>0</v>
      </c>
      <c r="S99" s="56"/>
      <c r="T99" s="56"/>
      <c r="U99" s="195"/>
      <c r="V99" s="195"/>
      <c r="W99" s="195"/>
      <c r="X99" s="195"/>
      <c r="Y99" s="195"/>
      <c r="Z99" s="195"/>
      <c r="AA99" s="195"/>
      <c r="AB99" s="195"/>
      <c r="AC99" s="195"/>
      <c r="AD99" s="195"/>
      <c r="AE99" s="195"/>
      <c r="AF99" s="195"/>
      <c r="AG99" s="195"/>
      <c r="AH99" s="195"/>
      <c r="AI99" s="195"/>
      <c r="AJ99" s="195"/>
      <c r="AK99" s="195"/>
      <c r="AL99" s="195"/>
    </row>
    <row r="100" ht="15.0" customHeight="1">
      <c r="A100" s="15"/>
      <c r="B100" s="196" t="s">
        <v>340</v>
      </c>
      <c r="C100" s="217"/>
      <c r="D100" s="198"/>
      <c r="E100" s="134">
        <f>'LIQ Jahr2'!Q100</f>
        <v>0</v>
      </c>
      <c r="F100" s="134">
        <f t="array" ref="F100">SUM('LIQ Jahr2'!Q37:Q38)-(SUMPRODUCT(1/(1+'LIQ Jahr2'!$C37:$C38),'LIQ Jahr2'!Q37:Q38))+SUM('LIQ Jahr2'!Q43:Q47)-(SUMPRODUCT(1/(1+'LIQ Jahr2'!$C43:$C47),'LIQ Jahr2'!Q43:Q47))+SUM('LIQ Jahr2'!Q50:Q54)-(SUMPRODUCT(1/(1+'LIQ Jahr2'!$C50:$C54),'LIQ Jahr2'!Q50:Q54))+SUM('LIQ Jahr2'!Q57:Q61)-(SUMPRODUCT(1/(1+'LIQ Jahr2'!$C57:$C61),'LIQ Jahr2'!Q57:Q61))+SUM('LIQ Jahr2'!Q64:Q68)-(SUMPRODUCT(1/(1+'LIQ Jahr2'!$C64:$C68),'LIQ Jahr2'!Q64:Q68))+SUM('LIQ Jahr2'!Q71:Q85)-(SUMPRODUCT(1/(1+'LIQ Jahr2'!$C71:$C85),'LIQ Jahr2'!Q71:Q85))+SUM('LIQ Jahr2'!Q92:Q96)-(SUMPRODUCT(1/(1+'LIQ Jahr2'!$C92:$C96),'LIQ Jahr2'!Q92:Q96))</f>
        <v>0</v>
      </c>
      <c r="G100" s="134">
        <f t="array" ref="G100">SUM(F37:F38)-(SUMPRODUCT(1/(1+$C37:$C38),F37:F38))+SUM(F43:F47)-(SUMPRODUCT(1/(1+$C43:$C47),F43:F47))+SUM(F50:F54)-(SUMPRODUCT(1/(1+$C50:$C54),F50:F54))+SUM(F57:F61)-(SUMPRODUCT(1/(1+$C57:$C61),F57:F61))+SUM(F64:F68)-(SUMPRODUCT(1/(1+$C64:$C68),F64:F68))+SUM(F71:F85)-(SUMPRODUCT(1/(1+$C71:$C85),F71:F85))+SUM(F92:F96)-(SUMPRODUCT(1/(1+$C92:$C96),F92:F96))</f>
        <v>0</v>
      </c>
      <c r="H100" s="134">
        <f t="array" ref="H100">SUM(G37:G38)-(SUMPRODUCT(1/(1+$C37:$C38),G37:G38))+SUM(G43:G47)-(SUMPRODUCT(1/(1+$C43:$C47),G43:G47))+SUM(G50:G54)-(SUMPRODUCT(1/(1+$C50:$C54),G50:G54))+SUM(G57:G61)-(SUMPRODUCT(1/(1+$C57:$C61),G57:G61))+SUM(G64:G68)-(SUMPRODUCT(1/(1+$C64:$C68),G64:G68))+SUM(G71:G85)-(SUMPRODUCT(1/(1+$C71:$C85),G71:G85))+SUM(G92:G96)-(SUMPRODUCT(1/(1+$C92:$C96),G92:G96))</f>
        <v>0</v>
      </c>
      <c r="I100" s="134">
        <f t="array" ref="I100">SUM(H37:H38)-(SUMPRODUCT(1/(1+$C37:$C38),H37:H38))+SUM(H43:H47)-(SUMPRODUCT(1/(1+$C43:$C47),H43:H47))+SUM(H50:H54)-(SUMPRODUCT(1/(1+$C50:$C54),H50:H54))+SUM(H57:H61)-(SUMPRODUCT(1/(1+$C57:$C61),H57:H61))+SUM(H64:H68)-(SUMPRODUCT(1/(1+$C64:$C68),H64:H68))+SUM(H71:H85)-(SUMPRODUCT(1/(1+$C71:$C85),H71:H85))+SUM(H92:H96)-(SUMPRODUCT(1/(1+$C92:$C96),H92:H96))</f>
        <v>0</v>
      </c>
      <c r="J100" s="134">
        <f t="array" ref="J100">SUM(I37:I38)-(SUMPRODUCT(1/(1+$C37:$C38),I37:I38))+SUM(I43:I47)-(SUMPRODUCT(1/(1+$C43:$C47),I43:I47))+SUM(I50:I54)-(SUMPRODUCT(1/(1+$C50:$C54),I50:I54))+SUM(I57:I61)-(SUMPRODUCT(1/(1+$C57:$C61),I57:I61))+SUM(I64:I68)-(SUMPRODUCT(1/(1+$C64:$C68),I64:I68))+SUM(I71:I85)-(SUMPRODUCT(1/(1+$C71:$C85),I71:I85))+SUM(I92:I96)-(SUMPRODUCT(1/(1+$C92:$C96),I92:I96))</f>
        <v>0</v>
      </c>
      <c r="K100" s="134">
        <f t="array" ref="K100">SUM(J37:J38)-(SUMPRODUCT(1/(1+$C37:$C38),J37:J38))+SUM(J43:J47)-(SUMPRODUCT(1/(1+$C43:$C47),J43:J47))+SUM(J50:J54)-(SUMPRODUCT(1/(1+$C50:$C54),J50:J54))+SUM(J57:J61)-(SUMPRODUCT(1/(1+$C57:$C61),J57:J61))+SUM(J64:J68)-(SUMPRODUCT(1/(1+$C64:$C68),J64:J68))+SUM(J71:J85)-(SUMPRODUCT(1/(1+$C71:$C85),J71:J85))+SUM(J92:J96)-(SUMPRODUCT(1/(1+$C92:$C96),J92:J96))</f>
        <v>0</v>
      </c>
      <c r="L100" s="134">
        <f t="array" ref="L100">SUM(K37:K38)-(SUMPRODUCT(1/(1+$C37:$C38),K37:K38))+SUM(K43:K47)-(SUMPRODUCT(1/(1+$C43:$C47),K43:K47))+SUM(K50:K54)-(SUMPRODUCT(1/(1+$C50:$C54),K50:K54))+SUM(K57:K61)-(SUMPRODUCT(1/(1+$C57:$C61),K57:K61))+SUM(K64:K68)-(SUMPRODUCT(1/(1+$C64:$C68),K64:K68))+SUM(K71:K85)-(SUMPRODUCT(1/(1+$C71:$C85),K71:K85))+SUM(K92:K96)-(SUMPRODUCT(1/(1+$C92:$C96),K92:K96))</f>
        <v>0</v>
      </c>
      <c r="M100" s="134">
        <f t="array" ref="M100">SUM(L37:L38)-(SUMPRODUCT(1/(1+$C37:$C38),L37:L38))+SUM(L43:L47)-(SUMPRODUCT(1/(1+$C43:$C47),L43:L47))+SUM(L50:L54)-(SUMPRODUCT(1/(1+$C50:$C54),L50:L54))+SUM(L57:L61)-(SUMPRODUCT(1/(1+$C57:$C61),L57:L61))+SUM(L64:L68)-(SUMPRODUCT(1/(1+$C64:$C68),L64:L68))+SUM(L71:L85)-(SUMPRODUCT(1/(1+$C71:$C85),L71:L85))+SUM(L92:L96)-(SUMPRODUCT(1/(1+$C92:$C96),L92:L96))</f>
        <v>0</v>
      </c>
      <c r="N100" s="134">
        <f t="array" ref="N100">SUM(M37:M38)-(SUMPRODUCT(1/(1+$C37:$C38),M37:M38))+SUM(M43:M47)-(SUMPRODUCT(1/(1+$C43:$C47),M43:M47))+SUM(M50:M54)-(SUMPRODUCT(1/(1+$C50:$C54),M50:M54))+SUM(M57:M61)-(SUMPRODUCT(1/(1+$C57:$C61),M57:M61))+SUM(M64:M68)-(SUMPRODUCT(1/(1+$C64:$C68),M64:M68))+SUM(M71:M85)-(SUMPRODUCT(1/(1+$C71:$C85),M71:M85))+SUM(M92:M96)-(SUMPRODUCT(1/(1+$C92:$C96),M92:M96))</f>
        <v>0</v>
      </c>
      <c r="O100" s="134">
        <f t="array" ref="O100">SUM(N37:N38)-(SUMPRODUCT(1/(1+$C37:$C38),N37:N38))+SUM(N43:N47)-(SUMPRODUCT(1/(1+$C43:$C47),N43:N47))+SUM(N50:N54)-(SUMPRODUCT(1/(1+$C50:$C54),N50:N54))+SUM(N57:N61)-(SUMPRODUCT(1/(1+$C57:$C61),N57:N61))+SUM(N64:N68)-(SUMPRODUCT(1/(1+$C64:$C68),N64:N68))+SUM(N71:N85)-(SUMPRODUCT(1/(1+$C71:$C85),N71:N85))+SUM(N92:N96)-(SUMPRODUCT(1/(1+$C92:$C96),N92:N96))</f>
        <v>0</v>
      </c>
      <c r="P100" s="134">
        <f t="array" ref="P100">SUM(O37:O38)-(SUMPRODUCT(1/(1+$C37:$C38),O37:O38))+SUM(O43:O47)-(SUMPRODUCT(1/(1+$C43:$C47),O43:O47))+SUM(O50:O54)-(SUMPRODUCT(1/(1+$C50:$C54),O50:O54))+SUM(O57:O61)-(SUMPRODUCT(1/(1+$C57:$C61),O57:O61))+SUM(O64:O68)-(SUMPRODUCT(1/(1+$C64:$C68),O64:O68))+SUM(O71:O85)-(SUMPRODUCT(1/(1+$C71:$C85),O71:O85))+SUM(O92:O96)-(SUMPRODUCT(1/(1+$C92:$C96),O92:O96))</f>
        <v>0</v>
      </c>
      <c r="Q100" s="134">
        <f t="array" ref="Q100">SUM(P37:P38)-(SUMPRODUCT(1/(1+$C37:$C38),P37:P38))+SUM(P43:P47)-(SUMPRODUCT(1/(1+$C43:$C47),P43:P47))+SUM(P50:P54)-(SUMPRODUCT(1/(1+$C50:$C54),P50:P54))+SUM(P57:P61)-(SUMPRODUCT(1/(1+$C57:$C61),P57:P61))+SUM(P64:P68)-(SUMPRODUCT(1/(1+$C64:$C68),P64:P68))+SUM(P71:P85)-(SUMPRODUCT(1/(1+$C71:$C85),P71:P85))+SUM(P92:P96)-(SUMPRODUCT(1/(1+$C92:$C96),P92:P96))</f>
        <v>0</v>
      </c>
      <c r="R100" s="134">
        <f t="shared" si="70"/>
        <v>0</v>
      </c>
      <c r="S100" s="56"/>
      <c r="T100" s="56"/>
      <c r="U100" s="195"/>
      <c r="V100" s="195"/>
      <c r="W100" s="195"/>
      <c r="X100" s="195"/>
      <c r="Y100" s="195"/>
      <c r="Z100" s="195"/>
      <c r="AA100" s="195"/>
      <c r="AB100" s="195"/>
      <c r="AC100" s="195"/>
      <c r="AD100" s="195"/>
      <c r="AE100" s="195"/>
      <c r="AF100" s="195"/>
      <c r="AG100" s="195"/>
      <c r="AH100" s="195"/>
      <c r="AI100" s="195"/>
      <c r="AJ100" s="195"/>
      <c r="AK100" s="195"/>
      <c r="AL100" s="195"/>
    </row>
    <row r="101" ht="3.75" customHeight="1">
      <c r="A101" s="40"/>
      <c r="B101" s="239"/>
      <c r="C101" s="240"/>
      <c r="D101" s="241"/>
      <c r="E101" s="242"/>
      <c r="F101" s="242"/>
      <c r="G101" s="242"/>
      <c r="H101" s="242"/>
      <c r="I101" s="242"/>
      <c r="J101" s="242"/>
      <c r="K101" s="242"/>
      <c r="L101" s="242"/>
      <c r="M101" s="242"/>
      <c r="N101" s="242"/>
      <c r="O101" s="242"/>
      <c r="P101" s="242"/>
      <c r="Q101" s="242"/>
      <c r="R101" s="243"/>
      <c r="S101" s="91"/>
      <c r="T101" s="91"/>
      <c r="U101" s="244"/>
      <c r="V101" s="244"/>
      <c r="W101" s="244"/>
      <c r="X101" s="244"/>
      <c r="Y101" s="244"/>
      <c r="Z101" s="244"/>
      <c r="AA101" s="244"/>
      <c r="AB101" s="244"/>
      <c r="AC101" s="244"/>
      <c r="AD101" s="244"/>
      <c r="AE101" s="244"/>
      <c r="AF101" s="244"/>
      <c r="AG101" s="244"/>
      <c r="AH101" s="244"/>
      <c r="AI101" s="244"/>
      <c r="AJ101" s="244"/>
      <c r="AK101" s="244"/>
      <c r="AL101" s="244"/>
    </row>
    <row r="102" ht="18.0" customHeight="1">
      <c r="A102" s="190" t="s">
        <v>341</v>
      </c>
      <c r="B102" s="191" t="s">
        <v>342</v>
      </c>
      <c r="C102" s="233"/>
      <c r="D102" s="193"/>
      <c r="E102" s="194">
        <f t="shared" ref="E102:Q102" si="71">SUM(E103:E104)</f>
        <v>0</v>
      </c>
      <c r="F102" s="194">
        <f t="shared" si="71"/>
        <v>0</v>
      </c>
      <c r="G102" s="194">
        <f t="shared" si="71"/>
        <v>0</v>
      </c>
      <c r="H102" s="194">
        <f t="shared" si="71"/>
        <v>0</v>
      </c>
      <c r="I102" s="194">
        <f t="shared" si="71"/>
        <v>0</v>
      </c>
      <c r="J102" s="194">
        <f t="shared" si="71"/>
        <v>0</v>
      </c>
      <c r="K102" s="194">
        <f t="shared" si="71"/>
        <v>0</v>
      </c>
      <c r="L102" s="194">
        <f t="shared" si="71"/>
        <v>0</v>
      </c>
      <c r="M102" s="194">
        <f t="shared" si="71"/>
        <v>0</v>
      </c>
      <c r="N102" s="194">
        <f t="shared" si="71"/>
        <v>0</v>
      </c>
      <c r="O102" s="194">
        <f t="shared" si="71"/>
        <v>0</v>
      </c>
      <c r="P102" s="194">
        <f t="shared" si="71"/>
        <v>0</v>
      </c>
      <c r="Q102" s="194">
        <f t="shared" si="71"/>
        <v>0</v>
      </c>
      <c r="R102" s="194">
        <f t="shared" ref="R102:R104" si="72">F102+G102+H102+I102+J102+K102+L102+M102+N102+O102+P102+Q102</f>
        <v>0</v>
      </c>
      <c r="S102" s="56"/>
      <c r="T102" s="56"/>
      <c r="U102" s="195"/>
      <c r="V102" s="195"/>
      <c r="W102" s="195"/>
      <c r="X102" s="195"/>
      <c r="Y102" s="195"/>
      <c r="Z102" s="195"/>
      <c r="AA102" s="195"/>
      <c r="AB102" s="195"/>
      <c r="AC102" s="195"/>
      <c r="AD102" s="195"/>
      <c r="AE102" s="195"/>
      <c r="AF102" s="195"/>
      <c r="AG102" s="195"/>
      <c r="AH102" s="195"/>
      <c r="AI102" s="195"/>
      <c r="AJ102" s="195"/>
      <c r="AK102" s="195"/>
      <c r="AL102" s="195"/>
    </row>
    <row r="103" ht="15.0" customHeight="1">
      <c r="A103" s="15"/>
      <c r="B103" s="196" t="s">
        <v>343</v>
      </c>
      <c r="C103" s="217"/>
      <c r="D103" s="198">
        <v>0.0</v>
      </c>
      <c r="E103" s="134">
        <f>'LIQ Jahr2'!Q103</f>
        <v>0</v>
      </c>
      <c r="F103" s="134">
        <f>'GuV J1-J4'!$H26/12</f>
        <v>0</v>
      </c>
      <c r="G103" s="134">
        <f>'GuV J1-J4'!$H26/12</f>
        <v>0</v>
      </c>
      <c r="H103" s="134">
        <f>'GuV J1-J4'!$H26/12</f>
        <v>0</v>
      </c>
      <c r="I103" s="134">
        <f>'GuV J1-J4'!$H26/12</f>
        <v>0</v>
      </c>
      <c r="J103" s="134">
        <f>'GuV J1-J4'!$H26/12</f>
        <v>0</v>
      </c>
      <c r="K103" s="134">
        <f>'GuV J1-J4'!$H26/12</f>
        <v>0</v>
      </c>
      <c r="L103" s="134">
        <f>'GuV J1-J4'!$H26/12</f>
        <v>0</v>
      </c>
      <c r="M103" s="134">
        <f>'GuV J1-J4'!$H26/12</f>
        <v>0</v>
      </c>
      <c r="N103" s="134">
        <f>'GuV J1-J4'!$H26/12</f>
        <v>0</v>
      </c>
      <c r="O103" s="134">
        <f>'GuV J1-J4'!$H26/12</f>
        <v>0</v>
      </c>
      <c r="P103" s="134">
        <f>'GuV J1-J4'!$H26/12</f>
        <v>0</v>
      </c>
      <c r="Q103" s="134">
        <f>'GuV J1-J4'!$H26/12</f>
        <v>0</v>
      </c>
      <c r="R103" s="134">
        <f t="shared" si="72"/>
        <v>0</v>
      </c>
      <c r="S103" s="56"/>
      <c r="T103" s="56"/>
      <c r="U103" s="195"/>
      <c r="V103" s="195"/>
      <c r="W103" s="195"/>
      <c r="X103" s="195"/>
      <c r="Y103" s="195"/>
      <c r="Z103" s="195"/>
      <c r="AA103" s="195"/>
      <c r="AB103" s="195"/>
      <c r="AC103" s="195"/>
      <c r="AD103" s="195"/>
      <c r="AE103" s="195"/>
      <c r="AF103" s="195"/>
      <c r="AG103" s="195"/>
      <c r="AH103" s="195"/>
      <c r="AI103" s="195"/>
      <c r="AJ103" s="195"/>
      <c r="AK103" s="195"/>
      <c r="AL103" s="195"/>
    </row>
    <row r="104" ht="15.0" customHeight="1">
      <c r="A104" s="15"/>
      <c r="B104" s="196" t="s">
        <v>344</v>
      </c>
      <c r="C104" s="217"/>
      <c r="D104" s="198">
        <f>'Überprüfung'!J35/12</f>
        <v>0</v>
      </c>
      <c r="E104" s="134">
        <f>'LIQ Jahr2'!Q104</f>
        <v>0</v>
      </c>
      <c r="F104" s="134">
        <f t="shared" ref="F104:Q104" si="73">$D104</f>
        <v>0</v>
      </c>
      <c r="G104" s="134">
        <f t="shared" si="73"/>
        <v>0</v>
      </c>
      <c r="H104" s="134">
        <f t="shared" si="73"/>
        <v>0</v>
      </c>
      <c r="I104" s="134">
        <f t="shared" si="73"/>
        <v>0</v>
      </c>
      <c r="J104" s="134">
        <f t="shared" si="73"/>
        <v>0</v>
      </c>
      <c r="K104" s="134">
        <f t="shared" si="73"/>
        <v>0</v>
      </c>
      <c r="L104" s="134">
        <f t="shared" si="73"/>
        <v>0</v>
      </c>
      <c r="M104" s="134">
        <f t="shared" si="73"/>
        <v>0</v>
      </c>
      <c r="N104" s="134">
        <f t="shared" si="73"/>
        <v>0</v>
      </c>
      <c r="O104" s="134">
        <f t="shared" si="73"/>
        <v>0</v>
      </c>
      <c r="P104" s="134">
        <f t="shared" si="73"/>
        <v>0</v>
      </c>
      <c r="Q104" s="134">
        <f t="shared" si="73"/>
        <v>0</v>
      </c>
      <c r="R104" s="134">
        <f t="shared" si="72"/>
        <v>0</v>
      </c>
      <c r="S104" s="56"/>
      <c r="T104" s="56"/>
      <c r="U104" s="195"/>
      <c r="V104" s="195"/>
      <c r="W104" s="195"/>
      <c r="X104" s="195"/>
      <c r="Y104" s="195"/>
      <c r="Z104" s="195"/>
      <c r="AA104" s="195"/>
      <c r="AB104" s="195"/>
      <c r="AC104" s="195"/>
      <c r="AD104" s="195"/>
      <c r="AE104" s="195"/>
      <c r="AF104" s="195"/>
      <c r="AG104" s="195"/>
      <c r="AH104" s="195"/>
      <c r="AI104" s="195"/>
      <c r="AJ104" s="195"/>
      <c r="AK104" s="195"/>
      <c r="AL104" s="195"/>
    </row>
    <row r="105" ht="3.75" customHeight="1">
      <c r="A105" s="40"/>
      <c r="B105" s="239"/>
      <c r="C105" s="240"/>
      <c r="D105" s="241"/>
      <c r="E105" s="242"/>
      <c r="F105" s="242"/>
      <c r="G105" s="242"/>
      <c r="H105" s="242"/>
      <c r="I105" s="242"/>
      <c r="J105" s="242"/>
      <c r="K105" s="242"/>
      <c r="L105" s="242"/>
      <c r="M105" s="242"/>
      <c r="N105" s="242"/>
      <c r="O105" s="242"/>
      <c r="P105" s="242"/>
      <c r="Q105" s="242"/>
      <c r="R105" s="243"/>
      <c r="S105" s="91"/>
      <c r="T105" s="91"/>
      <c r="U105" s="244"/>
      <c r="V105" s="244"/>
      <c r="W105" s="244"/>
      <c r="X105" s="244"/>
      <c r="Y105" s="244"/>
      <c r="Z105" s="244"/>
      <c r="AA105" s="244"/>
      <c r="AB105" s="244"/>
      <c r="AC105" s="244"/>
      <c r="AD105" s="244"/>
      <c r="AE105" s="244"/>
      <c r="AF105" s="244"/>
      <c r="AG105" s="244"/>
      <c r="AH105" s="244"/>
      <c r="AI105" s="244"/>
      <c r="AJ105" s="244"/>
      <c r="AK105" s="244"/>
      <c r="AL105" s="244"/>
    </row>
    <row r="106" ht="18.0" customHeight="1">
      <c r="A106" s="245" t="s">
        <v>345</v>
      </c>
      <c r="B106" s="246" t="s">
        <v>346</v>
      </c>
      <c r="C106" s="247"/>
      <c r="D106" s="248"/>
      <c r="E106" s="249">
        <f>'LIQ Jahr2'!Q106</f>
        <v>0</v>
      </c>
      <c r="F106" s="249">
        <f t="shared" ref="F106:Q106" si="74">F9</f>
        <v>0</v>
      </c>
      <c r="G106" s="249">
        <f t="shared" si="74"/>
        <v>0</v>
      </c>
      <c r="H106" s="249">
        <f t="shared" si="74"/>
        <v>0</v>
      </c>
      <c r="I106" s="249">
        <f t="shared" si="74"/>
        <v>0</v>
      </c>
      <c r="J106" s="249">
        <f t="shared" si="74"/>
        <v>0</v>
      </c>
      <c r="K106" s="249">
        <f t="shared" si="74"/>
        <v>0</v>
      </c>
      <c r="L106" s="249">
        <f t="shared" si="74"/>
        <v>0</v>
      </c>
      <c r="M106" s="249">
        <f t="shared" si="74"/>
        <v>0</v>
      </c>
      <c r="N106" s="249">
        <f t="shared" si="74"/>
        <v>0</v>
      </c>
      <c r="O106" s="249">
        <f t="shared" si="74"/>
        <v>0</v>
      </c>
      <c r="P106" s="249">
        <f t="shared" si="74"/>
        <v>0</v>
      </c>
      <c r="Q106" s="249">
        <f t="shared" si="74"/>
        <v>0</v>
      </c>
      <c r="R106" s="249">
        <f>F106+G106+H106+I106+J106+K106+L106+M106+N106+O106+P106+Q106</f>
        <v>0</v>
      </c>
      <c r="S106" s="213"/>
      <c r="T106" s="213"/>
      <c r="U106" s="214"/>
      <c r="V106" s="214"/>
      <c r="W106" s="214"/>
      <c r="X106" s="214"/>
      <c r="Y106" s="214"/>
      <c r="Z106" s="214"/>
      <c r="AA106" s="214"/>
      <c r="AB106" s="214"/>
      <c r="AC106" s="214"/>
      <c r="AD106" s="214"/>
      <c r="AE106" s="214"/>
      <c r="AF106" s="214"/>
      <c r="AG106" s="214"/>
      <c r="AH106" s="214"/>
      <c r="AI106" s="214"/>
      <c r="AJ106" s="214"/>
      <c r="AK106" s="214"/>
      <c r="AL106" s="214"/>
    </row>
    <row r="107" ht="3.75" customHeight="1">
      <c r="A107" s="15"/>
      <c r="B107" s="196"/>
      <c r="C107" s="217"/>
      <c r="D107" s="198"/>
      <c r="E107" s="199"/>
      <c r="F107" s="199"/>
      <c r="G107" s="199"/>
      <c r="H107" s="199"/>
      <c r="I107" s="199"/>
      <c r="J107" s="199"/>
      <c r="K107" s="199"/>
      <c r="L107" s="199"/>
      <c r="M107" s="199"/>
      <c r="N107" s="199"/>
      <c r="O107" s="199"/>
      <c r="P107" s="199"/>
      <c r="Q107" s="199"/>
      <c r="R107" s="199"/>
      <c r="S107" s="213"/>
      <c r="T107" s="213"/>
      <c r="U107" s="214"/>
      <c r="V107" s="214"/>
      <c r="W107" s="214"/>
      <c r="X107" s="214"/>
      <c r="Y107" s="214"/>
      <c r="Z107" s="214"/>
      <c r="AA107" s="214"/>
      <c r="AB107" s="214"/>
      <c r="AC107" s="214"/>
      <c r="AD107" s="214"/>
      <c r="AE107" s="214"/>
      <c r="AF107" s="214"/>
      <c r="AG107" s="214"/>
      <c r="AH107" s="214"/>
      <c r="AI107" s="214"/>
      <c r="AJ107" s="214"/>
      <c r="AK107" s="214"/>
      <c r="AL107" s="214"/>
    </row>
    <row r="108" ht="18.0" customHeight="1">
      <c r="A108" s="245" t="s">
        <v>347</v>
      </c>
      <c r="B108" s="246" t="s">
        <v>348</v>
      </c>
      <c r="C108" s="247"/>
      <c r="D108" s="248"/>
      <c r="E108" s="249">
        <f>'LIQ Jahr2'!Q108</f>
        <v>0</v>
      </c>
      <c r="F108" s="249">
        <f t="shared" ref="F108:Q108" si="75">F36+F40+F91+F98+F102</f>
        <v>0</v>
      </c>
      <c r="G108" s="249">
        <f t="shared" si="75"/>
        <v>0</v>
      </c>
      <c r="H108" s="249">
        <f t="shared" si="75"/>
        <v>0</v>
      </c>
      <c r="I108" s="249">
        <f t="shared" si="75"/>
        <v>0</v>
      </c>
      <c r="J108" s="249">
        <f t="shared" si="75"/>
        <v>0</v>
      </c>
      <c r="K108" s="249">
        <f t="shared" si="75"/>
        <v>0</v>
      </c>
      <c r="L108" s="249">
        <f t="shared" si="75"/>
        <v>0</v>
      </c>
      <c r="M108" s="249">
        <f t="shared" si="75"/>
        <v>0</v>
      </c>
      <c r="N108" s="249">
        <f t="shared" si="75"/>
        <v>0</v>
      </c>
      <c r="O108" s="249">
        <f t="shared" si="75"/>
        <v>0</v>
      </c>
      <c r="P108" s="249">
        <f t="shared" si="75"/>
        <v>0</v>
      </c>
      <c r="Q108" s="249">
        <f t="shared" si="75"/>
        <v>0</v>
      </c>
      <c r="R108" s="249">
        <f>F108+G108+H108+I108+J108+K108+L108+M108+N108+O108+P108+Q108</f>
        <v>0</v>
      </c>
      <c r="S108" s="213"/>
      <c r="T108" s="213"/>
      <c r="U108" s="214"/>
      <c r="V108" s="214"/>
      <c r="W108" s="214"/>
      <c r="X108" s="214"/>
      <c r="Y108" s="214"/>
      <c r="Z108" s="214"/>
      <c r="AA108" s="214"/>
      <c r="AB108" s="214"/>
      <c r="AC108" s="214"/>
      <c r="AD108" s="214"/>
      <c r="AE108" s="214"/>
      <c r="AF108" s="214"/>
      <c r="AG108" s="214"/>
      <c r="AH108" s="214"/>
      <c r="AI108" s="214"/>
      <c r="AJ108" s="214"/>
      <c r="AK108" s="214"/>
      <c r="AL108" s="214"/>
    </row>
    <row r="109" ht="3.75" customHeight="1">
      <c r="A109" s="15"/>
      <c r="B109" s="196"/>
      <c r="C109" s="217"/>
      <c r="D109" s="198"/>
      <c r="E109" s="199"/>
      <c r="F109" s="199"/>
      <c r="G109" s="199"/>
      <c r="H109" s="199"/>
      <c r="I109" s="199"/>
      <c r="J109" s="199"/>
      <c r="K109" s="199"/>
      <c r="L109" s="199"/>
      <c r="M109" s="199"/>
      <c r="N109" s="199"/>
      <c r="O109" s="199"/>
      <c r="P109" s="199"/>
      <c r="Q109" s="199"/>
      <c r="R109" s="199"/>
      <c r="S109" s="213"/>
      <c r="T109" s="213"/>
      <c r="U109" s="214"/>
      <c r="V109" s="214"/>
      <c r="W109" s="214"/>
      <c r="X109" s="214"/>
      <c r="Y109" s="214"/>
      <c r="Z109" s="214"/>
      <c r="AA109" s="214"/>
      <c r="AB109" s="214"/>
      <c r="AC109" s="214"/>
      <c r="AD109" s="214"/>
      <c r="AE109" s="214"/>
      <c r="AF109" s="214"/>
      <c r="AG109" s="214"/>
      <c r="AH109" s="214"/>
      <c r="AI109" s="214"/>
      <c r="AJ109" s="214"/>
      <c r="AK109" s="214"/>
      <c r="AL109" s="214"/>
    </row>
    <row r="110" ht="18.0" customHeight="1">
      <c r="A110" s="250" t="s">
        <v>349</v>
      </c>
      <c r="B110" s="250" t="s">
        <v>350</v>
      </c>
      <c r="C110" s="247"/>
      <c r="D110" s="248"/>
      <c r="E110" s="249">
        <f>'LIQ Jahr2'!Q110</f>
        <v>0</v>
      </c>
      <c r="F110" s="249">
        <f t="shared" ref="F110:Q110" si="76">F106-F108-F109</f>
        <v>0</v>
      </c>
      <c r="G110" s="249">
        <f t="shared" si="76"/>
        <v>0</v>
      </c>
      <c r="H110" s="249">
        <f t="shared" si="76"/>
        <v>0</v>
      </c>
      <c r="I110" s="249">
        <f t="shared" si="76"/>
        <v>0</v>
      </c>
      <c r="J110" s="249">
        <f t="shared" si="76"/>
        <v>0</v>
      </c>
      <c r="K110" s="249">
        <f t="shared" si="76"/>
        <v>0</v>
      </c>
      <c r="L110" s="249">
        <f t="shared" si="76"/>
        <v>0</v>
      </c>
      <c r="M110" s="249">
        <f t="shared" si="76"/>
        <v>0</v>
      </c>
      <c r="N110" s="249">
        <f t="shared" si="76"/>
        <v>0</v>
      </c>
      <c r="O110" s="249">
        <f t="shared" si="76"/>
        <v>0</v>
      </c>
      <c r="P110" s="249">
        <f t="shared" si="76"/>
        <v>0</v>
      </c>
      <c r="Q110" s="249">
        <f t="shared" si="76"/>
        <v>0</v>
      </c>
      <c r="R110" s="249">
        <f>F110+G110+H110+I110+J110+K110+L110+M110+N110+O110+P110+Q110</f>
        <v>0</v>
      </c>
      <c r="S110" s="251"/>
      <c r="T110" s="252"/>
      <c r="U110" s="253"/>
      <c r="V110" s="253"/>
      <c r="W110" s="253"/>
      <c r="X110" s="253"/>
      <c r="Y110" s="253"/>
      <c r="Z110" s="253"/>
      <c r="AA110" s="253"/>
      <c r="AB110" s="253"/>
      <c r="AC110" s="253"/>
      <c r="AD110" s="253"/>
      <c r="AE110" s="253"/>
      <c r="AF110" s="253"/>
      <c r="AG110" s="253"/>
      <c r="AH110" s="253"/>
      <c r="AI110" s="253"/>
      <c r="AJ110" s="253"/>
      <c r="AK110" s="253"/>
      <c r="AL110" s="253"/>
    </row>
    <row r="111" ht="3.75" customHeight="1">
      <c r="A111" s="15"/>
      <c r="B111" s="196"/>
      <c r="C111" s="217"/>
      <c r="D111" s="198"/>
      <c r="E111" s="199"/>
      <c r="F111" s="199"/>
      <c r="G111" s="199"/>
      <c r="H111" s="199"/>
      <c r="I111" s="199"/>
      <c r="J111" s="199"/>
      <c r="K111" s="199"/>
      <c r="L111" s="199"/>
      <c r="M111" s="199"/>
      <c r="N111" s="199"/>
      <c r="O111" s="199"/>
      <c r="P111" s="199"/>
      <c r="Q111" s="199"/>
      <c r="R111" s="199"/>
      <c r="S111" s="213"/>
      <c r="T111" s="213"/>
      <c r="U111" s="214"/>
      <c r="V111" s="214"/>
      <c r="W111" s="214"/>
      <c r="X111" s="214"/>
      <c r="Y111" s="214"/>
      <c r="Z111" s="214"/>
      <c r="AA111" s="214"/>
      <c r="AB111" s="214"/>
      <c r="AC111" s="214"/>
      <c r="AD111" s="214"/>
      <c r="AE111" s="214"/>
      <c r="AF111" s="214"/>
      <c r="AG111" s="214"/>
      <c r="AH111" s="214"/>
      <c r="AI111" s="214"/>
      <c r="AJ111" s="214"/>
      <c r="AK111" s="214"/>
      <c r="AL111" s="214"/>
    </row>
    <row r="112" ht="18.0" customHeight="1">
      <c r="A112" s="254" t="s">
        <v>351</v>
      </c>
      <c r="B112" s="254" t="s">
        <v>352</v>
      </c>
      <c r="C112" s="255"/>
      <c r="D112" s="256"/>
      <c r="E112" s="257">
        <f>'LIQ Jahr2'!Q112</f>
        <v>0</v>
      </c>
      <c r="F112" s="257">
        <f t="shared" ref="F112:Q112" si="77">E112+F110</f>
        <v>0</v>
      </c>
      <c r="G112" s="257">
        <f t="shared" si="77"/>
        <v>0</v>
      </c>
      <c r="H112" s="257">
        <f t="shared" si="77"/>
        <v>0</v>
      </c>
      <c r="I112" s="257">
        <f t="shared" si="77"/>
        <v>0</v>
      </c>
      <c r="J112" s="257">
        <f t="shared" si="77"/>
        <v>0</v>
      </c>
      <c r="K112" s="257">
        <f t="shared" si="77"/>
        <v>0</v>
      </c>
      <c r="L112" s="257">
        <f t="shared" si="77"/>
        <v>0</v>
      </c>
      <c r="M112" s="257">
        <f t="shared" si="77"/>
        <v>0</v>
      </c>
      <c r="N112" s="257">
        <f t="shared" si="77"/>
        <v>0</v>
      </c>
      <c r="O112" s="257">
        <f t="shared" si="77"/>
        <v>0</v>
      </c>
      <c r="P112" s="257">
        <f t="shared" si="77"/>
        <v>0</v>
      </c>
      <c r="Q112" s="257">
        <f t="shared" si="77"/>
        <v>0</v>
      </c>
      <c r="R112" s="257"/>
      <c r="S112" s="251"/>
      <c r="T112" s="252"/>
      <c r="U112" s="253"/>
      <c r="V112" s="253"/>
      <c r="W112" s="253"/>
      <c r="X112" s="253"/>
      <c r="Y112" s="253"/>
      <c r="Z112" s="253"/>
      <c r="AA112" s="253"/>
      <c r="AB112" s="253"/>
      <c r="AC112" s="253"/>
      <c r="AD112" s="253"/>
      <c r="AE112" s="253"/>
      <c r="AF112" s="253"/>
      <c r="AG112" s="253"/>
      <c r="AH112" s="253"/>
      <c r="AI112" s="253"/>
      <c r="AJ112" s="253"/>
      <c r="AK112" s="253"/>
      <c r="AL112" s="253"/>
    </row>
    <row r="113" ht="15.75" customHeight="1">
      <c r="A113" s="92"/>
      <c r="B113" s="258"/>
      <c r="C113" s="240"/>
      <c r="D113" s="241"/>
      <c r="E113" s="243"/>
      <c r="F113" s="242"/>
      <c r="G113" s="242"/>
      <c r="H113" s="242"/>
      <c r="I113" s="242"/>
      <c r="J113" s="242"/>
      <c r="K113" s="242"/>
      <c r="L113" s="242"/>
      <c r="M113" s="242"/>
      <c r="N113" s="242"/>
      <c r="O113" s="242"/>
      <c r="P113" s="242"/>
      <c r="Q113" s="242"/>
      <c r="R113" s="243"/>
      <c r="S113" s="91"/>
      <c r="T113" s="91"/>
      <c r="U113" s="97"/>
      <c r="V113" s="97"/>
      <c r="W113" s="97"/>
      <c r="X113" s="97"/>
      <c r="Y113" s="97"/>
      <c r="Z113" s="97"/>
      <c r="AA113" s="97"/>
      <c r="AB113" s="97"/>
      <c r="AC113" s="97"/>
      <c r="AD113" s="97"/>
      <c r="AE113" s="97"/>
      <c r="AF113" s="97"/>
      <c r="AG113" s="97"/>
      <c r="AH113" s="97"/>
      <c r="AI113" s="97"/>
      <c r="AJ113" s="97"/>
      <c r="AK113" s="97"/>
      <c r="AL113" s="97"/>
    </row>
    <row r="114" ht="15.75" customHeight="1">
      <c r="A114" s="40"/>
      <c r="B114" s="92"/>
      <c r="C114" s="92"/>
      <c r="D114" s="93"/>
      <c r="E114" s="259"/>
      <c r="F114" s="91"/>
      <c r="G114" s="91"/>
      <c r="H114" s="91"/>
      <c r="I114" s="91"/>
      <c r="J114" s="91"/>
      <c r="K114" s="91"/>
      <c r="L114" s="91"/>
      <c r="M114" s="91"/>
      <c r="N114" s="91"/>
      <c r="O114" s="91"/>
      <c r="P114" s="91"/>
      <c r="Q114" s="91"/>
      <c r="R114" s="92"/>
      <c r="S114" s="91"/>
      <c r="T114" s="91"/>
      <c r="U114" s="97"/>
      <c r="V114" s="97"/>
      <c r="W114" s="97"/>
      <c r="X114" s="97"/>
      <c r="Y114" s="97"/>
      <c r="Z114" s="97"/>
      <c r="AA114" s="97"/>
      <c r="AB114" s="97"/>
      <c r="AC114" s="97"/>
      <c r="AD114" s="97"/>
      <c r="AE114" s="97"/>
      <c r="AF114" s="97"/>
      <c r="AG114" s="97"/>
      <c r="AH114" s="97"/>
      <c r="AI114" s="97"/>
      <c r="AJ114" s="97"/>
      <c r="AK114" s="97"/>
      <c r="AL114" s="97"/>
    </row>
    <row r="115" ht="15.75" customHeight="1">
      <c r="A115" s="40"/>
      <c r="B115" s="92"/>
      <c r="C115" s="92"/>
      <c r="D115" s="93"/>
      <c r="E115" s="259"/>
      <c r="F115" s="91"/>
      <c r="G115" s="91"/>
      <c r="H115" s="91"/>
      <c r="I115" s="91"/>
      <c r="J115" s="91"/>
      <c r="K115" s="91"/>
      <c r="L115" s="91"/>
      <c r="M115" s="91"/>
      <c r="N115" s="91"/>
      <c r="O115" s="91"/>
      <c r="P115" s="91"/>
      <c r="Q115" s="91"/>
      <c r="R115" s="92"/>
      <c r="S115" s="91"/>
      <c r="T115" s="91"/>
      <c r="U115" s="97"/>
      <c r="V115" s="97"/>
      <c r="W115" s="97"/>
      <c r="X115" s="97"/>
      <c r="Y115" s="97"/>
      <c r="Z115" s="97"/>
      <c r="AA115" s="97"/>
      <c r="AB115" s="97"/>
      <c r="AC115" s="97"/>
      <c r="AD115" s="97"/>
      <c r="AE115" s="97"/>
      <c r="AF115" s="97"/>
      <c r="AG115" s="97"/>
      <c r="AH115" s="97"/>
      <c r="AI115" s="97"/>
      <c r="AJ115" s="97"/>
      <c r="AK115" s="97"/>
      <c r="AL115" s="97"/>
    </row>
    <row r="116" ht="15.75" customHeight="1">
      <c r="A116" s="40"/>
      <c r="B116" s="92"/>
      <c r="C116" s="92"/>
      <c r="D116" s="93"/>
      <c r="E116" s="259"/>
      <c r="F116" s="91"/>
      <c r="G116" s="91"/>
      <c r="H116" s="91"/>
      <c r="I116" s="91"/>
      <c r="J116" s="91"/>
      <c r="K116" s="91"/>
      <c r="L116" s="91"/>
      <c r="M116" s="91"/>
      <c r="N116" s="91"/>
      <c r="O116" s="91"/>
      <c r="P116" s="91"/>
      <c r="Q116" s="91"/>
      <c r="R116" s="92"/>
      <c r="S116" s="91"/>
      <c r="T116" s="91"/>
      <c r="U116" s="97"/>
      <c r="V116" s="97"/>
      <c r="W116" s="97"/>
      <c r="X116" s="97"/>
      <c r="Y116" s="97"/>
      <c r="Z116" s="97"/>
      <c r="AA116" s="97"/>
      <c r="AB116" s="97"/>
      <c r="AC116" s="97"/>
      <c r="AD116" s="97"/>
      <c r="AE116" s="97"/>
      <c r="AF116" s="97"/>
      <c r="AG116" s="97"/>
      <c r="AH116" s="97"/>
      <c r="AI116" s="97"/>
      <c r="AJ116" s="97"/>
      <c r="AK116" s="97"/>
      <c r="AL116" s="97"/>
    </row>
    <row r="117" ht="15.75" customHeight="1">
      <c r="A117" s="94"/>
      <c r="B117" s="95"/>
      <c r="C117" s="95"/>
      <c r="D117" s="96"/>
      <c r="E117" s="260"/>
      <c r="F117" s="97"/>
      <c r="G117" s="97"/>
      <c r="H117" s="97"/>
      <c r="I117" s="97"/>
      <c r="J117" s="97"/>
      <c r="K117" s="97"/>
      <c r="L117" s="97"/>
      <c r="M117" s="97"/>
      <c r="N117" s="97"/>
      <c r="O117" s="97"/>
      <c r="P117" s="97"/>
      <c r="Q117" s="97"/>
      <c r="R117" s="95"/>
      <c r="S117" s="97"/>
      <c r="T117" s="97"/>
      <c r="U117" s="97"/>
      <c r="V117" s="97"/>
      <c r="W117" s="97"/>
      <c r="X117" s="97"/>
      <c r="Y117" s="97"/>
      <c r="Z117" s="97"/>
      <c r="AA117" s="97"/>
      <c r="AB117" s="97"/>
      <c r="AC117" s="97"/>
      <c r="AD117" s="97"/>
      <c r="AE117" s="97"/>
      <c r="AF117" s="97"/>
      <c r="AG117" s="97"/>
      <c r="AH117" s="97"/>
      <c r="AI117" s="97"/>
      <c r="AJ117" s="97"/>
      <c r="AK117" s="97"/>
      <c r="AL117" s="97"/>
    </row>
    <row r="118" ht="15.75" customHeight="1">
      <c r="A118" s="94"/>
      <c r="B118" s="95"/>
      <c r="C118" s="95"/>
      <c r="D118" s="96"/>
      <c r="E118" s="260"/>
      <c r="F118" s="97"/>
      <c r="G118" s="97"/>
      <c r="H118" s="97"/>
      <c r="I118" s="97"/>
      <c r="J118" s="97"/>
      <c r="K118" s="97"/>
      <c r="L118" s="97"/>
      <c r="M118" s="97"/>
      <c r="N118" s="97"/>
      <c r="O118" s="97"/>
      <c r="P118" s="97"/>
      <c r="Q118" s="97"/>
      <c r="R118" s="95"/>
      <c r="S118" s="97"/>
      <c r="T118" s="97"/>
      <c r="U118" s="97"/>
      <c r="V118" s="97"/>
      <c r="W118" s="97"/>
      <c r="X118" s="97"/>
      <c r="Y118" s="97"/>
      <c r="Z118" s="97"/>
      <c r="AA118" s="97"/>
      <c r="AB118" s="97"/>
      <c r="AC118" s="97"/>
      <c r="AD118" s="97"/>
      <c r="AE118" s="97"/>
      <c r="AF118" s="97"/>
      <c r="AG118" s="97"/>
      <c r="AH118" s="97"/>
      <c r="AI118" s="97"/>
      <c r="AJ118" s="97"/>
      <c r="AK118" s="97"/>
      <c r="AL118" s="97"/>
    </row>
    <row r="119" ht="15.75" customHeight="1">
      <c r="A119" s="94"/>
      <c r="B119" s="95"/>
      <c r="C119" s="95"/>
      <c r="D119" s="96"/>
      <c r="E119" s="260"/>
      <c r="F119" s="97"/>
      <c r="G119" s="97"/>
      <c r="H119" s="97"/>
      <c r="I119" s="97"/>
      <c r="J119" s="97"/>
      <c r="K119" s="97"/>
      <c r="L119" s="97"/>
      <c r="M119" s="97"/>
      <c r="N119" s="97"/>
      <c r="O119" s="97"/>
      <c r="P119" s="97"/>
      <c r="Q119" s="97"/>
      <c r="R119" s="95"/>
      <c r="S119" s="97"/>
      <c r="T119" s="97"/>
      <c r="U119" s="97"/>
      <c r="V119" s="97"/>
      <c r="W119" s="97"/>
      <c r="X119" s="97"/>
      <c r="Y119" s="97"/>
      <c r="Z119" s="97"/>
      <c r="AA119" s="97"/>
      <c r="AB119" s="97"/>
      <c r="AC119" s="97"/>
      <c r="AD119" s="97"/>
      <c r="AE119" s="97"/>
      <c r="AF119" s="97"/>
      <c r="AG119" s="97"/>
      <c r="AH119" s="97"/>
      <c r="AI119" s="97"/>
      <c r="AJ119" s="97"/>
      <c r="AK119" s="97"/>
      <c r="AL119" s="97"/>
    </row>
    <row r="120" ht="15.75" customHeight="1">
      <c r="A120" s="94"/>
      <c r="B120" s="95"/>
      <c r="C120" s="95"/>
      <c r="D120" s="96"/>
      <c r="E120" s="260"/>
      <c r="F120" s="97"/>
      <c r="G120" s="97"/>
      <c r="H120" s="97"/>
      <c r="I120" s="97"/>
      <c r="J120" s="97"/>
      <c r="K120" s="97"/>
      <c r="L120" s="97"/>
      <c r="M120" s="97"/>
      <c r="N120" s="97"/>
      <c r="O120" s="97"/>
      <c r="P120" s="97"/>
      <c r="Q120" s="97"/>
      <c r="R120" s="95"/>
      <c r="S120" s="97"/>
      <c r="T120" s="97"/>
      <c r="U120" s="97"/>
      <c r="V120" s="97"/>
      <c r="W120" s="97"/>
      <c r="X120" s="97"/>
      <c r="Y120" s="97"/>
      <c r="Z120" s="97"/>
      <c r="AA120" s="97"/>
      <c r="AB120" s="97"/>
      <c r="AC120" s="97"/>
      <c r="AD120" s="97"/>
      <c r="AE120" s="97"/>
      <c r="AF120" s="97"/>
      <c r="AG120" s="97"/>
      <c r="AH120" s="97"/>
      <c r="AI120" s="97"/>
      <c r="AJ120" s="97"/>
      <c r="AK120" s="97"/>
      <c r="AL120" s="97"/>
    </row>
    <row r="121" ht="15.75" customHeight="1">
      <c r="A121" s="94"/>
      <c r="B121" s="95"/>
      <c r="C121" s="95"/>
      <c r="D121" s="96"/>
      <c r="E121" s="260"/>
      <c r="F121" s="97"/>
      <c r="G121" s="97"/>
      <c r="H121" s="97"/>
      <c r="I121" s="97"/>
      <c r="J121" s="97"/>
      <c r="K121" s="97"/>
      <c r="L121" s="97"/>
      <c r="M121" s="97"/>
      <c r="N121" s="97"/>
      <c r="O121" s="97"/>
      <c r="P121" s="97"/>
      <c r="Q121" s="97"/>
      <c r="R121" s="95"/>
      <c r="S121" s="97"/>
      <c r="T121" s="97"/>
      <c r="U121" s="97"/>
      <c r="V121" s="97"/>
      <c r="W121" s="97"/>
      <c r="X121" s="97"/>
      <c r="Y121" s="97"/>
      <c r="Z121" s="97"/>
      <c r="AA121" s="97"/>
      <c r="AB121" s="97"/>
      <c r="AC121" s="97"/>
      <c r="AD121" s="97"/>
      <c r="AE121" s="97"/>
      <c r="AF121" s="97"/>
      <c r="AG121" s="97"/>
      <c r="AH121" s="97"/>
      <c r="AI121" s="97"/>
      <c r="AJ121" s="97"/>
      <c r="AK121" s="97"/>
      <c r="AL121" s="97"/>
    </row>
    <row r="122" ht="15.75" customHeight="1">
      <c r="A122" s="94"/>
      <c r="B122" s="95"/>
      <c r="C122" s="95"/>
      <c r="D122" s="96"/>
      <c r="E122" s="260"/>
      <c r="F122" s="97"/>
      <c r="G122" s="97"/>
      <c r="H122" s="97"/>
      <c r="I122" s="97"/>
      <c r="J122" s="97"/>
      <c r="K122" s="97"/>
      <c r="L122" s="97"/>
      <c r="M122" s="97"/>
      <c r="N122" s="97"/>
      <c r="O122" s="97"/>
      <c r="P122" s="97"/>
      <c r="Q122" s="97"/>
      <c r="R122" s="95"/>
      <c r="S122" s="97"/>
      <c r="T122" s="97"/>
      <c r="U122" s="97"/>
      <c r="V122" s="97"/>
      <c r="W122" s="97"/>
      <c r="X122" s="97"/>
      <c r="Y122" s="97"/>
      <c r="Z122" s="97"/>
      <c r="AA122" s="97"/>
      <c r="AB122" s="97"/>
      <c r="AC122" s="97"/>
      <c r="AD122" s="97"/>
      <c r="AE122" s="97"/>
      <c r="AF122" s="97"/>
      <c r="AG122" s="97"/>
      <c r="AH122" s="97"/>
      <c r="AI122" s="97"/>
      <c r="AJ122" s="97"/>
      <c r="AK122" s="97"/>
      <c r="AL122" s="97"/>
    </row>
    <row r="123" ht="15.75" customHeight="1">
      <c r="A123" s="94"/>
      <c r="B123" s="95"/>
      <c r="C123" s="95"/>
      <c r="D123" s="96"/>
      <c r="E123" s="260"/>
      <c r="F123" s="97"/>
      <c r="G123" s="97"/>
      <c r="H123" s="97"/>
      <c r="I123" s="97"/>
      <c r="J123" s="97"/>
      <c r="K123" s="97"/>
      <c r="L123" s="97"/>
      <c r="M123" s="97"/>
      <c r="N123" s="97"/>
      <c r="O123" s="97"/>
      <c r="P123" s="97"/>
      <c r="Q123" s="97"/>
      <c r="R123" s="95"/>
      <c r="S123" s="97"/>
      <c r="T123" s="97"/>
      <c r="U123" s="97"/>
      <c r="V123" s="97"/>
      <c r="W123" s="97"/>
      <c r="X123" s="97"/>
      <c r="Y123" s="97"/>
      <c r="Z123" s="97"/>
      <c r="AA123" s="97"/>
      <c r="AB123" s="97"/>
      <c r="AC123" s="97"/>
      <c r="AD123" s="97"/>
      <c r="AE123" s="97"/>
      <c r="AF123" s="97"/>
      <c r="AG123" s="97"/>
      <c r="AH123" s="97"/>
      <c r="AI123" s="97"/>
      <c r="AJ123" s="97"/>
      <c r="AK123" s="97"/>
      <c r="AL123" s="97"/>
    </row>
    <row r="124" ht="15.75" customHeight="1">
      <c r="A124" s="94"/>
      <c r="B124" s="95"/>
      <c r="C124" s="95"/>
      <c r="D124" s="96"/>
      <c r="E124" s="260"/>
      <c r="F124" s="97"/>
      <c r="G124" s="97"/>
      <c r="H124" s="97"/>
      <c r="I124" s="97"/>
      <c r="J124" s="97"/>
      <c r="K124" s="97"/>
      <c r="L124" s="97"/>
      <c r="M124" s="97"/>
      <c r="N124" s="97"/>
      <c r="O124" s="97"/>
      <c r="P124" s="97"/>
      <c r="Q124" s="97"/>
      <c r="R124" s="95"/>
      <c r="S124" s="97"/>
      <c r="T124" s="97"/>
      <c r="U124" s="97"/>
      <c r="V124" s="97"/>
      <c r="W124" s="97"/>
      <c r="X124" s="97"/>
      <c r="Y124" s="97"/>
      <c r="Z124" s="97"/>
      <c r="AA124" s="97"/>
      <c r="AB124" s="97"/>
      <c r="AC124" s="97"/>
      <c r="AD124" s="97"/>
      <c r="AE124" s="97"/>
      <c r="AF124" s="97"/>
      <c r="AG124" s="97"/>
      <c r="AH124" s="97"/>
      <c r="AI124" s="97"/>
      <c r="AJ124" s="97"/>
      <c r="AK124" s="97"/>
      <c r="AL124" s="97"/>
    </row>
    <row r="125" ht="15.75" customHeight="1">
      <c r="A125" s="94"/>
      <c r="B125" s="95"/>
      <c r="C125" s="95"/>
      <c r="D125" s="96"/>
      <c r="E125" s="260"/>
      <c r="F125" s="97"/>
      <c r="G125" s="97"/>
      <c r="H125" s="97"/>
      <c r="I125" s="97"/>
      <c r="J125" s="97"/>
      <c r="K125" s="97"/>
      <c r="L125" s="97"/>
      <c r="M125" s="97"/>
      <c r="N125" s="97"/>
      <c r="O125" s="97"/>
      <c r="P125" s="97"/>
      <c r="Q125" s="97"/>
      <c r="R125" s="95"/>
      <c r="S125" s="97"/>
      <c r="T125" s="97"/>
      <c r="U125" s="97"/>
      <c r="V125" s="97"/>
      <c r="W125" s="97"/>
      <c r="X125" s="97"/>
      <c r="Y125" s="97"/>
      <c r="Z125" s="97"/>
      <c r="AA125" s="97"/>
      <c r="AB125" s="97"/>
      <c r="AC125" s="97"/>
      <c r="AD125" s="97"/>
      <c r="AE125" s="97"/>
      <c r="AF125" s="97"/>
      <c r="AG125" s="97"/>
      <c r="AH125" s="97"/>
      <c r="AI125" s="97"/>
      <c r="AJ125" s="97"/>
      <c r="AK125" s="97"/>
      <c r="AL125" s="97"/>
    </row>
    <row r="126" ht="15.75" customHeight="1">
      <c r="A126" s="94"/>
      <c r="B126" s="95"/>
      <c r="C126" s="95"/>
      <c r="D126" s="96"/>
      <c r="E126" s="260"/>
      <c r="F126" s="97"/>
      <c r="G126" s="97"/>
      <c r="H126" s="97"/>
      <c r="I126" s="97"/>
      <c r="J126" s="97"/>
      <c r="K126" s="97"/>
      <c r="L126" s="97"/>
      <c r="M126" s="97"/>
      <c r="N126" s="97"/>
      <c r="O126" s="97"/>
      <c r="P126" s="97"/>
      <c r="Q126" s="97"/>
      <c r="R126" s="95"/>
      <c r="S126" s="97"/>
      <c r="T126" s="97"/>
      <c r="U126" s="97"/>
      <c r="V126" s="97"/>
      <c r="W126" s="97"/>
      <c r="X126" s="97"/>
      <c r="Y126" s="97"/>
      <c r="Z126" s="97"/>
      <c r="AA126" s="97"/>
      <c r="AB126" s="97"/>
      <c r="AC126" s="97"/>
      <c r="AD126" s="97"/>
      <c r="AE126" s="97"/>
      <c r="AF126" s="97"/>
      <c r="AG126" s="97"/>
      <c r="AH126" s="97"/>
      <c r="AI126" s="97"/>
      <c r="AJ126" s="97"/>
      <c r="AK126" s="97"/>
      <c r="AL126" s="97"/>
    </row>
    <row r="127" ht="15.75" customHeight="1">
      <c r="A127" s="94"/>
      <c r="B127" s="95"/>
      <c r="C127" s="95"/>
      <c r="D127" s="96"/>
      <c r="E127" s="260"/>
      <c r="F127" s="97"/>
      <c r="G127" s="97"/>
      <c r="H127" s="97"/>
      <c r="I127" s="97"/>
      <c r="J127" s="97"/>
      <c r="K127" s="97"/>
      <c r="L127" s="97"/>
      <c r="M127" s="97"/>
      <c r="N127" s="97"/>
      <c r="O127" s="97"/>
      <c r="P127" s="97"/>
      <c r="Q127" s="97"/>
      <c r="R127" s="95"/>
      <c r="S127" s="97"/>
      <c r="T127" s="97"/>
      <c r="U127" s="97"/>
      <c r="V127" s="97"/>
      <c r="W127" s="97"/>
      <c r="X127" s="97"/>
      <c r="Y127" s="97"/>
      <c r="Z127" s="97"/>
      <c r="AA127" s="97"/>
      <c r="AB127" s="97"/>
      <c r="AC127" s="97"/>
      <c r="AD127" s="97"/>
      <c r="AE127" s="97"/>
      <c r="AF127" s="97"/>
      <c r="AG127" s="97"/>
      <c r="AH127" s="97"/>
      <c r="AI127" s="97"/>
      <c r="AJ127" s="97"/>
      <c r="AK127" s="97"/>
      <c r="AL127" s="97"/>
    </row>
    <row r="128" ht="15.75" customHeight="1">
      <c r="A128" s="94"/>
      <c r="B128" s="95"/>
      <c r="C128" s="95"/>
      <c r="D128" s="96"/>
      <c r="E128" s="260"/>
      <c r="F128" s="97"/>
      <c r="G128" s="97"/>
      <c r="H128" s="97"/>
      <c r="I128" s="97"/>
      <c r="J128" s="97"/>
      <c r="K128" s="97"/>
      <c r="L128" s="97"/>
      <c r="M128" s="97"/>
      <c r="N128" s="97"/>
      <c r="O128" s="97"/>
      <c r="P128" s="97"/>
      <c r="Q128" s="97"/>
      <c r="R128" s="95"/>
      <c r="S128" s="97"/>
      <c r="T128" s="97"/>
      <c r="U128" s="97"/>
      <c r="V128" s="97"/>
      <c r="W128" s="97"/>
      <c r="X128" s="97"/>
      <c r="Y128" s="97"/>
      <c r="Z128" s="97"/>
      <c r="AA128" s="97"/>
      <c r="AB128" s="97"/>
      <c r="AC128" s="97"/>
      <c r="AD128" s="97"/>
      <c r="AE128" s="97"/>
      <c r="AF128" s="97"/>
      <c r="AG128" s="97"/>
      <c r="AH128" s="97"/>
      <c r="AI128" s="97"/>
      <c r="AJ128" s="97"/>
      <c r="AK128" s="97"/>
      <c r="AL128" s="97"/>
    </row>
    <row r="129" ht="15.75" customHeight="1">
      <c r="A129" s="94"/>
      <c r="B129" s="95"/>
      <c r="C129" s="95"/>
      <c r="D129" s="96"/>
      <c r="E129" s="260"/>
      <c r="F129" s="97"/>
      <c r="G129" s="97"/>
      <c r="H129" s="97"/>
      <c r="I129" s="97"/>
      <c r="J129" s="97"/>
      <c r="K129" s="97"/>
      <c r="L129" s="97"/>
      <c r="M129" s="97"/>
      <c r="N129" s="97"/>
      <c r="O129" s="97"/>
      <c r="P129" s="97"/>
      <c r="Q129" s="97"/>
      <c r="R129" s="95"/>
      <c r="S129" s="97"/>
      <c r="T129" s="97"/>
      <c r="U129" s="97"/>
      <c r="V129" s="97"/>
      <c r="W129" s="97"/>
      <c r="X129" s="97"/>
      <c r="Y129" s="97"/>
      <c r="Z129" s="97"/>
      <c r="AA129" s="97"/>
      <c r="AB129" s="97"/>
      <c r="AC129" s="97"/>
      <c r="AD129" s="97"/>
      <c r="AE129" s="97"/>
      <c r="AF129" s="97"/>
      <c r="AG129" s="97"/>
      <c r="AH129" s="97"/>
      <c r="AI129" s="97"/>
      <c r="AJ129" s="97"/>
      <c r="AK129" s="97"/>
      <c r="AL129" s="97"/>
    </row>
    <row r="130" ht="15.75" customHeight="1">
      <c r="A130" s="94"/>
      <c r="B130" s="95"/>
      <c r="C130" s="95"/>
      <c r="D130" s="96"/>
      <c r="E130" s="260"/>
      <c r="F130" s="97"/>
      <c r="G130" s="97"/>
      <c r="H130" s="97"/>
      <c r="I130" s="97"/>
      <c r="J130" s="97"/>
      <c r="K130" s="97"/>
      <c r="L130" s="97"/>
      <c r="M130" s="97"/>
      <c r="N130" s="97"/>
      <c r="O130" s="97"/>
      <c r="P130" s="97"/>
      <c r="Q130" s="97"/>
      <c r="R130" s="95"/>
      <c r="S130" s="97"/>
      <c r="T130" s="97"/>
      <c r="U130" s="97"/>
      <c r="V130" s="97"/>
      <c r="W130" s="97"/>
      <c r="X130" s="97"/>
      <c r="Y130" s="97"/>
      <c r="Z130" s="97"/>
      <c r="AA130" s="97"/>
      <c r="AB130" s="97"/>
      <c r="AC130" s="97"/>
      <c r="AD130" s="97"/>
      <c r="AE130" s="97"/>
      <c r="AF130" s="97"/>
      <c r="AG130" s="97"/>
      <c r="AH130" s="97"/>
      <c r="AI130" s="97"/>
      <c r="AJ130" s="97"/>
      <c r="AK130" s="97"/>
      <c r="AL130" s="97"/>
    </row>
    <row r="131" ht="15.75" customHeight="1">
      <c r="A131" s="94"/>
      <c r="B131" s="95"/>
      <c r="C131" s="95"/>
      <c r="D131" s="96"/>
      <c r="E131" s="260"/>
      <c r="F131" s="97"/>
      <c r="G131" s="97"/>
      <c r="H131" s="97"/>
      <c r="I131" s="97"/>
      <c r="J131" s="97"/>
      <c r="K131" s="97"/>
      <c r="L131" s="97"/>
      <c r="M131" s="97"/>
      <c r="N131" s="97"/>
      <c r="O131" s="97"/>
      <c r="P131" s="97"/>
      <c r="Q131" s="97"/>
      <c r="R131" s="95"/>
      <c r="S131" s="97"/>
      <c r="T131" s="97"/>
      <c r="U131" s="97"/>
      <c r="V131" s="97"/>
      <c r="W131" s="97"/>
      <c r="X131" s="97"/>
      <c r="Y131" s="97"/>
      <c r="Z131" s="97"/>
      <c r="AA131" s="97"/>
      <c r="AB131" s="97"/>
      <c r="AC131" s="97"/>
      <c r="AD131" s="97"/>
      <c r="AE131" s="97"/>
      <c r="AF131" s="97"/>
      <c r="AG131" s="97"/>
      <c r="AH131" s="97"/>
      <c r="AI131" s="97"/>
      <c r="AJ131" s="97"/>
      <c r="AK131" s="97"/>
      <c r="AL131" s="97"/>
    </row>
    <row r="132" ht="15.75" customHeight="1">
      <c r="A132" s="94"/>
      <c r="B132" s="95"/>
      <c r="C132" s="95"/>
      <c r="D132" s="96"/>
      <c r="E132" s="260"/>
      <c r="F132" s="97"/>
      <c r="G132" s="97"/>
      <c r="H132" s="97"/>
      <c r="I132" s="97"/>
      <c r="J132" s="97"/>
      <c r="K132" s="97"/>
      <c r="L132" s="97"/>
      <c r="M132" s="97"/>
      <c r="N132" s="97"/>
      <c r="O132" s="97"/>
      <c r="P132" s="97"/>
      <c r="Q132" s="97"/>
      <c r="R132" s="95"/>
      <c r="S132" s="97"/>
      <c r="T132" s="97"/>
      <c r="U132" s="97"/>
      <c r="V132" s="97"/>
      <c r="W132" s="97"/>
      <c r="X132" s="97"/>
      <c r="Y132" s="97"/>
      <c r="Z132" s="97"/>
      <c r="AA132" s="97"/>
      <c r="AB132" s="97"/>
      <c r="AC132" s="97"/>
      <c r="AD132" s="97"/>
      <c r="AE132" s="97"/>
      <c r="AF132" s="97"/>
      <c r="AG132" s="97"/>
      <c r="AH132" s="97"/>
      <c r="AI132" s="97"/>
      <c r="AJ132" s="97"/>
      <c r="AK132" s="97"/>
      <c r="AL132" s="97"/>
    </row>
    <row r="133" ht="15.75" customHeight="1">
      <c r="A133" s="94"/>
      <c r="B133" s="95"/>
      <c r="C133" s="95"/>
      <c r="D133" s="96"/>
      <c r="E133" s="260"/>
      <c r="F133" s="97"/>
      <c r="G133" s="97"/>
      <c r="H133" s="97"/>
      <c r="I133" s="97"/>
      <c r="J133" s="97"/>
      <c r="K133" s="97"/>
      <c r="L133" s="97"/>
      <c r="M133" s="97"/>
      <c r="N133" s="97"/>
      <c r="O133" s="97"/>
      <c r="P133" s="97"/>
      <c r="Q133" s="97"/>
      <c r="R133" s="95"/>
      <c r="S133" s="97"/>
      <c r="T133" s="97"/>
      <c r="U133" s="97"/>
      <c r="V133" s="97"/>
      <c r="W133" s="97"/>
      <c r="X133" s="97"/>
      <c r="Y133" s="97"/>
      <c r="Z133" s="97"/>
      <c r="AA133" s="97"/>
      <c r="AB133" s="97"/>
      <c r="AC133" s="97"/>
      <c r="AD133" s="97"/>
      <c r="AE133" s="97"/>
      <c r="AF133" s="97"/>
      <c r="AG133" s="97"/>
      <c r="AH133" s="97"/>
      <c r="AI133" s="97"/>
      <c r="AJ133" s="97"/>
      <c r="AK133" s="97"/>
      <c r="AL133" s="97"/>
    </row>
    <row r="134" ht="15.75" customHeight="1">
      <c r="A134" s="94"/>
      <c r="B134" s="95"/>
      <c r="C134" s="95"/>
      <c r="D134" s="96"/>
      <c r="E134" s="260"/>
      <c r="F134" s="97"/>
      <c r="G134" s="97"/>
      <c r="H134" s="97"/>
      <c r="I134" s="97"/>
      <c r="J134" s="97"/>
      <c r="K134" s="97"/>
      <c r="L134" s="97"/>
      <c r="M134" s="97"/>
      <c r="N134" s="97"/>
      <c r="O134" s="97"/>
      <c r="P134" s="97"/>
      <c r="Q134" s="97"/>
      <c r="R134" s="95"/>
      <c r="S134" s="97"/>
      <c r="T134" s="97"/>
      <c r="U134" s="97"/>
      <c r="V134" s="97"/>
      <c r="W134" s="97"/>
      <c r="X134" s="97"/>
      <c r="Y134" s="97"/>
      <c r="Z134" s="97"/>
      <c r="AA134" s="97"/>
      <c r="AB134" s="97"/>
      <c r="AC134" s="97"/>
      <c r="AD134" s="97"/>
      <c r="AE134" s="97"/>
      <c r="AF134" s="97"/>
      <c r="AG134" s="97"/>
      <c r="AH134" s="97"/>
      <c r="AI134" s="97"/>
      <c r="AJ134" s="97"/>
      <c r="AK134" s="97"/>
      <c r="AL134" s="97"/>
    </row>
    <row r="135" ht="15.75" customHeight="1">
      <c r="A135" s="94"/>
      <c r="B135" s="95"/>
      <c r="C135" s="95"/>
      <c r="D135" s="96"/>
      <c r="E135" s="260"/>
      <c r="F135" s="97"/>
      <c r="G135" s="97"/>
      <c r="H135" s="97"/>
      <c r="I135" s="97"/>
      <c r="J135" s="97"/>
      <c r="K135" s="97"/>
      <c r="L135" s="97"/>
      <c r="M135" s="97"/>
      <c r="N135" s="97"/>
      <c r="O135" s="97"/>
      <c r="P135" s="97"/>
      <c r="Q135" s="97"/>
      <c r="R135" s="95"/>
      <c r="S135" s="97"/>
      <c r="T135" s="97"/>
      <c r="U135" s="97"/>
      <c r="V135" s="97"/>
      <c r="W135" s="97"/>
      <c r="X135" s="97"/>
      <c r="Y135" s="97"/>
      <c r="Z135" s="97"/>
      <c r="AA135" s="97"/>
      <c r="AB135" s="97"/>
      <c r="AC135" s="97"/>
      <c r="AD135" s="97"/>
      <c r="AE135" s="97"/>
      <c r="AF135" s="97"/>
      <c r="AG135" s="97"/>
      <c r="AH135" s="97"/>
      <c r="AI135" s="97"/>
      <c r="AJ135" s="97"/>
      <c r="AK135" s="97"/>
      <c r="AL135" s="97"/>
    </row>
    <row r="136" ht="15.75" customHeight="1">
      <c r="A136" s="94"/>
      <c r="B136" s="95"/>
      <c r="C136" s="95"/>
      <c r="D136" s="96"/>
      <c r="E136" s="260"/>
      <c r="F136" s="97"/>
      <c r="G136" s="97"/>
      <c r="H136" s="97"/>
      <c r="I136" s="97"/>
      <c r="J136" s="97"/>
      <c r="K136" s="97"/>
      <c r="L136" s="97"/>
      <c r="M136" s="97"/>
      <c r="N136" s="97"/>
      <c r="O136" s="97"/>
      <c r="P136" s="97"/>
      <c r="Q136" s="97"/>
      <c r="R136" s="95"/>
      <c r="S136" s="97"/>
      <c r="T136" s="97"/>
      <c r="U136" s="97"/>
      <c r="V136" s="97"/>
      <c r="W136" s="97"/>
      <c r="X136" s="97"/>
      <c r="Y136" s="97"/>
      <c r="Z136" s="97"/>
      <c r="AA136" s="97"/>
      <c r="AB136" s="97"/>
      <c r="AC136" s="97"/>
      <c r="AD136" s="97"/>
      <c r="AE136" s="97"/>
      <c r="AF136" s="97"/>
      <c r="AG136" s="97"/>
      <c r="AH136" s="97"/>
      <c r="AI136" s="97"/>
      <c r="AJ136" s="97"/>
      <c r="AK136" s="97"/>
      <c r="AL136" s="97"/>
    </row>
    <row r="137" ht="15.75" customHeight="1">
      <c r="A137" s="94"/>
      <c r="B137" s="95"/>
      <c r="C137" s="95"/>
      <c r="D137" s="96"/>
      <c r="E137" s="260"/>
      <c r="F137" s="97"/>
      <c r="G137" s="97"/>
      <c r="H137" s="97"/>
      <c r="I137" s="97"/>
      <c r="J137" s="97"/>
      <c r="K137" s="97"/>
      <c r="L137" s="97"/>
      <c r="M137" s="97"/>
      <c r="N137" s="97"/>
      <c r="O137" s="97"/>
      <c r="P137" s="97"/>
      <c r="Q137" s="97"/>
      <c r="R137" s="95"/>
      <c r="S137" s="97"/>
      <c r="T137" s="97"/>
      <c r="U137" s="97"/>
      <c r="V137" s="97"/>
      <c r="W137" s="97"/>
      <c r="X137" s="97"/>
      <c r="Y137" s="97"/>
      <c r="Z137" s="97"/>
      <c r="AA137" s="97"/>
      <c r="AB137" s="97"/>
      <c r="AC137" s="97"/>
      <c r="AD137" s="97"/>
      <c r="AE137" s="97"/>
      <c r="AF137" s="97"/>
      <c r="AG137" s="97"/>
      <c r="AH137" s="97"/>
      <c r="AI137" s="97"/>
      <c r="AJ137" s="97"/>
      <c r="AK137" s="97"/>
      <c r="AL137" s="97"/>
    </row>
    <row r="138" ht="15.75" customHeight="1">
      <c r="A138" s="94"/>
      <c r="B138" s="95"/>
      <c r="C138" s="95"/>
      <c r="D138" s="96"/>
      <c r="E138" s="260"/>
      <c r="F138" s="97"/>
      <c r="G138" s="97"/>
      <c r="H138" s="97"/>
      <c r="I138" s="97"/>
      <c r="J138" s="97"/>
      <c r="K138" s="97"/>
      <c r="L138" s="97"/>
      <c r="M138" s="97"/>
      <c r="N138" s="97"/>
      <c r="O138" s="97"/>
      <c r="P138" s="97"/>
      <c r="Q138" s="97"/>
      <c r="R138" s="95"/>
      <c r="S138" s="97"/>
      <c r="T138" s="97"/>
      <c r="U138" s="97"/>
      <c r="V138" s="97"/>
      <c r="W138" s="97"/>
      <c r="X138" s="97"/>
      <c r="Y138" s="97"/>
      <c r="Z138" s="97"/>
      <c r="AA138" s="97"/>
      <c r="AB138" s="97"/>
      <c r="AC138" s="97"/>
      <c r="AD138" s="97"/>
      <c r="AE138" s="97"/>
      <c r="AF138" s="97"/>
      <c r="AG138" s="97"/>
      <c r="AH138" s="97"/>
      <c r="AI138" s="97"/>
      <c r="AJ138" s="97"/>
      <c r="AK138" s="97"/>
      <c r="AL138" s="97"/>
    </row>
    <row r="139" ht="15.75" customHeight="1">
      <c r="A139" s="94"/>
      <c r="B139" s="95"/>
      <c r="C139" s="95"/>
      <c r="D139" s="96"/>
      <c r="E139" s="260"/>
      <c r="F139" s="97"/>
      <c r="G139" s="97"/>
      <c r="H139" s="97"/>
      <c r="I139" s="97"/>
      <c r="J139" s="97"/>
      <c r="K139" s="97"/>
      <c r="L139" s="97"/>
      <c r="M139" s="97"/>
      <c r="N139" s="97"/>
      <c r="O139" s="97"/>
      <c r="P139" s="97"/>
      <c r="Q139" s="97"/>
      <c r="R139" s="95"/>
      <c r="S139" s="97"/>
      <c r="T139" s="97"/>
      <c r="U139" s="97"/>
      <c r="V139" s="97"/>
      <c r="W139" s="97"/>
      <c r="X139" s="97"/>
      <c r="Y139" s="97"/>
      <c r="Z139" s="97"/>
      <c r="AA139" s="97"/>
      <c r="AB139" s="97"/>
      <c r="AC139" s="97"/>
      <c r="AD139" s="97"/>
      <c r="AE139" s="97"/>
      <c r="AF139" s="97"/>
      <c r="AG139" s="97"/>
      <c r="AH139" s="97"/>
      <c r="AI139" s="97"/>
      <c r="AJ139" s="97"/>
      <c r="AK139" s="97"/>
      <c r="AL139" s="97"/>
    </row>
    <row r="140" ht="15.75" customHeight="1">
      <c r="A140" s="94"/>
      <c r="B140" s="95"/>
      <c r="C140" s="95"/>
      <c r="D140" s="96"/>
      <c r="E140" s="260"/>
      <c r="F140" s="97"/>
      <c r="G140" s="97"/>
      <c r="H140" s="97"/>
      <c r="I140" s="97"/>
      <c r="J140" s="97"/>
      <c r="K140" s="97"/>
      <c r="L140" s="97"/>
      <c r="M140" s="97"/>
      <c r="N140" s="97"/>
      <c r="O140" s="97"/>
      <c r="P140" s="97"/>
      <c r="Q140" s="97"/>
      <c r="R140" s="95"/>
      <c r="S140" s="97"/>
      <c r="T140" s="97"/>
      <c r="U140" s="97"/>
      <c r="V140" s="97"/>
      <c r="W140" s="97"/>
      <c r="X140" s="97"/>
      <c r="Y140" s="97"/>
      <c r="Z140" s="97"/>
      <c r="AA140" s="97"/>
      <c r="AB140" s="97"/>
      <c r="AC140" s="97"/>
      <c r="AD140" s="97"/>
      <c r="AE140" s="97"/>
      <c r="AF140" s="97"/>
      <c r="AG140" s="97"/>
      <c r="AH140" s="97"/>
      <c r="AI140" s="97"/>
      <c r="AJ140" s="97"/>
      <c r="AK140" s="97"/>
      <c r="AL140" s="97"/>
    </row>
    <row r="141" ht="15.75" customHeight="1">
      <c r="A141" s="94"/>
      <c r="B141" s="95"/>
      <c r="C141" s="95"/>
      <c r="D141" s="96"/>
      <c r="E141" s="260"/>
      <c r="F141" s="97"/>
      <c r="G141" s="97"/>
      <c r="H141" s="97"/>
      <c r="I141" s="97"/>
      <c r="J141" s="97"/>
      <c r="K141" s="97"/>
      <c r="L141" s="97"/>
      <c r="M141" s="97"/>
      <c r="N141" s="97"/>
      <c r="O141" s="97"/>
      <c r="P141" s="97"/>
      <c r="Q141" s="97"/>
      <c r="R141" s="95"/>
      <c r="S141" s="97"/>
      <c r="T141" s="97"/>
      <c r="U141" s="97"/>
      <c r="V141" s="97"/>
      <c r="W141" s="97"/>
      <c r="X141" s="97"/>
      <c r="Y141" s="97"/>
      <c r="Z141" s="97"/>
      <c r="AA141" s="97"/>
      <c r="AB141" s="97"/>
      <c r="AC141" s="97"/>
      <c r="AD141" s="97"/>
      <c r="AE141" s="97"/>
      <c r="AF141" s="97"/>
      <c r="AG141" s="97"/>
      <c r="AH141" s="97"/>
      <c r="AI141" s="97"/>
      <c r="AJ141" s="97"/>
      <c r="AK141" s="97"/>
      <c r="AL141" s="97"/>
    </row>
    <row r="142" ht="15.75" customHeight="1">
      <c r="A142" s="94"/>
      <c r="B142" s="95"/>
      <c r="C142" s="95"/>
      <c r="D142" s="96"/>
      <c r="E142" s="260"/>
      <c r="F142" s="97"/>
      <c r="G142" s="97"/>
      <c r="H142" s="97"/>
      <c r="I142" s="97"/>
      <c r="J142" s="97"/>
      <c r="K142" s="97"/>
      <c r="L142" s="97"/>
      <c r="M142" s="97"/>
      <c r="N142" s="97"/>
      <c r="O142" s="97"/>
      <c r="P142" s="97"/>
      <c r="Q142" s="97"/>
      <c r="R142" s="95"/>
      <c r="S142" s="97"/>
      <c r="T142" s="97"/>
      <c r="U142" s="97"/>
      <c r="V142" s="97"/>
      <c r="W142" s="97"/>
      <c r="X142" s="97"/>
      <c r="Y142" s="97"/>
      <c r="Z142" s="97"/>
      <c r="AA142" s="97"/>
      <c r="AB142" s="97"/>
      <c r="AC142" s="97"/>
      <c r="AD142" s="97"/>
      <c r="AE142" s="97"/>
      <c r="AF142" s="97"/>
      <c r="AG142" s="97"/>
      <c r="AH142" s="97"/>
      <c r="AI142" s="97"/>
      <c r="AJ142" s="97"/>
      <c r="AK142" s="97"/>
      <c r="AL142" s="97"/>
    </row>
    <row r="143" ht="15.75" customHeight="1">
      <c r="A143" s="94"/>
      <c r="B143" s="95"/>
      <c r="C143" s="95"/>
      <c r="D143" s="96"/>
      <c r="E143" s="260"/>
      <c r="F143" s="97"/>
      <c r="G143" s="97"/>
      <c r="H143" s="97"/>
      <c r="I143" s="97"/>
      <c r="J143" s="97"/>
      <c r="K143" s="97"/>
      <c r="L143" s="97"/>
      <c r="M143" s="97"/>
      <c r="N143" s="97"/>
      <c r="O143" s="97"/>
      <c r="P143" s="97"/>
      <c r="Q143" s="97"/>
      <c r="R143" s="95"/>
      <c r="S143" s="97"/>
      <c r="T143" s="97"/>
      <c r="U143" s="97"/>
      <c r="V143" s="97"/>
      <c r="W143" s="97"/>
      <c r="X143" s="97"/>
      <c r="Y143" s="97"/>
      <c r="Z143" s="97"/>
      <c r="AA143" s="97"/>
      <c r="AB143" s="97"/>
      <c r="AC143" s="97"/>
      <c r="AD143" s="97"/>
      <c r="AE143" s="97"/>
      <c r="AF143" s="97"/>
      <c r="AG143" s="97"/>
      <c r="AH143" s="97"/>
      <c r="AI143" s="97"/>
      <c r="AJ143" s="97"/>
      <c r="AK143" s="97"/>
      <c r="AL143" s="97"/>
    </row>
    <row r="144" ht="15.75" customHeight="1">
      <c r="A144" s="94"/>
      <c r="B144" s="95"/>
      <c r="C144" s="95"/>
      <c r="D144" s="96"/>
      <c r="E144" s="260"/>
      <c r="F144" s="97"/>
      <c r="G144" s="97"/>
      <c r="H144" s="97"/>
      <c r="I144" s="97"/>
      <c r="J144" s="97"/>
      <c r="K144" s="97"/>
      <c r="L144" s="97"/>
      <c r="M144" s="97"/>
      <c r="N144" s="97"/>
      <c r="O144" s="97"/>
      <c r="P144" s="97"/>
      <c r="Q144" s="97"/>
      <c r="R144" s="95"/>
      <c r="S144" s="97"/>
      <c r="T144" s="97"/>
      <c r="U144" s="97"/>
      <c r="V144" s="97"/>
      <c r="W144" s="97"/>
      <c r="X144" s="97"/>
      <c r="Y144" s="97"/>
      <c r="Z144" s="97"/>
      <c r="AA144" s="97"/>
      <c r="AB144" s="97"/>
      <c r="AC144" s="97"/>
      <c r="AD144" s="97"/>
      <c r="AE144" s="97"/>
      <c r="AF144" s="97"/>
      <c r="AG144" s="97"/>
      <c r="AH144" s="97"/>
      <c r="AI144" s="97"/>
      <c r="AJ144" s="97"/>
      <c r="AK144" s="97"/>
      <c r="AL144" s="97"/>
    </row>
    <row r="145" ht="15.75" customHeight="1">
      <c r="A145" s="94"/>
      <c r="B145" s="95"/>
      <c r="C145" s="95"/>
      <c r="D145" s="96"/>
      <c r="E145" s="260"/>
      <c r="F145" s="97"/>
      <c r="G145" s="97"/>
      <c r="H145" s="97"/>
      <c r="I145" s="97"/>
      <c r="J145" s="97"/>
      <c r="K145" s="97"/>
      <c r="L145" s="97"/>
      <c r="M145" s="97"/>
      <c r="N145" s="97"/>
      <c r="O145" s="97"/>
      <c r="P145" s="97"/>
      <c r="Q145" s="97"/>
      <c r="R145" s="95"/>
      <c r="S145" s="97"/>
      <c r="T145" s="97"/>
      <c r="U145" s="97"/>
      <c r="V145" s="97"/>
      <c r="W145" s="97"/>
      <c r="X145" s="97"/>
      <c r="Y145" s="97"/>
      <c r="Z145" s="97"/>
      <c r="AA145" s="97"/>
      <c r="AB145" s="97"/>
      <c r="AC145" s="97"/>
      <c r="AD145" s="97"/>
      <c r="AE145" s="97"/>
      <c r="AF145" s="97"/>
      <c r="AG145" s="97"/>
      <c r="AH145" s="97"/>
      <c r="AI145" s="97"/>
      <c r="AJ145" s="97"/>
      <c r="AK145" s="97"/>
      <c r="AL145" s="97"/>
    </row>
    <row r="146" ht="15.75" customHeight="1">
      <c r="A146" s="94"/>
      <c r="B146" s="95"/>
      <c r="C146" s="95"/>
      <c r="D146" s="96"/>
      <c r="E146" s="260"/>
      <c r="F146" s="97"/>
      <c r="G146" s="97"/>
      <c r="H146" s="97"/>
      <c r="I146" s="97"/>
      <c r="J146" s="97"/>
      <c r="K146" s="97"/>
      <c r="L146" s="97"/>
      <c r="M146" s="97"/>
      <c r="N146" s="97"/>
      <c r="O146" s="97"/>
      <c r="P146" s="97"/>
      <c r="Q146" s="97"/>
      <c r="R146" s="95"/>
      <c r="S146" s="97"/>
      <c r="T146" s="97"/>
      <c r="U146" s="97"/>
      <c r="V146" s="97"/>
      <c r="W146" s="97"/>
      <c r="X146" s="97"/>
      <c r="Y146" s="97"/>
      <c r="Z146" s="97"/>
      <c r="AA146" s="97"/>
      <c r="AB146" s="97"/>
      <c r="AC146" s="97"/>
      <c r="AD146" s="97"/>
      <c r="AE146" s="97"/>
      <c r="AF146" s="97"/>
      <c r="AG146" s="97"/>
      <c r="AH146" s="97"/>
      <c r="AI146" s="97"/>
      <c r="AJ146" s="97"/>
      <c r="AK146" s="97"/>
      <c r="AL146" s="97"/>
    </row>
    <row r="147" ht="15.75" customHeight="1">
      <c r="A147" s="94"/>
      <c r="B147" s="95"/>
      <c r="C147" s="95"/>
      <c r="D147" s="96"/>
      <c r="E147" s="260"/>
      <c r="F147" s="97"/>
      <c r="G147" s="97"/>
      <c r="H147" s="97"/>
      <c r="I147" s="97"/>
      <c r="J147" s="97"/>
      <c r="K147" s="97"/>
      <c r="L147" s="97"/>
      <c r="M147" s="97"/>
      <c r="N147" s="97"/>
      <c r="O147" s="97"/>
      <c r="P147" s="97"/>
      <c r="Q147" s="97"/>
      <c r="R147" s="95"/>
      <c r="S147" s="97"/>
      <c r="T147" s="97"/>
      <c r="U147" s="97"/>
      <c r="V147" s="97"/>
      <c r="W147" s="97"/>
      <c r="X147" s="97"/>
      <c r="Y147" s="97"/>
      <c r="Z147" s="97"/>
      <c r="AA147" s="97"/>
      <c r="AB147" s="97"/>
      <c r="AC147" s="97"/>
      <c r="AD147" s="97"/>
      <c r="AE147" s="97"/>
      <c r="AF147" s="97"/>
      <c r="AG147" s="97"/>
      <c r="AH147" s="97"/>
      <c r="AI147" s="97"/>
      <c r="AJ147" s="97"/>
      <c r="AK147" s="97"/>
      <c r="AL147" s="97"/>
    </row>
    <row r="148" ht="15.75" customHeight="1">
      <c r="A148" s="94"/>
      <c r="B148" s="95"/>
      <c r="C148" s="95"/>
      <c r="D148" s="96"/>
      <c r="E148" s="260"/>
      <c r="F148" s="97"/>
      <c r="G148" s="97"/>
      <c r="H148" s="97"/>
      <c r="I148" s="97"/>
      <c r="J148" s="97"/>
      <c r="K148" s="97"/>
      <c r="L148" s="97"/>
      <c r="M148" s="97"/>
      <c r="N148" s="97"/>
      <c r="O148" s="97"/>
      <c r="P148" s="97"/>
      <c r="Q148" s="97"/>
      <c r="R148" s="95"/>
      <c r="S148" s="97"/>
      <c r="T148" s="97"/>
      <c r="U148" s="97"/>
      <c r="V148" s="97"/>
      <c r="W148" s="97"/>
      <c r="X148" s="97"/>
      <c r="Y148" s="97"/>
      <c r="Z148" s="97"/>
      <c r="AA148" s="97"/>
      <c r="AB148" s="97"/>
      <c r="AC148" s="97"/>
      <c r="AD148" s="97"/>
      <c r="AE148" s="97"/>
      <c r="AF148" s="97"/>
      <c r="AG148" s="97"/>
      <c r="AH148" s="97"/>
      <c r="AI148" s="97"/>
      <c r="AJ148" s="97"/>
      <c r="AK148" s="97"/>
      <c r="AL148" s="97"/>
    </row>
    <row r="149" ht="15.75" customHeight="1">
      <c r="A149" s="94"/>
      <c r="B149" s="95"/>
      <c r="C149" s="95"/>
      <c r="D149" s="96"/>
      <c r="E149" s="260"/>
      <c r="F149" s="97"/>
      <c r="G149" s="97"/>
      <c r="H149" s="97"/>
      <c r="I149" s="97"/>
      <c r="J149" s="97"/>
      <c r="K149" s="97"/>
      <c r="L149" s="97"/>
      <c r="M149" s="97"/>
      <c r="N149" s="97"/>
      <c r="O149" s="97"/>
      <c r="P149" s="97"/>
      <c r="Q149" s="97"/>
      <c r="R149" s="95"/>
      <c r="S149" s="97"/>
      <c r="T149" s="97"/>
      <c r="U149" s="97"/>
      <c r="V149" s="97"/>
      <c r="W149" s="97"/>
      <c r="X149" s="97"/>
      <c r="Y149" s="97"/>
      <c r="Z149" s="97"/>
      <c r="AA149" s="97"/>
      <c r="AB149" s="97"/>
      <c r="AC149" s="97"/>
      <c r="AD149" s="97"/>
      <c r="AE149" s="97"/>
      <c r="AF149" s="97"/>
      <c r="AG149" s="97"/>
      <c r="AH149" s="97"/>
      <c r="AI149" s="97"/>
      <c r="AJ149" s="97"/>
      <c r="AK149" s="97"/>
      <c r="AL149" s="97"/>
    </row>
    <row r="150" ht="15.75" customHeight="1">
      <c r="A150" s="94"/>
      <c r="B150" s="95"/>
      <c r="C150" s="95"/>
      <c r="D150" s="96"/>
      <c r="E150" s="260"/>
      <c r="F150" s="97"/>
      <c r="G150" s="97"/>
      <c r="H150" s="97"/>
      <c r="I150" s="97"/>
      <c r="J150" s="97"/>
      <c r="K150" s="97"/>
      <c r="L150" s="97"/>
      <c r="M150" s="97"/>
      <c r="N150" s="97"/>
      <c r="O150" s="97"/>
      <c r="P150" s="97"/>
      <c r="Q150" s="97"/>
      <c r="R150" s="95"/>
      <c r="S150" s="97"/>
      <c r="T150" s="97"/>
      <c r="U150" s="97"/>
      <c r="V150" s="97"/>
      <c r="W150" s="97"/>
      <c r="X150" s="97"/>
      <c r="Y150" s="97"/>
      <c r="Z150" s="97"/>
      <c r="AA150" s="97"/>
      <c r="AB150" s="97"/>
      <c r="AC150" s="97"/>
      <c r="AD150" s="97"/>
      <c r="AE150" s="97"/>
      <c r="AF150" s="97"/>
      <c r="AG150" s="97"/>
      <c r="AH150" s="97"/>
      <c r="AI150" s="97"/>
      <c r="AJ150" s="97"/>
      <c r="AK150" s="97"/>
      <c r="AL150" s="97"/>
    </row>
    <row r="151" ht="15.75" customHeight="1">
      <c r="A151" s="94"/>
      <c r="B151" s="95"/>
      <c r="C151" s="95"/>
      <c r="D151" s="96"/>
      <c r="E151" s="260"/>
      <c r="F151" s="97"/>
      <c r="G151" s="97"/>
      <c r="H151" s="97"/>
      <c r="I151" s="97"/>
      <c r="J151" s="97"/>
      <c r="K151" s="97"/>
      <c r="L151" s="97"/>
      <c r="M151" s="97"/>
      <c r="N151" s="97"/>
      <c r="O151" s="97"/>
      <c r="P151" s="97"/>
      <c r="Q151" s="97"/>
      <c r="R151" s="95"/>
      <c r="S151" s="97"/>
      <c r="T151" s="97"/>
      <c r="U151" s="97"/>
      <c r="V151" s="97"/>
      <c r="W151" s="97"/>
      <c r="X151" s="97"/>
      <c r="Y151" s="97"/>
      <c r="Z151" s="97"/>
      <c r="AA151" s="97"/>
      <c r="AB151" s="97"/>
      <c r="AC151" s="97"/>
      <c r="AD151" s="97"/>
      <c r="AE151" s="97"/>
      <c r="AF151" s="97"/>
      <c r="AG151" s="97"/>
      <c r="AH151" s="97"/>
      <c r="AI151" s="97"/>
      <c r="AJ151" s="97"/>
      <c r="AK151" s="97"/>
      <c r="AL151" s="97"/>
    </row>
    <row r="152" ht="15.75" customHeight="1">
      <c r="A152" s="94"/>
      <c r="B152" s="95"/>
      <c r="C152" s="95"/>
      <c r="D152" s="96"/>
      <c r="E152" s="260"/>
      <c r="F152" s="97"/>
      <c r="G152" s="97"/>
      <c r="H152" s="97"/>
      <c r="I152" s="97"/>
      <c r="J152" s="97"/>
      <c r="K152" s="97"/>
      <c r="L152" s="97"/>
      <c r="M152" s="97"/>
      <c r="N152" s="97"/>
      <c r="O152" s="97"/>
      <c r="P152" s="97"/>
      <c r="Q152" s="97"/>
      <c r="R152" s="95"/>
      <c r="S152" s="97"/>
      <c r="T152" s="97"/>
      <c r="U152" s="97"/>
      <c r="V152" s="97"/>
      <c r="W152" s="97"/>
      <c r="X152" s="97"/>
      <c r="Y152" s="97"/>
      <c r="Z152" s="97"/>
      <c r="AA152" s="97"/>
      <c r="AB152" s="97"/>
      <c r="AC152" s="97"/>
      <c r="AD152" s="97"/>
      <c r="AE152" s="97"/>
      <c r="AF152" s="97"/>
      <c r="AG152" s="97"/>
      <c r="AH152" s="97"/>
      <c r="AI152" s="97"/>
      <c r="AJ152" s="97"/>
      <c r="AK152" s="97"/>
      <c r="AL152" s="97"/>
    </row>
    <row r="153" ht="15.75" customHeight="1">
      <c r="A153" s="94"/>
      <c r="B153" s="95"/>
      <c r="C153" s="95"/>
      <c r="D153" s="96"/>
      <c r="E153" s="260"/>
      <c r="F153" s="97"/>
      <c r="G153" s="97"/>
      <c r="H153" s="97"/>
      <c r="I153" s="97"/>
      <c r="J153" s="97"/>
      <c r="K153" s="97"/>
      <c r="L153" s="97"/>
      <c r="M153" s="97"/>
      <c r="N153" s="97"/>
      <c r="O153" s="97"/>
      <c r="P153" s="97"/>
      <c r="Q153" s="97"/>
      <c r="R153" s="95"/>
      <c r="S153" s="97"/>
      <c r="T153" s="97"/>
      <c r="U153" s="97"/>
      <c r="V153" s="97"/>
      <c r="W153" s="97"/>
      <c r="X153" s="97"/>
      <c r="Y153" s="97"/>
      <c r="Z153" s="97"/>
      <c r="AA153" s="97"/>
      <c r="AB153" s="97"/>
      <c r="AC153" s="97"/>
      <c r="AD153" s="97"/>
      <c r="AE153" s="97"/>
      <c r="AF153" s="97"/>
      <c r="AG153" s="97"/>
      <c r="AH153" s="97"/>
      <c r="AI153" s="97"/>
      <c r="AJ153" s="97"/>
      <c r="AK153" s="97"/>
      <c r="AL153" s="97"/>
    </row>
    <row r="154" ht="15.75" customHeight="1">
      <c r="A154" s="94"/>
      <c r="B154" s="95"/>
      <c r="C154" s="95"/>
      <c r="D154" s="96"/>
      <c r="E154" s="260"/>
      <c r="F154" s="97"/>
      <c r="G154" s="97"/>
      <c r="H154" s="97"/>
      <c r="I154" s="97"/>
      <c r="J154" s="97"/>
      <c r="K154" s="97"/>
      <c r="L154" s="97"/>
      <c r="M154" s="97"/>
      <c r="N154" s="97"/>
      <c r="O154" s="97"/>
      <c r="P154" s="97"/>
      <c r="Q154" s="97"/>
      <c r="R154" s="95"/>
      <c r="S154" s="97"/>
      <c r="T154" s="97"/>
      <c r="U154" s="97"/>
      <c r="V154" s="97"/>
      <c r="W154" s="97"/>
      <c r="X154" s="97"/>
      <c r="Y154" s="97"/>
      <c r="Z154" s="97"/>
      <c r="AA154" s="97"/>
      <c r="AB154" s="97"/>
      <c r="AC154" s="97"/>
      <c r="AD154" s="97"/>
      <c r="AE154" s="97"/>
      <c r="AF154" s="97"/>
      <c r="AG154" s="97"/>
      <c r="AH154" s="97"/>
      <c r="AI154" s="97"/>
      <c r="AJ154" s="97"/>
      <c r="AK154" s="97"/>
      <c r="AL154" s="97"/>
    </row>
    <row r="155" ht="15.75" customHeight="1">
      <c r="A155" s="94"/>
      <c r="B155" s="95"/>
      <c r="C155" s="95"/>
      <c r="D155" s="96"/>
      <c r="E155" s="260"/>
      <c r="F155" s="97"/>
      <c r="G155" s="97"/>
      <c r="H155" s="97"/>
      <c r="I155" s="97"/>
      <c r="J155" s="97"/>
      <c r="K155" s="97"/>
      <c r="L155" s="97"/>
      <c r="M155" s="97"/>
      <c r="N155" s="97"/>
      <c r="O155" s="97"/>
      <c r="P155" s="97"/>
      <c r="Q155" s="97"/>
      <c r="R155" s="95"/>
      <c r="S155" s="97"/>
      <c r="T155" s="97"/>
      <c r="U155" s="97"/>
      <c r="V155" s="97"/>
      <c r="W155" s="97"/>
      <c r="X155" s="97"/>
      <c r="Y155" s="97"/>
      <c r="Z155" s="97"/>
      <c r="AA155" s="97"/>
      <c r="AB155" s="97"/>
      <c r="AC155" s="97"/>
      <c r="AD155" s="97"/>
      <c r="AE155" s="97"/>
      <c r="AF155" s="97"/>
      <c r="AG155" s="97"/>
      <c r="AH155" s="97"/>
      <c r="AI155" s="97"/>
      <c r="AJ155" s="97"/>
      <c r="AK155" s="97"/>
      <c r="AL155" s="97"/>
    </row>
    <row r="156" ht="15.75" customHeight="1">
      <c r="A156" s="94"/>
      <c r="B156" s="95"/>
      <c r="C156" s="95"/>
      <c r="D156" s="96"/>
      <c r="E156" s="260"/>
      <c r="F156" s="97"/>
      <c r="G156" s="97"/>
      <c r="H156" s="97"/>
      <c r="I156" s="97"/>
      <c r="J156" s="97"/>
      <c r="K156" s="97"/>
      <c r="L156" s="97"/>
      <c r="M156" s="97"/>
      <c r="N156" s="97"/>
      <c r="O156" s="97"/>
      <c r="P156" s="97"/>
      <c r="Q156" s="97"/>
      <c r="R156" s="95"/>
      <c r="S156" s="97"/>
      <c r="T156" s="97"/>
      <c r="U156" s="97"/>
      <c r="V156" s="97"/>
      <c r="W156" s="97"/>
      <c r="X156" s="97"/>
      <c r="Y156" s="97"/>
      <c r="Z156" s="97"/>
      <c r="AA156" s="97"/>
      <c r="AB156" s="97"/>
      <c r="AC156" s="97"/>
      <c r="AD156" s="97"/>
      <c r="AE156" s="97"/>
      <c r="AF156" s="97"/>
      <c r="AG156" s="97"/>
      <c r="AH156" s="97"/>
      <c r="AI156" s="97"/>
      <c r="AJ156" s="97"/>
      <c r="AK156" s="97"/>
      <c r="AL156" s="97"/>
    </row>
    <row r="157" ht="15.75" customHeight="1">
      <c r="A157" s="94"/>
      <c r="B157" s="95"/>
      <c r="C157" s="95"/>
      <c r="D157" s="96"/>
      <c r="E157" s="260"/>
      <c r="F157" s="97"/>
      <c r="G157" s="97"/>
      <c r="H157" s="97"/>
      <c r="I157" s="97"/>
      <c r="J157" s="97"/>
      <c r="K157" s="97"/>
      <c r="L157" s="97"/>
      <c r="M157" s="97"/>
      <c r="N157" s="97"/>
      <c r="O157" s="97"/>
      <c r="P157" s="97"/>
      <c r="Q157" s="97"/>
      <c r="R157" s="95"/>
      <c r="S157" s="97"/>
      <c r="T157" s="97"/>
      <c r="U157" s="97"/>
      <c r="V157" s="97"/>
      <c r="W157" s="97"/>
      <c r="X157" s="97"/>
      <c r="Y157" s="97"/>
      <c r="Z157" s="97"/>
      <c r="AA157" s="97"/>
      <c r="AB157" s="97"/>
      <c r="AC157" s="97"/>
      <c r="AD157" s="97"/>
      <c r="AE157" s="97"/>
      <c r="AF157" s="97"/>
      <c r="AG157" s="97"/>
      <c r="AH157" s="97"/>
      <c r="AI157" s="97"/>
      <c r="AJ157" s="97"/>
      <c r="AK157" s="97"/>
      <c r="AL157" s="97"/>
    </row>
    <row r="158" ht="15.75" customHeight="1">
      <c r="A158" s="94"/>
      <c r="B158" s="95"/>
      <c r="C158" s="95"/>
      <c r="D158" s="96"/>
      <c r="E158" s="260"/>
      <c r="F158" s="97"/>
      <c r="G158" s="97"/>
      <c r="H158" s="97"/>
      <c r="I158" s="97"/>
      <c r="J158" s="97"/>
      <c r="K158" s="97"/>
      <c r="L158" s="97"/>
      <c r="M158" s="97"/>
      <c r="N158" s="97"/>
      <c r="O158" s="97"/>
      <c r="P158" s="97"/>
      <c r="Q158" s="97"/>
      <c r="R158" s="95"/>
      <c r="S158" s="97"/>
      <c r="T158" s="97"/>
      <c r="U158" s="97"/>
      <c r="V158" s="97"/>
      <c r="W158" s="97"/>
      <c r="X158" s="97"/>
      <c r="Y158" s="97"/>
      <c r="Z158" s="97"/>
      <c r="AA158" s="97"/>
      <c r="AB158" s="97"/>
      <c r="AC158" s="97"/>
      <c r="AD158" s="97"/>
      <c r="AE158" s="97"/>
      <c r="AF158" s="97"/>
      <c r="AG158" s="97"/>
      <c r="AH158" s="97"/>
      <c r="AI158" s="97"/>
      <c r="AJ158" s="97"/>
      <c r="AK158" s="97"/>
      <c r="AL158" s="97"/>
    </row>
    <row r="159" ht="15.75" customHeight="1">
      <c r="A159" s="94"/>
      <c r="B159" s="95"/>
      <c r="C159" s="95"/>
      <c r="D159" s="96"/>
      <c r="E159" s="260"/>
      <c r="F159" s="97"/>
      <c r="G159" s="97"/>
      <c r="H159" s="97"/>
      <c r="I159" s="97"/>
      <c r="J159" s="97"/>
      <c r="K159" s="97"/>
      <c r="L159" s="97"/>
      <c r="M159" s="97"/>
      <c r="N159" s="97"/>
      <c r="O159" s="97"/>
      <c r="P159" s="97"/>
      <c r="Q159" s="97"/>
      <c r="R159" s="95"/>
      <c r="S159" s="97"/>
      <c r="T159" s="97"/>
      <c r="U159" s="97"/>
      <c r="V159" s="97"/>
      <c r="W159" s="97"/>
      <c r="X159" s="97"/>
      <c r="Y159" s="97"/>
      <c r="Z159" s="97"/>
      <c r="AA159" s="97"/>
      <c r="AB159" s="97"/>
      <c r="AC159" s="97"/>
      <c r="AD159" s="97"/>
      <c r="AE159" s="97"/>
      <c r="AF159" s="97"/>
      <c r="AG159" s="97"/>
      <c r="AH159" s="97"/>
      <c r="AI159" s="97"/>
      <c r="AJ159" s="97"/>
      <c r="AK159" s="97"/>
      <c r="AL159" s="97"/>
    </row>
    <row r="160" ht="15.75" customHeight="1">
      <c r="A160" s="94"/>
      <c r="B160" s="95"/>
      <c r="C160" s="95"/>
      <c r="D160" s="96"/>
      <c r="E160" s="260"/>
      <c r="F160" s="97"/>
      <c r="G160" s="97"/>
      <c r="H160" s="97"/>
      <c r="I160" s="97"/>
      <c r="J160" s="97"/>
      <c r="K160" s="97"/>
      <c r="L160" s="97"/>
      <c r="M160" s="97"/>
      <c r="N160" s="97"/>
      <c r="O160" s="97"/>
      <c r="P160" s="97"/>
      <c r="Q160" s="97"/>
      <c r="R160" s="95"/>
      <c r="S160" s="97"/>
      <c r="T160" s="97"/>
      <c r="U160" s="97"/>
      <c r="V160" s="97"/>
      <c r="W160" s="97"/>
      <c r="X160" s="97"/>
      <c r="Y160" s="97"/>
      <c r="Z160" s="97"/>
      <c r="AA160" s="97"/>
      <c r="AB160" s="97"/>
      <c r="AC160" s="97"/>
      <c r="AD160" s="97"/>
      <c r="AE160" s="97"/>
      <c r="AF160" s="97"/>
      <c r="AG160" s="97"/>
      <c r="AH160" s="97"/>
      <c r="AI160" s="97"/>
      <c r="AJ160" s="97"/>
      <c r="AK160" s="97"/>
      <c r="AL160" s="97"/>
    </row>
    <row r="161" ht="15.75" customHeight="1">
      <c r="A161" s="94"/>
      <c r="B161" s="95"/>
      <c r="C161" s="95"/>
      <c r="D161" s="96"/>
      <c r="E161" s="260"/>
      <c r="F161" s="97"/>
      <c r="G161" s="97"/>
      <c r="H161" s="97"/>
      <c r="I161" s="97"/>
      <c r="J161" s="97"/>
      <c r="K161" s="97"/>
      <c r="L161" s="97"/>
      <c r="M161" s="97"/>
      <c r="N161" s="97"/>
      <c r="O161" s="97"/>
      <c r="P161" s="97"/>
      <c r="Q161" s="97"/>
      <c r="R161" s="95"/>
      <c r="S161" s="97"/>
      <c r="T161" s="97"/>
      <c r="U161" s="97"/>
      <c r="V161" s="97"/>
      <c r="W161" s="97"/>
      <c r="X161" s="97"/>
      <c r="Y161" s="97"/>
      <c r="Z161" s="97"/>
      <c r="AA161" s="97"/>
      <c r="AB161" s="97"/>
      <c r="AC161" s="97"/>
      <c r="AD161" s="97"/>
      <c r="AE161" s="97"/>
      <c r="AF161" s="97"/>
      <c r="AG161" s="97"/>
      <c r="AH161" s="97"/>
      <c r="AI161" s="97"/>
      <c r="AJ161" s="97"/>
      <c r="AK161" s="97"/>
      <c r="AL161" s="97"/>
    </row>
    <row r="162" ht="15.75" customHeight="1">
      <c r="A162" s="94"/>
      <c r="B162" s="95"/>
      <c r="C162" s="95"/>
      <c r="D162" s="96"/>
      <c r="E162" s="260"/>
      <c r="F162" s="97"/>
      <c r="G162" s="97"/>
      <c r="H162" s="97"/>
      <c r="I162" s="97"/>
      <c r="J162" s="97"/>
      <c r="K162" s="97"/>
      <c r="L162" s="97"/>
      <c r="M162" s="97"/>
      <c r="N162" s="97"/>
      <c r="O162" s="97"/>
      <c r="P162" s="97"/>
      <c r="Q162" s="97"/>
      <c r="R162" s="95"/>
      <c r="S162" s="97"/>
      <c r="T162" s="97"/>
      <c r="U162" s="97"/>
      <c r="V162" s="97"/>
      <c r="W162" s="97"/>
      <c r="X162" s="97"/>
      <c r="Y162" s="97"/>
      <c r="Z162" s="97"/>
      <c r="AA162" s="97"/>
      <c r="AB162" s="97"/>
      <c r="AC162" s="97"/>
      <c r="AD162" s="97"/>
      <c r="AE162" s="97"/>
      <c r="AF162" s="97"/>
      <c r="AG162" s="97"/>
      <c r="AH162" s="97"/>
      <c r="AI162" s="97"/>
      <c r="AJ162" s="97"/>
      <c r="AK162" s="97"/>
      <c r="AL162" s="97"/>
    </row>
    <row r="163" ht="15.75" customHeight="1">
      <c r="A163" s="94"/>
      <c r="B163" s="95"/>
      <c r="C163" s="95"/>
      <c r="D163" s="96"/>
      <c r="E163" s="260"/>
      <c r="F163" s="97"/>
      <c r="G163" s="97"/>
      <c r="H163" s="97"/>
      <c r="I163" s="97"/>
      <c r="J163" s="97"/>
      <c r="K163" s="97"/>
      <c r="L163" s="97"/>
      <c r="M163" s="97"/>
      <c r="N163" s="97"/>
      <c r="O163" s="97"/>
      <c r="P163" s="97"/>
      <c r="Q163" s="97"/>
      <c r="R163" s="95"/>
      <c r="S163" s="97"/>
      <c r="T163" s="97"/>
      <c r="U163" s="97"/>
      <c r="V163" s="97"/>
      <c r="W163" s="97"/>
      <c r="X163" s="97"/>
      <c r="Y163" s="97"/>
      <c r="Z163" s="97"/>
      <c r="AA163" s="97"/>
      <c r="AB163" s="97"/>
      <c r="AC163" s="97"/>
      <c r="AD163" s="97"/>
      <c r="AE163" s="97"/>
      <c r="AF163" s="97"/>
      <c r="AG163" s="97"/>
      <c r="AH163" s="97"/>
      <c r="AI163" s="97"/>
      <c r="AJ163" s="97"/>
      <c r="AK163" s="97"/>
      <c r="AL163" s="97"/>
    </row>
    <row r="164" ht="15.75" customHeight="1">
      <c r="A164" s="94"/>
      <c r="B164" s="95"/>
      <c r="C164" s="95"/>
      <c r="D164" s="96"/>
      <c r="E164" s="260"/>
      <c r="F164" s="97"/>
      <c r="G164" s="97"/>
      <c r="H164" s="97"/>
      <c r="I164" s="97"/>
      <c r="J164" s="97"/>
      <c r="K164" s="97"/>
      <c r="L164" s="97"/>
      <c r="M164" s="97"/>
      <c r="N164" s="97"/>
      <c r="O164" s="97"/>
      <c r="P164" s="97"/>
      <c r="Q164" s="97"/>
      <c r="R164" s="95"/>
      <c r="S164" s="97"/>
      <c r="T164" s="97"/>
      <c r="U164" s="97"/>
      <c r="V164" s="97"/>
      <c r="W164" s="97"/>
      <c r="X164" s="97"/>
      <c r="Y164" s="97"/>
      <c r="Z164" s="97"/>
      <c r="AA164" s="97"/>
      <c r="AB164" s="97"/>
      <c r="AC164" s="97"/>
      <c r="AD164" s="97"/>
      <c r="AE164" s="97"/>
      <c r="AF164" s="97"/>
      <c r="AG164" s="97"/>
      <c r="AH164" s="97"/>
      <c r="AI164" s="97"/>
      <c r="AJ164" s="97"/>
      <c r="AK164" s="97"/>
      <c r="AL164" s="97"/>
    </row>
    <row r="165" ht="15.75" customHeight="1">
      <c r="A165" s="94"/>
      <c r="B165" s="95"/>
      <c r="C165" s="95"/>
      <c r="D165" s="96"/>
      <c r="E165" s="260"/>
      <c r="F165" s="97"/>
      <c r="G165" s="97"/>
      <c r="H165" s="97"/>
      <c r="I165" s="97"/>
      <c r="J165" s="97"/>
      <c r="K165" s="97"/>
      <c r="L165" s="97"/>
      <c r="M165" s="97"/>
      <c r="N165" s="97"/>
      <c r="O165" s="97"/>
      <c r="P165" s="97"/>
      <c r="Q165" s="97"/>
      <c r="R165" s="95"/>
      <c r="S165" s="97"/>
      <c r="T165" s="97"/>
      <c r="U165" s="97"/>
      <c r="V165" s="97"/>
      <c r="W165" s="97"/>
      <c r="X165" s="97"/>
      <c r="Y165" s="97"/>
      <c r="Z165" s="97"/>
      <c r="AA165" s="97"/>
      <c r="AB165" s="97"/>
      <c r="AC165" s="97"/>
      <c r="AD165" s="97"/>
      <c r="AE165" s="97"/>
      <c r="AF165" s="97"/>
      <c r="AG165" s="97"/>
      <c r="AH165" s="97"/>
      <c r="AI165" s="97"/>
      <c r="AJ165" s="97"/>
      <c r="AK165" s="97"/>
      <c r="AL165" s="97"/>
    </row>
    <row r="166" ht="15.75" customHeight="1">
      <c r="A166" s="94"/>
      <c r="B166" s="95"/>
      <c r="C166" s="95"/>
      <c r="D166" s="96"/>
      <c r="E166" s="260"/>
      <c r="F166" s="97"/>
      <c r="G166" s="97"/>
      <c r="H166" s="97"/>
      <c r="I166" s="97"/>
      <c r="J166" s="97"/>
      <c r="K166" s="97"/>
      <c r="L166" s="97"/>
      <c r="M166" s="97"/>
      <c r="N166" s="97"/>
      <c r="O166" s="97"/>
      <c r="P166" s="97"/>
      <c r="Q166" s="97"/>
      <c r="R166" s="95"/>
      <c r="S166" s="97"/>
      <c r="T166" s="97"/>
      <c r="U166" s="97"/>
      <c r="V166" s="97"/>
      <c r="W166" s="97"/>
      <c r="X166" s="97"/>
      <c r="Y166" s="97"/>
      <c r="Z166" s="97"/>
      <c r="AA166" s="97"/>
      <c r="AB166" s="97"/>
      <c r="AC166" s="97"/>
      <c r="AD166" s="97"/>
      <c r="AE166" s="97"/>
      <c r="AF166" s="97"/>
      <c r="AG166" s="97"/>
      <c r="AH166" s="97"/>
      <c r="AI166" s="97"/>
      <c r="AJ166" s="97"/>
      <c r="AK166" s="97"/>
      <c r="AL166" s="97"/>
    </row>
    <row r="167" ht="15.75" customHeight="1">
      <c r="A167" s="94"/>
      <c r="B167" s="95"/>
      <c r="C167" s="95"/>
      <c r="D167" s="96"/>
      <c r="E167" s="260"/>
      <c r="F167" s="97"/>
      <c r="G167" s="97"/>
      <c r="H167" s="97"/>
      <c r="I167" s="97"/>
      <c r="J167" s="97"/>
      <c r="K167" s="97"/>
      <c r="L167" s="97"/>
      <c r="M167" s="97"/>
      <c r="N167" s="97"/>
      <c r="O167" s="97"/>
      <c r="P167" s="97"/>
      <c r="Q167" s="97"/>
      <c r="R167" s="95"/>
      <c r="S167" s="97"/>
      <c r="T167" s="97"/>
      <c r="U167" s="97"/>
      <c r="V167" s="97"/>
      <c r="W167" s="97"/>
      <c r="X167" s="97"/>
      <c r="Y167" s="97"/>
      <c r="Z167" s="97"/>
      <c r="AA167" s="97"/>
      <c r="AB167" s="97"/>
      <c r="AC167" s="97"/>
      <c r="AD167" s="97"/>
      <c r="AE167" s="97"/>
      <c r="AF167" s="97"/>
      <c r="AG167" s="97"/>
      <c r="AH167" s="97"/>
      <c r="AI167" s="97"/>
      <c r="AJ167" s="97"/>
      <c r="AK167" s="97"/>
      <c r="AL167" s="97"/>
    </row>
    <row r="168" ht="15.75" customHeight="1">
      <c r="A168" s="94"/>
      <c r="B168" s="95"/>
      <c r="C168" s="95"/>
      <c r="D168" s="96"/>
      <c r="E168" s="260"/>
      <c r="F168" s="97"/>
      <c r="G168" s="97"/>
      <c r="H168" s="97"/>
      <c r="I168" s="97"/>
      <c r="J168" s="97"/>
      <c r="K168" s="97"/>
      <c r="L168" s="97"/>
      <c r="M168" s="97"/>
      <c r="N168" s="97"/>
      <c r="O168" s="97"/>
      <c r="P168" s="97"/>
      <c r="Q168" s="97"/>
      <c r="R168" s="95"/>
      <c r="S168" s="97"/>
      <c r="T168" s="97"/>
      <c r="U168" s="97"/>
      <c r="V168" s="97"/>
      <c r="W168" s="97"/>
      <c r="X168" s="97"/>
      <c r="Y168" s="97"/>
      <c r="Z168" s="97"/>
      <c r="AA168" s="97"/>
      <c r="AB168" s="97"/>
      <c r="AC168" s="97"/>
      <c r="AD168" s="97"/>
      <c r="AE168" s="97"/>
      <c r="AF168" s="97"/>
      <c r="AG168" s="97"/>
      <c r="AH168" s="97"/>
      <c r="AI168" s="97"/>
      <c r="AJ168" s="97"/>
      <c r="AK168" s="97"/>
      <c r="AL168" s="97"/>
    </row>
    <row r="169" ht="15.75" customHeight="1">
      <c r="A169" s="94"/>
      <c r="B169" s="95"/>
      <c r="C169" s="95"/>
      <c r="D169" s="96"/>
      <c r="E169" s="260"/>
      <c r="F169" s="97"/>
      <c r="G169" s="97"/>
      <c r="H169" s="97"/>
      <c r="I169" s="97"/>
      <c r="J169" s="97"/>
      <c r="K169" s="97"/>
      <c r="L169" s="97"/>
      <c r="M169" s="97"/>
      <c r="N169" s="97"/>
      <c r="O169" s="97"/>
      <c r="P169" s="97"/>
      <c r="Q169" s="97"/>
      <c r="R169" s="95"/>
      <c r="S169" s="97"/>
      <c r="T169" s="97"/>
      <c r="U169" s="97"/>
      <c r="V169" s="97"/>
      <c r="W169" s="97"/>
      <c r="X169" s="97"/>
      <c r="Y169" s="97"/>
      <c r="Z169" s="97"/>
      <c r="AA169" s="97"/>
      <c r="AB169" s="97"/>
      <c r="AC169" s="97"/>
      <c r="AD169" s="97"/>
      <c r="AE169" s="97"/>
      <c r="AF169" s="97"/>
      <c r="AG169" s="97"/>
      <c r="AH169" s="97"/>
      <c r="AI169" s="97"/>
      <c r="AJ169" s="97"/>
      <c r="AK169" s="97"/>
      <c r="AL169" s="97"/>
    </row>
    <row r="170" ht="15.75" customHeight="1">
      <c r="A170" s="94"/>
      <c r="B170" s="95"/>
      <c r="C170" s="95"/>
      <c r="D170" s="96"/>
      <c r="E170" s="260"/>
      <c r="F170" s="97"/>
      <c r="G170" s="97"/>
      <c r="H170" s="97"/>
      <c r="I170" s="97"/>
      <c r="J170" s="97"/>
      <c r="K170" s="97"/>
      <c r="L170" s="97"/>
      <c r="M170" s="97"/>
      <c r="N170" s="97"/>
      <c r="O170" s="97"/>
      <c r="P170" s="97"/>
      <c r="Q170" s="97"/>
      <c r="R170" s="95"/>
      <c r="S170" s="97"/>
      <c r="T170" s="97"/>
      <c r="U170" s="97"/>
      <c r="V170" s="97"/>
      <c r="W170" s="97"/>
      <c r="X170" s="97"/>
      <c r="Y170" s="97"/>
      <c r="Z170" s="97"/>
      <c r="AA170" s="97"/>
      <c r="AB170" s="97"/>
      <c r="AC170" s="97"/>
      <c r="AD170" s="97"/>
      <c r="AE170" s="97"/>
      <c r="AF170" s="97"/>
      <c r="AG170" s="97"/>
      <c r="AH170" s="97"/>
      <c r="AI170" s="97"/>
      <c r="AJ170" s="97"/>
      <c r="AK170" s="97"/>
      <c r="AL170" s="97"/>
    </row>
    <row r="171" ht="15.75" customHeight="1">
      <c r="A171" s="94"/>
      <c r="B171" s="95"/>
      <c r="C171" s="95"/>
      <c r="D171" s="96"/>
      <c r="E171" s="260"/>
      <c r="F171" s="97"/>
      <c r="G171" s="97"/>
      <c r="H171" s="97"/>
      <c r="I171" s="97"/>
      <c r="J171" s="97"/>
      <c r="K171" s="97"/>
      <c r="L171" s="97"/>
      <c r="M171" s="97"/>
      <c r="N171" s="97"/>
      <c r="O171" s="97"/>
      <c r="P171" s="97"/>
      <c r="Q171" s="97"/>
      <c r="R171" s="95"/>
      <c r="S171" s="97"/>
      <c r="T171" s="97"/>
      <c r="U171" s="97"/>
      <c r="V171" s="97"/>
      <c r="W171" s="97"/>
      <c r="X171" s="97"/>
      <c r="Y171" s="97"/>
      <c r="Z171" s="97"/>
      <c r="AA171" s="97"/>
      <c r="AB171" s="97"/>
      <c r="AC171" s="97"/>
      <c r="AD171" s="97"/>
      <c r="AE171" s="97"/>
      <c r="AF171" s="97"/>
      <c r="AG171" s="97"/>
      <c r="AH171" s="97"/>
      <c r="AI171" s="97"/>
      <c r="AJ171" s="97"/>
      <c r="AK171" s="97"/>
      <c r="AL171" s="97"/>
    </row>
    <row r="172" ht="15.75" customHeight="1">
      <c r="A172" s="94"/>
      <c r="B172" s="95"/>
      <c r="C172" s="95"/>
      <c r="D172" s="96"/>
      <c r="E172" s="260"/>
      <c r="F172" s="97"/>
      <c r="G172" s="97"/>
      <c r="H172" s="97"/>
      <c r="I172" s="97"/>
      <c r="J172" s="97"/>
      <c r="K172" s="97"/>
      <c r="L172" s="97"/>
      <c r="M172" s="97"/>
      <c r="N172" s="97"/>
      <c r="O172" s="97"/>
      <c r="P172" s="97"/>
      <c r="Q172" s="97"/>
      <c r="R172" s="95"/>
      <c r="S172" s="97"/>
      <c r="T172" s="97"/>
      <c r="U172" s="97"/>
      <c r="V172" s="97"/>
      <c r="W172" s="97"/>
      <c r="X172" s="97"/>
      <c r="Y172" s="97"/>
      <c r="Z172" s="97"/>
      <c r="AA172" s="97"/>
      <c r="AB172" s="97"/>
      <c r="AC172" s="97"/>
      <c r="AD172" s="97"/>
      <c r="AE172" s="97"/>
      <c r="AF172" s="97"/>
      <c r="AG172" s="97"/>
      <c r="AH172" s="97"/>
      <c r="AI172" s="97"/>
      <c r="AJ172" s="97"/>
      <c r="AK172" s="97"/>
      <c r="AL172" s="97"/>
    </row>
    <row r="173" ht="15.75" customHeight="1">
      <c r="A173" s="94"/>
      <c r="B173" s="95"/>
      <c r="C173" s="95"/>
      <c r="D173" s="96"/>
      <c r="E173" s="260"/>
      <c r="F173" s="97"/>
      <c r="G173" s="97"/>
      <c r="H173" s="97"/>
      <c r="I173" s="97"/>
      <c r="J173" s="97"/>
      <c r="K173" s="97"/>
      <c r="L173" s="97"/>
      <c r="M173" s="97"/>
      <c r="N173" s="97"/>
      <c r="O173" s="97"/>
      <c r="P173" s="97"/>
      <c r="Q173" s="97"/>
      <c r="R173" s="95"/>
      <c r="S173" s="97"/>
      <c r="T173" s="97"/>
      <c r="U173" s="97"/>
      <c r="V173" s="97"/>
      <c r="W173" s="97"/>
      <c r="X173" s="97"/>
      <c r="Y173" s="97"/>
      <c r="Z173" s="97"/>
      <c r="AA173" s="97"/>
      <c r="AB173" s="97"/>
      <c r="AC173" s="97"/>
      <c r="AD173" s="97"/>
      <c r="AE173" s="97"/>
      <c r="AF173" s="97"/>
      <c r="AG173" s="97"/>
      <c r="AH173" s="97"/>
      <c r="AI173" s="97"/>
      <c r="AJ173" s="97"/>
      <c r="AK173" s="97"/>
      <c r="AL173" s="97"/>
    </row>
    <row r="174" ht="15.75" customHeight="1">
      <c r="A174" s="94"/>
      <c r="B174" s="95"/>
      <c r="C174" s="95"/>
      <c r="D174" s="96"/>
      <c r="E174" s="260"/>
      <c r="F174" s="97"/>
      <c r="G174" s="97"/>
      <c r="H174" s="97"/>
      <c r="I174" s="97"/>
      <c r="J174" s="97"/>
      <c r="K174" s="97"/>
      <c r="L174" s="97"/>
      <c r="M174" s="97"/>
      <c r="N174" s="97"/>
      <c r="O174" s="97"/>
      <c r="P174" s="97"/>
      <c r="Q174" s="97"/>
      <c r="R174" s="95"/>
      <c r="S174" s="97"/>
      <c r="T174" s="97"/>
      <c r="U174" s="97"/>
      <c r="V174" s="97"/>
      <c r="W174" s="97"/>
      <c r="X174" s="97"/>
      <c r="Y174" s="97"/>
      <c r="Z174" s="97"/>
      <c r="AA174" s="97"/>
      <c r="AB174" s="97"/>
      <c r="AC174" s="97"/>
      <c r="AD174" s="97"/>
      <c r="AE174" s="97"/>
      <c r="AF174" s="97"/>
      <c r="AG174" s="97"/>
      <c r="AH174" s="97"/>
      <c r="AI174" s="97"/>
      <c r="AJ174" s="97"/>
      <c r="AK174" s="97"/>
      <c r="AL174" s="97"/>
    </row>
    <row r="175" ht="15.75" customHeight="1">
      <c r="A175" s="94"/>
      <c r="B175" s="95"/>
      <c r="C175" s="95"/>
      <c r="D175" s="96"/>
      <c r="E175" s="260"/>
      <c r="F175" s="97"/>
      <c r="G175" s="97"/>
      <c r="H175" s="97"/>
      <c r="I175" s="97"/>
      <c r="J175" s="97"/>
      <c r="K175" s="97"/>
      <c r="L175" s="97"/>
      <c r="M175" s="97"/>
      <c r="N175" s="97"/>
      <c r="O175" s="97"/>
      <c r="P175" s="97"/>
      <c r="Q175" s="97"/>
      <c r="R175" s="95"/>
      <c r="S175" s="97"/>
      <c r="T175" s="97"/>
      <c r="U175" s="97"/>
      <c r="V175" s="97"/>
      <c r="W175" s="97"/>
      <c r="X175" s="97"/>
      <c r="Y175" s="97"/>
      <c r="Z175" s="97"/>
      <c r="AA175" s="97"/>
      <c r="AB175" s="97"/>
      <c r="AC175" s="97"/>
      <c r="AD175" s="97"/>
      <c r="AE175" s="97"/>
      <c r="AF175" s="97"/>
      <c r="AG175" s="97"/>
      <c r="AH175" s="97"/>
      <c r="AI175" s="97"/>
      <c r="AJ175" s="97"/>
      <c r="AK175" s="97"/>
      <c r="AL175" s="97"/>
    </row>
    <row r="176" ht="15.75" customHeight="1">
      <c r="A176" s="94"/>
      <c r="B176" s="95"/>
      <c r="C176" s="95"/>
      <c r="D176" s="96"/>
      <c r="E176" s="260"/>
      <c r="F176" s="97"/>
      <c r="G176" s="97"/>
      <c r="H176" s="97"/>
      <c r="I176" s="97"/>
      <c r="J176" s="97"/>
      <c r="K176" s="97"/>
      <c r="L176" s="97"/>
      <c r="M176" s="97"/>
      <c r="N176" s="97"/>
      <c r="O176" s="97"/>
      <c r="P176" s="97"/>
      <c r="Q176" s="97"/>
      <c r="R176" s="95"/>
      <c r="S176" s="97"/>
      <c r="T176" s="97"/>
      <c r="U176" s="97"/>
      <c r="V176" s="97"/>
      <c r="W176" s="97"/>
      <c r="X176" s="97"/>
      <c r="Y176" s="97"/>
      <c r="Z176" s="97"/>
      <c r="AA176" s="97"/>
      <c r="AB176" s="97"/>
      <c r="AC176" s="97"/>
      <c r="AD176" s="97"/>
      <c r="AE176" s="97"/>
      <c r="AF176" s="97"/>
      <c r="AG176" s="97"/>
      <c r="AH176" s="97"/>
      <c r="AI176" s="97"/>
      <c r="AJ176" s="97"/>
      <c r="AK176" s="97"/>
      <c r="AL176" s="97"/>
    </row>
    <row r="177" ht="15.75" customHeight="1">
      <c r="A177" s="94"/>
      <c r="B177" s="95"/>
      <c r="C177" s="95"/>
      <c r="D177" s="96"/>
      <c r="E177" s="260"/>
      <c r="F177" s="97"/>
      <c r="G177" s="97"/>
      <c r="H177" s="97"/>
      <c r="I177" s="97"/>
      <c r="J177" s="97"/>
      <c r="K177" s="97"/>
      <c r="L177" s="97"/>
      <c r="M177" s="97"/>
      <c r="N177" s="97"/>
      <c r="O177" s="97"/>
      <c r="P177" s="97"/>
      <c r="Q177" s="97"/>
      <c r="R177" s="95"/>
      <c r="S177" s="97"/>
      <c r="T177" s="97"/>
      <c r="U177" s="97"/>
      <c r="V177" s="97"/>
      <c r="W177" s="97"/>
      <c r="X177" s="97"/>
      <c r="Y177" s="97"/>
      <c r="Z177" s="97"/>
      <c r="AA177" s="97"/>
      <c r="AB177" s="97"/>
      <c r="AC177" s="97"/>
      <c r="AD177" s="97"/>
      <c r="AE177" s="97"/>
      <c r="AF177" s="97"/>
      <c r="AG177" s="97"/>
      <c r="AH177" s="97"/>
      <c r="AI177" s="97"/>
      <c r="AJ177" s="97"/>
      <c r="AK177" s="97"/>
      <c r="AL177" s="97"/>
    </row>
    <row r="178" ht="15.75" customHeight="1">
      <c r="A178" s="94"/>
      <c r="B178" s="95"/>
      <c r="C178" s="95"/>
      <c r="D178" s="96"/>
      <c r="E178" s="260"/>
      <c r="F178" s="97"/>
      <c r="G178" s="97"/>
      <c r="H178" s="97"/>
      <c r="I178" s="97"/>
      <c r="J178" s="97"/>
      <c r="K178" s="97"/>
      <c r="L178" s="97"/>
      <c r="M178" s="97"/>
      <c r="N178" s="97"/>
      <c r="O178" s="97"/>
      <c r="P178" s="97"/>
      <c r="Q178" s="97"/>
      <c r="R178" s="95"/>
      <c r="S178" s="97"/>
      <c r="T178" s="97"/>
      <c r="U178" s="97"/>
      <c r="V178" s="97"/>
      <c r="W178" s="97"/>
      <c r="X178" s="97"/>
      <c r="Y178" s="97"/>
      <c r="Z178" s="97"/>
      <c r="AA178" s="97"/>
      <c r="AB178" s="97"/>
      <c r="AC178" s="97"/>
      <c r="AD178" s="97"/>
      <c r="AE178" s="97"/>
      <c r="AF178" s="97"/>
      <c r="AG178" s="97"/>
      <c r="AH178" s="97"/>
      <c r="AI178" s="97"/>
      <c r="AJ178" s="97"/>
      <c r="AK178" s="97"/>
      <c r="AL178" s="97"/>
    </row>
    <row r="179" ht="15.75" customHeight="1">
      <c r="A179" s="94"/>
      <c r="B179" s="95"/>
      <c r="C179" s="95"/>
      <c r="D179" s="96"/>
      <c r="E179" s="260"/>
      <c r="F179" s="97"/>
      <c r="G179" s="97"/>
      <c r="H179" s="97"/>
      <c r="I179" s="97"/>
      <c r="J179" s="97"/>
      <c r="K179" s="97"/>
      <c r="L179" s="97"/>
      <c r="M179" s="97"/>
      <c r="N179" s="97"/>
      <c r="O179" s="97"/>
      <c r="P179" s="97"/>
      <c r="Q179" s="97"/>
      <c r="R179" s="95"/>
      <c r="S179" s="97"/>
      <c r="T179" s="97"/>
      <c r="U179" s="97"/>
      <c r="V179" s="97"/>
      <c r="W179" s="97"/>
      <c r="X179" s="97"/>
      <c r="Y179" s="97"/>
      <c r="Z179" s="97"/>
      <c r="AA179" s="97"/>
      <c r="AB179" s="97"/>
      <c r="AC179" s="97"/>
      <c r="AD179" s="97"/>
      <c r="AE179" s="97"/>
      <c r="AF179" s="97"/>
      <c r="AG179" s="97"/>
      <c r="AH179" s="97"/>
      <c r="AI179" s="97"/>
      <c r="AJ179" s="97"/>
      <c r="AK179" s="97"/>
      <c r="AL179" s="97"/>
    </row>
    <row r="180" ht="15.75" customHeight="1">
      <c r="A180" s="94"/>
      <c r="B180" s="95"/>
      <c r="C180" s="95"/>
      <c r="D180" s="96"/>
      <c r="E180" s="260"/>
      <c r="F180" s="97"/>
      <c r="G180" s="97"/>
      <c r="H180" s="97"/>
      <c r="I180" s="97"/>
      <c r="J180" s="97"/>
      <c r="K180" s="97"/>
      <c r="L180" s="97"/>
      <c r="M180" s="97"/>
      <c r="N180" s="97"/>
      <c r="O180" s="97"/>
      <c r="P180" s="97"/>
      <c r="Q180" s="97"/>
      <c r="R180" s="95"/>
      <c r="S180" s="97"/>
      <c r="T180" s="97"/>
      <c r="U180" s="97"/>
      <c r="V180" s="97"/>
      <c r="W180" s="97"/>
      <c r="X180" s="97"/>
      <c r="Y180" s="97"/>
      <c r="Z180" s="97"/>
      <c r="AA180" s="97"/>
      <c r="AB180" s="97"/>
      <c r="AC180" s="97"/>
      <c r="AD180" s="97"/>
      <c r="AE180" s="97"/>
      <c r="AF180" s="97"/>
      <c r="AG180" s="97"/>
      <c r="AH180" s="97"/>
      <c r="AI180" s="97"/>
      <c r="AJ180" s="97"/>
      <c r="AK180" s="97"/>
      <c r="AL180" s="97"/>
    </row>
    <row r="181" ht="15.75" customHeight="1">
      <c r="A181" s="94"/>
      <c r="B181" s="95"/>
      <c r="C181" s="95"/>
      <c r="D181" s="96"/>
      <c r="E181" s="260"/>
      <c r="F181" s="97"/>
      <c r="G181" s="97"/>
      <c r="H181" s="97"/>
      <c r="I181" s="97"/>
      <c r="J181" s="97"/>
      <c r="K181" s="97"/>
      <c r="L181" s="97"/>
      <c r="M181" s="97"/>
      <c r="N181" s="97"/>
      <c r="O181" s="97"/>
      <c r="P181" s="97"/>
      <c r="Q181" s="97"/>
      <c r="R181" s="95"/>
      <c r="S181" s="97"/>
      <c r="T181" s="97"/>
      <c r="U181" s="97"/>
      <c r="V181" s="97"/>
      <c r="W181" s="97"/>
      <c r="X181" s="97"/>
      <c r="Y181" s="97"/>
      <c r="Z181" s="97"/>
      <c r="AA181" s="97"/>
      <c r="AB181" s="97"/>
      <c r="AC181" s="97"/>
      <c r="AD181" s="97"/>
      <c r="AE181" s="97"/>
      <c r="AF181" s="97"/>
      <c r="AG181" s="97"/>
      <c r="AH181" s="97"/>
      <c r="AI181" s="97"/>
      <c r="AJ181" s="97"/>
      <c r="AK181" s="97"/>
      <c r="AL181" s="97"/>
    </row>
    <row r="182" ht="15.75" customHeight="1">
      <c r="A182" s="94"/>
      <c r="B182" s="95"/>
      <c r="C182" s="95"/>
      <c r="D182" s="96"/>
      <c r="E182" s="260"/>
      <c r="F182" s="97"/>
      <c r="G182" s="97"/>
      <c r="H182" s="97"/>
      <c r="I182" s="97"/>
      <c r="J182" s="97"/>
      <c r="K182" s="97"/>
      <c r="L182" s="97"/>
      <c r="M182" s="97"/>
      <c r="N182" s="97"/>
      <c r="O182" s="97"/>
      <c r="P182" s="97"/>
      <c r="Q182" s="97"/>
      <c r="R182" s="95"/>
      <c r="S182" s="97"/>
      <c r="T182" s="97"/>
      <c r="U182" s="97"/>
      <c r="V182" s="97"/>
      <c r="W182" s="97"/>
      <c r="X182" s="97"/>
      <c r="Y182" s="97"/>
      <c r="Z182" s="97"/>
      <c r="AA182" s="97"/>
      <c r="AB182" s="97"/>
      <c r="AC182" s="97"/>
      <c r="AD182" s="97"/>
      <c r="AE182" s="97"/>
      <c r="AF182" s="97"/>
      <c r="AG182" s="97"/>
      <c r="AH182" s="97"/>
      <c r="AI182" s="97"/>
      <c r="AJ182" s="97"/>
      <c r="AK182" s="97"/>
      <c r="AL182" s="97"/>
    </row>
    <row r="183" ht="15.75" customHeight="1">
      <c r="A183" s="94"/>
      <c r="B183" s="95"/>
      <c r="C183" s="95"/>
      <c r="D183" s="96"/>
      <c r="E183" s="260"/>
      <c r="F183" s="97"/>
      <c r="G183" s="97"/>
      <c r="H183" s="97"/>
      <c r="I183" s="97"/>
      <c r="J183" s="97"/>
      <c r="K183" s="97"/>
      <c r="L183" s="97"/>
      <c r="M183" s="97"/>
      <c r="N183" s="97"/>
      <c r="O183" s="97"/>
      <c r="P183" s="97"/>
      <c r="Q183" s="97"/>
      <c r="R183" s="95"/>
      <c r="S183" s="97"/>
      <c r="T183" s="97"/>
      <c r="U183" s="97"/>
      <c r="V183" s="97"/>
      <c r="W183" s="97"/>
      <c r="X183" s="97"/>
      <c r="Y183" s="97"/>
      <c r="Z183" s="97"/>
      <c r="AA183" s="97"/>
      <c r="AB183" s="97"/>
      <c r="AC183" s="97"/>
      <c r="AD183" s="97"/>
      <c r="AE183" s="97"/>
      <c r="AF183" s="97"/>
      <c r="AG183" s="97"/>
      <c r="AH183" s="97"/>
      <c r="AI183" s="97"/>
      <c r="AJ183" s="97"/>
      <c r="AK183" s="97"/>
      <c r="AL183" s="97"/>
    </row>
    <row r="184" ht="15.75" customHeight="1">
      <c r="A184" s="94"/>
      <c r="B184" s="95"/>
      <c r="C184" s="95"/>
      <c r="D184" s="96"/>
      <c r="E184" s="260"/>
      <c r="F184" s="97"/>
      <c r="G184" s="97"/>
      <c r="H184" s="97"/>
      <c r="I184" s="97"/>
      <c r="J184" s="97"/>
      <c r="K184" s="97"/>
      <c r="L184" s="97"/>
      <c r="M184" s="97"/>
      <c r="N184" s="97"/>
      <c r="O184" s="97"/>
      <c r="P184" s="97"/>
      <c r="Q184" s="97"/>
      <c r="R184" s="95"/>
      <c r="S184" s="97"/>
      <c r="T184" s="97"/>
      <c r="U184" s="97"/>
      <c r="V184" s="97"/>
      <c r="W184" s="97"/>
      <c r="X184" s="97"/>
      <c r="Y184" s="97"/>
      <c r="Z184" s="97"/>
      <c r="AA184" s="97"/>
      <c r="AB184" s="97"/>
      <c r="AC184" s="97"/>
      <c r="AD184" s="97"/>
      <c r="AE184" s="97"/>
      <c r="AF184" s="97"/>
      <c r="AG184" s="97"/>
      <c r="AH184" s="97"/>
      <c r="AI184" s="97"/>
      <c r="AJ184" s="97"/>
      <c r="AK184" s="97"/>
      <c r="AL184" s="97"/>
    </row>
    <row r="185" ht="15.75" customHeight="1">
      <c r="A185" s="94"/>
      <c r="B185" s="95"/>
      <c r="C185" s="95"/>
      <c r="D185" s="96"/>
      <c r="E185" s="260"/>
      <c r="F185" s="97"/>
      <c r="G185" s="97"/>
      <c r="H185" s="97"/>
      <c r="I185" s="97"/>
      <c r="J185" s="97"/>
      <c r="K185" s="97"/>
      <c r="L185" s="97"/>
      <c r="M185" s="97"/>
      <c r="N185" s="97"/>
      <c r="O185" s="97"/>
      <c r="P185" s="97"/>
      <c r="Q185" s="97"/>
      <c r="R185" s="95"/>
      <c r="S185" s="97"/>
      <c r="T185" s="97"/>
      <c r="U185" s="97"/>
      <c r="V185" s="97"/>
      <c r="W185" s="97"/>
      <c r="X185" s="97"/>
      <c r="Y185" s="97"/>
      <c r="Z185" s="97"/>
      <c r="AA185" s="97"/>
      <c r="AB185" s="97"/>
      <c r="AC185" s="97"/>
      <c r="AD185" s="97"/>
      <c r="AE185" s="97"/>
      <c r="AF185" s="97"/>
      <c r="AG185" s="97"/>
      <c r="AH185" s="97"/>
      <c r="AI185" s="97"/>
      <c r="AJ185" s="97"/>
      <c r="AK185" s="97"/>
      <c r="AL185" s="97"/>
    </row>
    <row r="186" ht="15.75" customHeight="1">
      <c r="A186" s="94"/>
      <c r="B186" s="95"/>
      <c r="C186" s="95"/>
      <c r="D186" s="96"/>
      <c r="E186" s="260"/>
      <c r="F186" s="97"/>
      <c r="G186" s="97"/>
      <c r="H186" s="97"/>
      <c r="I186" s="97"/>
      <c r="J186" s="97"/>
      <c r="K186" s="97"/>
      <c r="L186" s="97"/>
      <c r="M186" s="97"/>
      <c r="N186" s="97"/>
      <c r="O186" s="97"/>
      <c r="P186" s="97"/>
      <c r="Q186" s="97"/>
      <c r="R186" s="95"/>
      <c r="S186" s="97"/>
      <c r="T186" s="97"/>
      <c r="U186" s="97"/>
      <c r="V186" s="97"/>
      <c r="W186" s="97"/>
      <c r="X186" s="97"/>
      <c r="Y186" s="97"/>
      <c r="Z186" s="97"/>
      <c r="AA186" s="97"/>
      <c r="AB186" s="97"/>
      <c r="AC186" s="97"/>
      <c r="AD186" s="97"/>
      <c r="AE186" s="97"/>
      <c r="AF186" s="97"/>
      <c r="AG186" s="97"/>
      <c r="AH186" s="97"/>
      <c r="AI186" s="97"/>
      <c r="AJ186" s="97"/>
      <c r="AK186" s="97"/>
      <c r="AL186" s="97"/>
    </row>
    <row r="187" ht="15.75" customHeight="1">
      <c r="A187" s="94"/>
      <c r="B187" s="95"/>
      <c r="C187" s="95"/>
      <c r="D187" s="96"/>
      <c r="E187" s="260"/>
      <c r="F187" s="97"/>
      <c r="G187" s="97"/>
      <c r="H187" s="97"/>
      <c r="I187" s="97"/>
      <c r="J187" s="97"/>
      <c r="K187" s="97"/>
      <c r="L187" s="97"/>
      <c r="M187" s="97"/>
      <c r="N187" s="97"/>
      <c r="O187" s="97"/>
      <c r="P187" s="97"/>
      <c r="Q187" s="97"/>
      <c r="R187" s="95"/>
      <c r="S187" s="97"/>
      <c r="T187" s="97"/>
      <c r="U187" s="97"/>
      <c r="V187" s="97"/>
      <c r="W187" s="97"/>
      <c r="X187" s="97"/>
      <c r="Y187" s="97"/>
      <c r="Z187" s="97"/>
      <c r="AA187" s="97"/>
      <c r="AB187" s="97"/>
      <c r="AC187" s="97"/>
      <c r="AD187" s="97"/>
      <c r="AE187" s="97"/>
      <c r="AF187" s="97"/>
      <c r="AG187" s="97"/>
      <c r="AH187" s="97"/>
      <c r="AI187" s="97"/>
      <c r="AJ187" s="97"/>
      <c r="AK187" s="97"/>
      <c r="AL187" s="97"/>
    </row>
    <row r="188" ht="15.75" customHeight="1">
      <c r="A188" s="94"/>
      <c r="B188" s="95"/>
      <c r="C188" s="95"/>
      <c r="D188" s="96"/>
      <c r="E188" s="260"/>
      <c r="F188" s="97"/>
      <c r="G188" s="97"/>
      <c r="H188" s="97"/>
      <c r="I188" s="97"/>
      <c r="J188" s="97"/>
      <c r="K188" s="97"/>
      <c r="L188" s="97"/>
      <c r="M188" s="97"/>
      <c r="N188" s="97"/>
      <c r="O188" s="97"/>
      <c r="P188" s="97"/>
      <c r="Q188" s="97"/>
      <c r="R188" s="95"/>
      <c r="S188" s="97"/>
      <c r="T188" s="97"/>
      <c r="U188" s="97"/>
      <c r="V188" s="97"/>
      <c r="W188" s="97"/>
      <c r="X188" s="97"/>
      <c r="Y188" s="97"/>
      <c r="Z188" s="97"/>
      <c r="AA188" s="97"/>
      <c r="AB188" s="97"/>
      <c r="AC188" s="97"/>
      <c r="AD188" s="97"/>
      <c r="AE188" s="97"/>
      <c r="AF188" s="97"/>
      <c r="AG188" s="97"/>
      <c r="AH188" s="97"/>
      <c r="AI188" s="97"/>
      <c r="AJ188" s="97"/>
      <c r="AK188" s="97"/>
      <c r="AL188" s="97"/>
    </row>
    <row r="189" ht="15.75" customHeight="1">
      <c r="A189" s="94"/>
      <c r="B189" s="95"/>
      <c r="C189" s="95"/>
      <c r="D189" s="96"/>
      <c r="E189" s="260"/>
      <c r="F189" s="97"/>
      <c r="G189" s="97"/>
      <c r="H189" s="97"/>
      <c r="I189" s="97"/>
      <c r="J189" s="97"/>
      <c r="K189" s="97"/>
      <c r="L189" s="97"/>
      <c r="M189" s="97"/>
      <c r="N189" s="97"/>
      <c r="O189" s="97"/>
      <c r="P189" s="97"/>
      <c r="Q189" s="97"/>
      <c r="R189" s="95"/>
      <c r="S189" s="97"/>
      <c r="T189" s="97"/>
      <c r="U189" s="97"/>
      <c r="V189" s="97"/>
      <c r="W189" s="97"/>
      <c r="X189" s="97"/>
      <c r="Y189" s="97"/>
      <c r="Z189" s="97"/>
      <c r="AA189" s="97"/>
      <c r="AB189" s="97"/>
      <c r="AC189" s="97"/>
      <c r="AD189" s="97"/>
      <c r="AE189" s="97"/>
      <c r="AF189" s="97"/>
      <c r="AG189" s="97"/>
      <c r="AH189" s="97"/>
      <c r="AI189" s="97"/>
      <c r="AJ189" s="97"/>
      <c r="AK189" s="97"/>
      <c r="AL189" s="97"/>
    </row>
    <row r="190" ht="15.75" customHeight="1">
      <c r="A190" s="94"/>
      <c r="B190" s="95"/>
      <c r="C190" s="95"/>
      <c r="D190" s="96"/>
      <c r="E190" s="260"/>
      <c r="F190" s="97"/>
      <c r="G190" s="97"/>
      <c r="H190" s="97"/>
      <c r="I190" s="97"/>
      <c r="J190" s="97"/>
      <c r="K190" s="97"/>
      <c r="L190" s="97"/>
      <c r="M190" s="97"/>
      <c r="N190" s="97"/>
      <c r="O190" s="97"/>
      <c r="P190" s="97"/>
      <c r="Q190" s="97"/>
      <c r="R190" s="95"/>
      <c r="S190" s="97"/>
      <c r="T190" s="97"/>
      <c r="U190" s="97"/>
      <c r="V190" s="97"/>
      <c r="W190" s="97"/>
      <c r="X190" s="97"/>
      <c r="Y190" s="97"/>
      <c r="Z190" s="97"/>
      <c r="AA190" s="97"/>
      <c r="AB190" s="97"/>
      <c r="AC190" s="97"/>
      <c r="AD190" s="97"/>
      <c r="AE190" s="97"/>
      <c r="AF190" s="97"/>
      <c r="AG190" s="97"/>
      <c r="AH190" s="97"/>
      <c r="AI190" s="97"/>
      <c r="AJ190" s="97"/>
      <c r="AK190" s="97"/>
      <c r="AL190" s="97"/>
    </row>
    <row r="191" ht="15.75" customHeight="1">
      <c r="A191" s="94"/>
      <c r="B191" s="95"/>
      <c r="C191" s="95"/>
      <c r="D191" s="96"/>
      <c r="E191" s="260"/>
      <c r="F191" s="97"/>
      <c r="G191" s="97"/>
      <c r="H191" s="97"/>
      <c r="I191" s="97"/>
      <c r="J191" s="97"/>
      <c r="K191" s="97"/>
      <c r="L191" s="97"/>
      <c r="M191" s="97"/>
      <c r="N191" s="97"/>
      <c r="O191" s="97"/>
      <c r="P191" s="97"/>
      <c r="Q191" s="97"/>
      <c r="R191" s="95"/>
      <c r="S191" s="97"/>
      <c r="T191" s="97"/>
      <c r="U191" s="97"/>
      <c r="V191" s="97"/>
      <c r="W191" s="97"/>
      <c r="X191" s="97"/>
      <c r="Y191" s="97"/>
      <c r="Z191" s="97"/>
      <c r="AA191" s="97"/>
      <c r="AB191" s="97"/>
      <c r="AC191" s="97"/>
      <c r="AD191" s="97"/>
      <c r="AE191" s="97"/>
      <c r="AF191" s="97"/>
      <c r="AG191" s="97"/>
      <c r="AH191" s="97"/>
      <c r="AI191" s="97"/>
      <c r="AJ191" s="97"/>
      <c r="AK191" s="97"/>
      <c r="AL191" s="97"/>
    </row>
    <row r="192" ht="15.75" customHeight="1">
      <c r="A192" s="94"/>
      <c r="B192" s="95"/>
      <c r="C192" s="95"/>
      <c r="D192" s="96"/>
      <c r="E192" s="260"/>
      <c r="F192" s="97"/>
      <c r="G192" s="97"/>
      <c r="H192" s="97"/>
      <c r="I192" s="97"/>
      <c r="J192" s="97"/>
      <c r="K192" s="97"/>
      <c r="L192" s="97"/>
      <c r="M192" s="97"/>
      <c r="N192" s="97"/>
      <c r="O192" s="97"/>
      <c r="P192" s="97"/>
      <c r="Q192" s="97"/>
      <c r="R192" s="95"/>
      <c r="S192" s="97"/>
      <c r="T192" s="97"/>
      <c r="U192" s="97"/>
      <c r="V192" s="97"/>
      <c r="W192" s="97"/>
      <c r="X192" s="97"/>
      <c r="Y192" s="97"/>
      <c r="Z192" s="97"/>
      <c r="AA192" s="97"/>
      <c r="AB192" s="97"/>
      <c r="AC192" s="97"/>
      <c r="AD192" s="97"/>
      <c r="AE192" s="97"/>
      <c r="AF192" s="97"/>
      <c r="AG192" s="97"/>
      <c r="AH192" s="97"/>
      <c r="AI192" s="97"/>
      <c r="AJ192" s="97"/>
      <c r="AK192" s="97"/>
      <c r="AL192" s="97"/>
    </row>
    <row r="193" ht="15.75" customHeight="1">
      <c r="A193" s="94"/>
      <c r="B193" s="95"/>
      <c r="C193" s="95"/>
      <c r="D193" s="96"/>
      <c r="E193" s="260"/>
      <c r="F193" s="97"/>
      <c r="G193" s="97"/>
      <c r="H193" s="97"/>
      <c r="I193" s="97"/>
      <c r="J193" s="97"/>
      <c r="K193" s="97"/>
      <c r="L193" s="97"/>
      <c r="M193" s="97"/>
      <c r="N193" s="97"/>
      <c r="O193" s="97"/>
      <c r="P193" s="97"/>
      <c r="Q193" s="97"/>
      <c r="R193" s="95"/>
      <c r="S193" s="97"/>
      <c r="T193" s="97"/>
      <c r="U193" s="97"/>
      <c r="V193" s="97"/>
      <c r="W193" s="97"/>
      <c r="X193" s="97"/>
      <c r="Y193" s="97"/>
      <c r="Z193" s="97"/>
      <c r="AA193" s="97"/>
      <c r="AB193" s="97"/>
      <c r="AC193" s="97"/>
      <c r="AD193" s="97"/>
      <c r="AE193" s="97"/>
      <c r="AF193" s="97"/>
      <c r="AG193" s="97"/>
      <c r="AH193" s="97"/>
      <c r="AI193" s="97"/>
      <c r="AJ193" s="97"/>
      <c r="AK193" s="97"/>
      <c r="AL193" s="97"/>
    </row>
    <row r="194" ht="15.75" customHeight="1">
      <c r="A194" s="94"/>
      <c r="B194" s="95"/>
      <c r="C194" s="95"/>
      <c r="D194" s="96"/>
      <c r="E194" s="260"/>
      <c r="F194" s="97"/>
      <c r="G194" s="97"/>
      <c r="H194" s="97"/>
      <c r="I194" s="97"/>
      <c r="J194" s="97"/>
      <c r="K194" s="97"/>
      <c r="L194" s="97"/>
      <c r="M194" s="97"/>
      <c r="N194" s="97"/>
      <c r="O194" s="97"/>
      <c r="P194" s="97"/>
      <c r="Q194" s="97"/>
      <c r="R194" s="95"/>
      <c r="S194" s="97"/>
      <c r="T194" s="97"/>
      <c r="U194" s="97"/>
      <c r="V194" s="97"/>
      <c r="W194" s="97"/>
      <c r="X194" s="97"/>
      <c r="Y194" s="97"/>
      <c r="Z194" s="97"/>
      <c r="AA194" s="97"/>
      <c r="AB194" s="97"/>
      <c r="AC194" s="97"/>
      <c r="AD194" s="97"/>
      <c r="AE194" s="97"/>
      <c r="AF194" s="97"/>
      <c r="AG194" s="97"/>
      <c r="AH194" s="97"/>
      <c r="AI194" s="97"/>
      <c r="AJ194" s="97"/>
      <c r="AK194" s="97"/>
      <c r="AL194" s="97"/>
    </row>
    <row r="195" ht="15.75" customHeight="1">
      <c r="A195" s="94"/>
      <c r="B195" s="95"/>
      <c r="C195" s="95"/>
      <c r="D195" s="96"/>
      <c r="E195" s="260"/>
      <c r="F195" s="97"/>
      <c r="G195" s="97"/>
      <c r="H195" s="97"/>
      <c r="I195" s="97"/>
      <c r="J195" s="97"/>
      <c r="K195" s="97"/>
      <c r="L195" s="97"/>
      <c r="M195" s="97"/>
      <c r="N195" s="97"/>
      <c r="O195" s="97"/>
      <c r="P195" s="97"/>
      <c r="Q195" s="97"/>
      <c r="R195" s="95"/>
      <c r="S195" s="97"/>
      <c r="T195" s="97"/>
      <c r="U195" s="97"/>
      <c r="V195" s="97"/>
      <c r="W195" s="97"/>
      <c r="X195" s="97"/>
      <c r="Y195" s="97"/>
      <c r="Z195" s="97"/>
      <c r="AA195" s="97"/>
      <c r="AB195" s="97"/>
      <c r="AC195" s="97"/>
      <c r="AD195" s="97"/>
      <c r="AE195" s="97"/>
      <c r="AF195" s="97"/>
      <c r="AG195" s="97"/>
      <c r="AH195" s="97"/>
      <c r="AI195" s="97"/>
      <c r="AJ195" s="97"/>
      <c r="AK195" s="97"/>
      <c r="AL195" s="97"/>
    </row>
    <row r="196" ht="15.75" customHeight="1">
      <c r="A196" s="94"/>
      <c r="B196" s="95"/>
      <c r="C196" s="95"/>
      <c r="D196" s="96"/>
      <c r="E196" s="260"/>
      <c r="F196" s="97"/>
      <c r="G196" s="97"/>
      <c r="H196" s="97"/>
      <c r="I196" s="97"/>
      <c r="J196" s="97"/>
      <c r="K196" s="97"/>
      <c r="L196" s="97"/>
      <c r="M196" s="97"/>
      <c r="N196" s="97"/>
      <c r="O196" s="97"/>
      <c r="P196" s="97"/>
      <c r="Q196" s="97"/>
      <c r="R196" s="95"/>
      <c r="S196" s="97"/>
      <c r="T196" s="97"/>
      <c r="U196" s="97"/>
      <c r="V196" s="97"/>
      <c r="W196" s="97"/>
      <c r="X196" s="97"/>
      <c r="Y196" s="97"/>
      <c r="Z196" s="97"/>
      <c r="AA196" s="97"/>
      <c r="AB196" s="97"/>
      <c r="AC196" s="97"/>
      <c r="AD196" s="97"/>
      <c r="AE196" s="97"/>
      <c r="AF196" s="97"/>
      <c r="AG196" s="97"/>
      <c r="AH196" s="97"/>
      <c r="AI196" s="97"/>
      <c r="AJ196" s="97"/>
      <c r="AK196" s="97"/>
      <c r="AL196" s="97"/>
    </row>
    <row r="197" ht="15.75" customHeight="1">
      <c r="A197" s="94"/>
      <c r="B197" s="95"/>
      <c r="C197" s="95"/>
      <c r="D197" s="96"/>
      <c r="E197" s="260"/>
      <c r="F197" s="97"/>
      <c r="G197" s="97"/>
      <c r="H197" s="97"/>
      <c r="I197" s="97"/>
      <c r="J197" s="97"/>
      <c r="K197" s="97"/>
      <c r="L197" s="97"/>
      <c r="M197" s="97"/>
      <c r="N197" s="97"/>
      <c r="O197" s="97"/>
      <c r="P197" s="97"/>
      <c r="Q197" s="97"/>
      <c r="R197" s="95"/>
      <c r="S197" s="97"/>
      <c r="T197" s="97"/>
      <c r="U197" s="97"/>
      <c r="V197" s="97"/>
      <c r="W197" s="97"/>
      <c r="X197" s="97"/>
      <c r="Y197" s="97"/>
      <c r="Z197" s="97"/>
      <c r="AA197" s="97"/>
      <c r="AB197" s="97"/>
      <c r="AC197" s="97"/>
      <c r="AD197" s="97"/>
      <c r="AE197" s="97"/>
      <c r="AF197" s="97"/>
      <c r="AG197" s="97"/>
      <c r="AH197" s="97"/>
      <c r="AI197" s="97"/>
      <c r="AJ197" s="97"/>
      <c r="AK197" s="97"/>
      <c r="AL197" s="97"/>
    </row>
    <row r="198" ht="15.75" customHeight="1">
      <c r="A198" s="94"/>
      <c r="B198" s="95"/>
      <c r="C198" s="95"/>
      <c r="D198" s="96"/>
      <c r="E198" s="260"/>
      <c r="F198" s="97"/>
      <c r="G198" s="97"/>
      <c r="H198" s="97"/>
      <c r="I198" s="97"/>
      <c r="J198" s="97"/>
      <c r="K198" s="97"/>
      <c r="L198" s="97"/>
      <c r="M198" s="97"/>
      <c r="N198" s="97"/>
      <c r="O198" s="97"/>
      <c r="P198" s="97"/>
      <c r="Q198" s="97"/>
      <c r="R198" s="95"/>
      <c r="S198" s="97"/>
      <c r="T198" s="97"/>
      <c r="U198" s="97"/>
      <c r="V198" s="97"/>
      <c r="W198" s="97"/>
      <c r="X198" s="97"/>
      <c r="Y198" s="97"/>
      <c r="Z198" s="97"/>
      <c r="AA198" s="97"/>
      <c r="AB198" s="97"/>
      <c r="AC198" s="97"/>
      <c r="AD198" s="97"/>
      <c r="AE198" s="97"/>
      <c r="AF198" s="97"/>
      <c r="AG198" s="97"/>
      <c r="AH198" s="97"/>
      <c r="AI198" s="97"/>
      <c r="AJ198" s="97"/>
      <c r="AK198" s="97"/>
      <c r="AL198" s="97"/>
    </row>
    <row r="199" ht="15.75" customHeight="1">
      <c r="A199" s="94"/>
      <c r="B199" s="95"/>
      <c r="C199" s="95"/>
      <c r="D199" s="96"/>
      <c r="E199" s="260"/>
      <c r="F199" s="97"/>
      <c r="G199" s="97"/>
      <c r="H199" s="97"/>
      <c r="I199" s="97"/>
      <c r="J199" s="97"/>
      <c r="K199" s="97"/>
      <c r="L199" s="97"/>
      <c r="M199" s="97"/>
      <c r="N199" s="97"/>
      <c r="O199" s="97"/>
      <c r="P199" s="97"/>
      <c r="Q199" s="97"/>
      <c r="R199" s="95"/>
      <c r="S199" s="97"/>
      <c r="T199" s="97"/>
      <c r="U199" s="97"/>
      <c r="V199" s="97"/>
      <c r="W199" s="97"/>
      <c r="X199" s="97"/>
      <c r="Y199" s="97"/>
      <c r="Z199" s="97"/>
      <c r="AA199" s="97"/>
      <c r="AB199" s="97"/>
      <c r="AC199" s="97"/>
      <c r="AD199" s="97"/>
      <c r="AE199" s="97"/>
      <c r="AF199" s="97"/>
      <c r="AG199" s="97"/>
      <c r="AH199" s="97"/>
      <c r="AI199" s="97"/>
      <c r="AJ199" s="97"/>
      <c r="AK199" s="97"/>
      <c r="AL199" s="97"/>
    </row>
    <row r="200" ht="15.75" customHeight="1">
      <c r="A200" s="94"/>
      <c r="B200" s="95"/>
      <c r="C200" s="95"/>
      <c r="D200" s="96"/>
      <c r="E200" s="260"/>
      <c r="F200" s="97"/>
      <c r="G200" s="97"/>
      <c r="H200" s="97"/>
      <c r="I200" s="97"/>
      <c r="J200" s="97"/>
      <c r="K200" s="97"/>
      <c r="L200" s="97"/>
      <c r="M200" s="97"/>
      <c r="N200" s="97"/>
      <c r="O200" s="97"/>
      <c r="P200" s="97"/>
      <c r="Q200" s="97"/>
      <c r="R200" s="95"/>
      <c r="S200" s="97"/>
      <c r="T200" s="97"/>
      <c r="U200" s="97"/>
      <c r="V200" s="97"/>
      <c r="W200" s="97"/>
      <c r="X200" s="97"/>
      <c r="Y200" s="97"/>
      <c r="Z200" s="97"/>
      <c r="AA200" s="97"/>
      <c r="AB200" s="97"/>
      <c r="AC200" s="97"/>
      <c r="AD200" s="97"/>
      <c r="AE200" s="97"/>
      <c r="AF200" s="97"/>
      <c r="AG200" s="97"/>
      <c r="AH200" s="97"/>
      <c r="AI200" s="97"/>
      <c r="AJ200" s="97"/>
      <c r="AK200" s="97"/>
      <c r="AL200" s="97"/>
    </row>
    <row r="201" ht="15.75" customHeight="1">
      <c r="A201" s="94"/>
      <c r="B201" s="95"/>
      <c r="C201" s="95"/>
      <c r="D201" s="96"/>
      <c r="E201" s="260"/>
      <c r="F201" s="97"/>
      <c r="G201" s="97"/>
      <c r="H201" s="97"/>
      <c r="I201" s="97"/>
      <c r="J201" s="97"/>
      <c r="K201" s="97"/>
      <c r="L201" s="97"/>
      <c r="M201" s="97"/>
      <c r="N201" s="97"/>
      <c r="O201" s="97"/>
      <c r="P201" s="97"/>
      <c r="Q201" s="97"/>
      <c r="R201" s="95"/>
      <c r="S201" s="97"/>
      <c r="T201" s="97"/>
      <c r="U201" s="97"/>
      <c r="V201" s="97"/>
      <c r="W201" s="97"/>
      <c r="X201" s="97"/>
      <c r="Y201" s="97"/>
      <c r="Z201" s="97"/>
      <c r="AA201" s="97"/>
      <c r="AB201" s="97"/>
      <c r="AC201" s="97"/>
      <c r="AD201" s="97"/>
      <c r="AE201" s="97"/>
      <c r="AF201" s="97"/>
      <c r="AG201" s="97"/>
      <c r="AH201" s="97"/>
      <c r="AI201" s="97"/>
      <c r="AJ201" s="97"/>
      <c r="AK201" s="97"/>
      <c r="AL201" s="97"/>
    </row>
    <row r="202" ht="15.75" customHeight="1">
      <c r="A202" s="94"/>
      <c r="B202" s="95"/>
      <c r="C202" s="95"/>
      <c r="D202" s="96"/>
      <c r="E202" s="260"/>
      <c r="F202" s="97"/>
      <c r="G202" s="97"/>
      <c r="H202" s="97"/>
      <c r="I202" s="97"/>
      <c r="J202" s="97"/>
      <c r="K202" s="97"/>
      <c r="L202" s="97"/>
      <c r="M202" s="97"/>
      <c r="N202" s="97"/>
      <c r="O202" s="97"/>
      <c r="P202" s="97"/>
      <c r="Q202" s="97"/>
      <c r="R202" s="95"/>
      <c r="S202" s="97"/>
      <c r="T202" s="97"/>
      <c r="U202" s="97"/>
      <c r="V202" s="97"/>
      <c r="W202" s="97"/>
      <c r="X202" s="97"/>
      <c r="Y202" s="97"/>
      <c r="Z202" s="97"/>
      <c r="AA202" s="97"/>
      <c r="AB202" s="97"/>
      <c r="AC202" s="97"/>
      <c r="AD202" s="97"/>
      <c r="AE202" s="97"/>
      <c r="AF202" s="97"/>
      <c r="AG202" s="97"/>
      <c r="AH202" s="97"/>
      <c r="AI202" s="97"/>
      <c r="AJ202" s="97"/>
      <c r="AK202" s="97"/>
      <c r="AL202" s="97"/>
    </row>
    <row r="203" ht="15.75" customHeight="1">
      <c r="A203" s="94"/>
      <c r="B203" s="95"/>
      <c r="C203" s="95"/>
      <c r="D203" s="96"/>
      <c r="E203" s="260"/>
      <c r="F203" s="97"/>
      <c r="G203" s="97"/>
      <c r="H203" s="97"/>
      <c r="I203" s="97"/>
      <c r="J203" s="97"/>
      <c r="K203" s="97"/>
      <c r="L203" s="97"/>
      <c r="M203" s="97"/>
      <c r="N203" s="97"/>
      <c r="O203" s="97"/>
      <c r="P203" s="97"/>
      <c r="Q203" s="97"/>
      <c r="R203" s="95"/>
      <c r="S203" s="97"/>
      <c r="T203" s="97"/>
      <c r="U203" s="97"/>
      <c r="V203" s="97"/>
      <c r="W203" s="97"/>
      <c r="X203" s="97"/>
      <c r="Y203" s="97"/>
      <c r="Z203" s="97"/>
      <c r="AA203" s="97"/>
      <c r="AB203" s="97"/>
      <c r="AC203" s="97"/>
      <c r="AD203" s="97"/>
      <c r="AE203" s="97"/>
      <c r="AF203" s="97"/>
      <c r="AG203" s="97"/>
      <c r="AH203" s="97"/>
      <c r="AI203" s="97"/>
      <c r="AJ203" s="97"/>
      <c r="AK203" s="97"/>
      <c r="AL203" s="97"/>
    </row>
    <row r="204" ht="15.75" customHeight="1">
      <c r="A204" s="94"/>
      <c r="B204" s="95"/>
      <c r="C204" s="95"/>
      <c r="D204" s="96"/>
      <c r="E204" s="260"/>
      <c r="F204" s="97"/>
      <c r="G204" s="97"/>
      <c r="H204" s="97"/>
      <c r="I204" s="97"/>
      <c r="J204" s="97"/>
      <c r="K204" s="97"/>
      <c r="L204" s="97"/>
      <c r="M204" s="97"/>
      <c r="N204" s="97"/>
      <c r="O204" s="97"/>
      <c r="P204" s="97"/>
      <c r="Q204" s="97"/>
      <c r="R204" s="95"/>
      <c r="S204" s="97"/>
      <c r="T204" s="97"/>
      <c r="U204" s="97"/>
      <c r="V204" s="97"/>
      <c r="W204" s="97"/>
      <c r="X204" s="97"/>
      <c r="Y204" s="97"/>
      <c r="Z204" s="97"/>
      <c r="AA204" s="97"/>
      <c r="AB204" s="97"/>
      <c r="AC204" s="97"/>
      <c r="AD204" s="97"/>
      <c r="AE204" s="97"/>
      <c r="AF204" s="97"/>
      <c r="AG204" s="97"/>
      <c r="AH204" s="97"/>
      <c r="AI204" s="97"/>
      <c r="AJ204" s="97"/>
      <c r="AK204" s="97"/>
      <c r="AL204" s="97"/>
    </row>
    <row r="205" ht="15.75" customHeight="1">
      <c r="A205" s="94"/>
      <c r="B205" s="95"/>
      <c r="C205" s="95"/>
      <c r="D205" s="96"/>
      <c r="E205" s="260"/>
      <c r="F205" s="97"/>
      <c r="G205" s="97"/>
      <c r="H205" s="97"/>
      <c r="I205" s="97"/>
      <c r="J205" s="97"/>
      <c r="K205" s="97"/>
      <c r="L205" s="97"/>
      <c r="M205" s="97"/>
      <c r="N205" s="97"/>
      <c r="O205" s="97"/>
      <c r="P205" s="97"/>
      <c r="Q205" s="97"/>
      <c r="R205" s="95"/>
      <c r="S205" s="97"/>
      <c r="T205" s="97"/>
      <c r="U205" s="97"/>
      <c r="V205" s="97"/>
      <c r="W205" s="97"/>
      <c r="X205" s="97"/>
      <c r="Y205" s="97"/>
      <c r="Z205" s="97"/>
      <c r="AA205" s="97"/>
      <c r="AB205" s="97"/>
      <c r="AC205" s="97"/>
      <c r="AD205" s="97"/>
      <c r="AE205" s="97"/>
      <c r="AF205" s="97"/>
      <c r="AG205" s="97"/>
      <c r="AH205" s="97"/>
      <c r="AI205" s="97"/>
      <c r="AJ205" s="97"/>
      <c r="AK205" s="97"/>
      <c r="AL205" s="97"/>
    </row>
    <row r="206" ht="15.75" customHeight="1">
      <c r="A206" s="94"/>
      <c r="B206" s="95"/>
      <c r="C206" s="95"/>
      <c r="D206" s="96"/>
      <c r="E206" s="260"/>
      <c r="F206" s="97"/>
      <c r="G206" s="97"/>
      <c r="H206" s="97"/>
      <c r="I206" s="97"/>
      <c r="J206" s="97"/>
      <c r="K206" s="97"/>
      <c r="L206" s="97"/>
      <c r="M206" s="97"/>
      <c r="N206" s="97"/>
      <c r="O206" s="97"/>
      <c r="P206" s="97"/>
      <c r="Q206" s="97"/>
      <c r="R206" s="95"/>
      <c r="S206" s="97"/>
      <c r="T206" s="97"/>
      <c r="U206" s="97"/>
      <c r="V206" s="97"/>
      <c r="W206" s="97"/>
      <c r="X206" s="97"/>
      <c r="Y206" s="97"/>
      <c r="Z206" s="97"/>
      <c r="AA206" s="97"/>
      <c r="AB206" s="97"/>
      <c r="AC206" s="97"/>
      <c r="AD206" s="97"/>
      <c r="AE206" s="97"/>
      <c r="AF206" s="97"/>
      <c r="AG206" s="97"/>
      <c r="AH206" s="97"/>
      <c r="AI206" s="97"/>
      <c r="AJ206" s="97"/>
      <c r="AK206" s="97"/>
      <c r="AL206" s="97"/>
    </row>
    <row r="207" ht="15.75" customHeight="1">
      <c r="A207" s="94"/>
      <c r="B207" s="95"/>
      <c r="C207" s="95"/>
      <c r="D207" s="96"/>
      <c r="E207" s="260"/>
      <c r="F207" s="97"/>
      <c r="G207" s="97"/>
      <c r="H207" s="97"/>
      <c r="I207" s="97"/>
      <c r="J207" s="97"/>
      <c r="K207" s="97"/>
      <c r="L207" s="97"/>
      <c r="M207" s="97"/>
      <c r="N207" s="97"/>
      <c r="O207" s="97"/>
      <c r="P207" s="97"/>
      <c r="Q207" s="97"/>
      <c r="R207" s="95"/>
      <c r="S207" s="97"/>
      <c r="T207" s="97"/>
      <c r="U207" s="97"/>
      <c r="V207" s="97"/>
      <c r="W207" s="97"/>
      <c r="X207" s="97"/>
      <c r="Y207" s="97"/>
      <c r="Z207" s="97"/>
      <c r="AA207" s="97"/>
      <c r="AB207" s="97"/>
      <c r="AC207" s="97"/>
      <c r="AD207" s="97"/>
      <c r="AE207" s="97"/>
      <c r="AF207" s="97"/>
      <c r="AG207" s="97"/>
      <c r="AH207" s="97"/>
      <c r="AI207" s="97"/>
      <c r="AJ207" s="97"/>
      <c r="AK207" s="97"/>
      <c r="AL207" s="97"/>
    </row>
    <row r="208" ht="15.75" customHeight="1">
      <c r="A208" s="94"/>
      <c r="B208" s="95"/>
      <c r="C208" s="95"/>
      <c r="D208" s="96"/>
      <c r="E208" s="260"/>
      <c r="F208" s="97"/>
      <c r="G208" s="97"/>
      <c r="H208" s="97"/>
      <c r="I208" s="97"/>
      <c r="J208" s="97"/>
      <c r="K208" s="97"/>
      <c r="L208" s="97"/>
      <c r="M208" s="97"/>
      <c r="N208" s="97"/>
      <c r="O208" s="97"/>
      <c r="P208" s="97"/>
      <c r="Q208" s="97"/>
      <c r="R208" s="95"/>
      <c r="S208" s="97"/>
      <c r="T208" s="97"/>
      <c r="U208" s="97"/>
      <c r="V208" s="97"/>
      <c r="W208" s="97"/>
      <c r="X208" s="97"/>
      <c r="Y208" s="97"/>
      <c r="Z208" s="97"/>
      <c r="AA208" s="97"/>
      <c r="AB208" s="97"/>
      <c r="AC208" s="97"/>
      <c r="AD208" s="97"/>
      <c r="AE208" s="97"/>
      <c r="AF208" s="97"/>
      <c r="AG208" s="97"/>
      <c r="AH208" s="97"/>
      <c r="AI208" s="97"/>
      <c r="AJ208" s="97"/>
      <c r="AK208" s="97"/>
      <c r="AL208" s="97"/>
    </row>
    <row r="209" ht="15.75" customHeight="1">
      <c r="A209" s="94"/>
      <c r="B209" s="95"/>
      <c r="C209" s="95"/>
      <c r="D209" s="96"/>
      <c r="E209" s="260"/>
      <c r="F209" s="97"/>
      <c r="G209" s="97"/>
      <c r="H209" s="97"/>
      <c r="I209" s="97"/>
      <c r="J209" s="97"/>
      <c r="K209" s="97"/>
      <c r="L209" s="97"/>
      <c r="M209" s="97"/>
      <c r="N209" s="97"/>
      <c r="O209" s="97"/>
      <c r="P209" s="97"/>
      <c r="Q209" s="97"/>
      <c r="R209" s="95"/>
      <c r="S209" s="97"/>
      <c r="T209" s="97"/>
      <c r="U209" s="97"/>
      <c r="V209" s="97"/>
      <c r="W209" s="97"/>
      <c r="X209" s="97"/>
      <c r="Y209" s="97"/>
      <c r="Z209" s="97"/>
      <c r="AA209" s="97"/>
      <c r="AB209" s="97"/>
      <c r="AC209" s="97"/>
      <c r="AD209" s="97"/>
      <c r="AE209" s="97"/>
      <c r="AF209" s="97"/>
      <c r="AG209" s="97"/>
      <c r="AH209" s="97"/>
      <c r="AI209" s="97"/>
      <c r="AJ209" s="97"/>
      <c r="AK209" s="97"/>
      <c r="AL209" s="97"/>
    </row>
    <row r="210" ht="15.75" customHeight="1">
      <c r="A210" s="94"/>
      <c r="B210" s="95"/>
      <c r="C210" s="95"/>
      <c r="D210" s="96"/>
      <c r="E210" s="260"/>
      <c r="F210" s="97"/>
      <c r="G210" s="97"/>
      <c r="H210" s="97"/>
      <c r="I210" s="97"/>
      <c r="J210" s="97"/>
      <c r="K210" s="97"/>
      <c r="L210" s="97"/>
      <c r="M210" s="97"/>
      <c r="N210" s="97"/>
      <c r="O210" s="97"/>
      <c r="P210" s="97"/>
      <c r="Q210" s="97"/>
      <c r="R210" s="95"/>
      <c r="S210" s="97"/>
      <c r="T210" s="97"/>
      <c r="U210" s="97"/>
      <c r="V210" s="97"/>
      <c r="W210" s="97"/>
      <c r="X210" s="97"/>
      <c r="Y210" s="97"/>
      <c r="Z210" s="97"/>
      <c r="AA210" s="97"/>
      <c r="AB210" s="97"/>
      <c r="AC210" s="97"/>
      <c r="AD210" s="97"/>
      <c r="AE210" s="97"/>
      <c r="AF210" s="97"/>
      <c r="AG210" s="97"/>
      <c r="AH210" s="97"/>
      <c r="AI210" s="97"/>
      <c r="AJ210" s="97"/>
      <c r="AK210" s="97"/>
      <c r="AL210" s="97"/>
    </row>
    <row r="211" ht="15.75" customHeight="1">
      <c r="A211" s="94"/>
      <c r="B211" s="95"/>
      <c r="C211" s="95"/>
      <c r="D211" s="96"/>
      <c r="E211" s="260"/>
      <c r="F211" s="97"/>
      <c r="G211" s="97"/>
      <c r="H211" s="97"/>
      <c r="I211" s="97"/>
      <c r="J211" s="97"/>
      <c r="K211" s="97"/>
      <c r="L211" s="97"/>
      <c r="M211" s="97"/>
      <c r="N211" s="97"/>
      <c r="O211" s="97"/>
      <c r="P211" s="97"/>
      <c r="Q211" s="97"/>
      <c r="R211" s="95"/>
      <c r="S211" s="97"/>
      <c r="T211" s="97"/>
      <c r="U211" s="97"/>
      <c r="V211" s="97"/>
      <c r="W211" s="97"/>
      <c r="X211" s="97"/>
      <c r="Y211" s="97"/>
      <c r="Z211" s="97"/>
      <c r="AA211" s="97"/>
      <c r="AB211" s="97"/>
      <c r="AC211" s="97"/>
      <c r="AD211" s="97"/>
      <c r="AE211" s="97"/>
      <c r="AF211" s="97"/>
      <c r="AG211" s="97"/>
      <c r="AH211" s="97"/>
      <c r="AI211" s="97"/>
      <c r="AJ211" s="97"/>
      <c r="AK211" s="97"/>
      <c r="AL211" s="97"/>
    </row>
    <row r="212" ht="15.75" customHeight="1">
      <c r="A212" s="94"/>
      <c r="B212" s="95"/>
      <c r="C212" s="95"/>
      <c r="D212" s="96"/>
      <c r="E212" s="260"/>
      <c r="F212" s="97"/>
      <c r="G212" s="97"/>
      <c r="H212" s="97"/>
      <c r="I212" s="97"/>
      <c r="J212" s="97"/>
      <c r="K212" s="97"/>
      <c r="L212" s="97"/>
      <c r="M212" s="97"/>
      <c r="N212" s="97"/>
      <c r="O212" s="97"/>
      <c r="P212" s="97"/>
      <c r="Q212" s="97"/>
      <c r="R212" s="95"/>
      <c r="S212" s="97"/>
      <c r="T212" s="97"/>
      <c r="U212" s="97"/>
      <c r="V212" s="97"/>
      <c r="W212" s="97"/>
      <c r="X212" s="97"/>
      <c r="Y212" s="97"/>
      <c r="Z212" s="97"/>
      <c r="AA212" s="97"/>
      <c r="AB212" s="97"/>
      <c r="AC212" s="97"/>
      <c r="AD212" s="97"/>
      <c r="AE212" s="97"/>
      <c r="AF212" s="97"/>
      <c r="AG212" s="97"/>
      <c r="AH212" s="97"/>
      <c r="AI212" s="97"/>
      <c r="AJ212" s="97"/>
      <c r="AK212" s="97"/>
      <c r="AL212" s="97"/>
    </row>
    <row r="213" ht="15.75" customHeight="1">
      <c r="A213" s="94"/>
      <c r="B213" s="95"/>
      <c r="C213" s="95"/>
      <c r="D213" s="96"/>
      <c r="E213" s="260"/>
      <c r="F213" s="97"/>
      <c r="G213" s="97"/>
      <c r="H213" s="97"/>
      <c r="I213" s="97"/>
      <c r="J213" s="97"/>
      <c r="K213" s="97"/>
      <c r="L213" s="97"/>
      <c r="M213" s="97"/>
      <c r="N213" s="97"/>
      <c r="O213" s="97"/>
      <c r="P213" s="97"/>
      <c r="Q213" s="97"/>
      <c r="R213" s="95"/>
      <c r="S213" s="97"/>
      <c r="T213" s="97"/>
      <c r="U213" s="97"/>
      <c r="V213" s="97"/>
      <c r="W213" s="97"/>
      <c r="X213" s="97"/>
      <c r="Y213" s="97"/>
      <c r="Z213" s="97"/>
      <c r="AA213" s="97"/>
      <c r="AB213" s="97"/>
      <c r="AC213" s="97"/>
      <c r="AD213" s="97"/>
      <c r="AE213" s="97"/>
      <c r="AF213" s="97"/>
      <c r="AG213" s="97"/>
      <c r="AH213" s="97"/>
      <c r="AI213" s="97"/>
      <c r="AJ213" s="97"/>
      <c r="AK213" s="97"/>
      <c r="AL213" s="97"/>
    </row>
    <row r="214" ht="15.75" customHeight="1">
      <c r="A214" s="94"/>
      <c r="B214" s="95"/>
      <c r="C214" s="95"/>
      <c r="D214" s="96"/>
      <c r="E214" s="260"/>
      <c r="F214" s="97"/>
      <c r="G214" s="97"/>
      <c r="H214" s="97"/>
      <c r="I214" s="97"/>
      <c r="J214" s="97"/>
      <c r="K214" s="97"/>
      <c r="L214" s="97"/>
      <c r="M214" s="97"/>
      <c r="N214" s="97"/>
      <c r="O214" s="97"/>
      <c r="P214" s="97"/>
      <c r="Q214" s="97"/>
      <c r="R214" s="95"/>
      <c r="S214" s="97"/>
      <c r="T214" s="97"/>
      <c r="U214" s="97"/>
      <c r="V214" s="97"/>
      <c r="W214" s="97"/>
      <c r="X214" s="97"/>
      <c r="Y214" s="97"/>
      <c r="Z214" s="97"/>
      <c r="AA214" s="97"/>
      <c r="AB214" s="97"/>
      <c r="AC214" s="97"/>
      <c r="AD214" s="97"/>
      <c r="AE214" s="97"/>
      <c r="AF214" s="97"/>
      <c r="AG214" s="97"/>
      <c r="AH214" s="97"/>
      <c r="AI214" s="97"/>
      <c r="AJ214" s="97"/>
      <c r="AK214" s="97"/>
      <c r="AL214" s="97"/>
    </row>
    <row r="215" ht="15.75" customHeight="1">
      <c r="A215" s="94"/>
      <c r="B215" s="95"/>
      <c r="C215" s="95"/>
      <c r="D215" s="96"/>
      <c r="E215" s="260"/>
      <c r="F215" s="97"/>
      <c r="G215" s="97"/>
      <c r="H215" s="97"/>
      <c r="I215" s="97"/>
      <c r="J215" s="97"/>
      <c r="K215" s="97"/>
      <c r="L215" s="97"/>
      <c r="M215" s="97"/>
      <c r="N215" s="97"/>
      <c r="O215" s="97"/>
      <c r="P215" s="97"/>
      <c r="Q215" s="97"/>
      <c r="R215" s="95"/>
      <c r="S215" s="97"/>
      <c r="T215" s="97"/>
      <c r="U215" s="97"/>
      <c r="V215" s="97"/>
      <c r="W215" s="97"/>
      <c r="X215" s="97"/>
      <c r="Y215" s="97"/>
      <c r="Z215" s="97"/>
      <c r="AA215" s="97"/>
      <c r="AB215" s="97"/>
      <c r="AC215" s="97"/>
      <c r="AD215" s="97"/>
      <c r="AE215" s="97"/>
      <c r="AF215" s="97"/>
      <c r="AG215" s="97"/>
      <c r="AH215" s="97"/>
      <c r="AI215" s="97"/>
      <c r="AJ215" s="97"/>
      <c r="AK215" s="97"/>
      <c r="AL215" s="97"/>
    </row>
    <row r="216" ht="15.75" customHeight="1">
      <c r="A216" s="94"/>
      <c r="B216" s="95"/>
      <c r="C216" s="95"/>
      <c r="D216" s="96"/>
      <c r="E216" s="260"/>
      <c r="F216" s="97"/>
      <c r="G216" s="97"/>
      <c r="H216" s="97"/>
      <c r="I216" s="97"/>
      <c r="J216" s="97"/>
      <c r="K216" s="97"/>
      <c r="L216" s="97"/>
      <c r="M216" s="97"/>
      <c r="N216" s="97"/>
      <c r="O216" s="97"/>
      <c r="P216" s="97"/>
      <c r="Q216" s="97"/>
      <c r="R216" s="95"/>
      <c r="S216" s="97"/>
      <c r="T216" s="97"/>
      <c r="U216" s="97"/>
      <c r="V216" s="97"/>
      <c r="W216" s="97"/>
      <c r="X216" s="97"/>
      <c r="Y216" s="97"/>
      <c r="Z216" s="97"/>
      <c r="AA216" s="97"/>
      <c r="AB216" s="97"/>
      <c r="AC216" s="97"/>
      <c r="AD216" s="97"/>
      <c r="AE216" s="97"/>
      <c r="AF216" s="97"/>
      <c r="AG216" s="97"/>
      <c r="AH216" s="97"/>
      <c r="AI216" s="97"/>
      <c r="AJ216" s="97"/>
      <c r="AK216" s="97"/>
      <c r="AL216" s="97"/>
    </row>
    <row r="217" ht="15.75" customHeight="1">
      <c r="A217" s="94"/>
      <c r="B217" s="95"/>
      <c r="C217" s="95"/>
      <c r="D217" s="96"/>
      <c r="E217" s="260"/>
      <c r="F217" s="97"/>
      <c r="G217" s="97"/>
      <c r="H217" s="97"/>
      <c r="I217" s="97"/>
      <c r="J217" s="97"/>
      <c r="K217" s="97"/>
      <c r="L217" s="97"/>
      <c r="M217" s="97"/>
      <c r="N217" s="97"/>
      <c r="O217" s="97"/>
      <c r="P217" s="97"/>
      <c r="Q217" s="97"/>
      <c r="R217" s="95"/>
      <c r="S217" s="97"/>
      <c r="T217" s="97"/>
      <c r="U217" s="97"/>
      <c r="V217" s="97"/>
      <c r="W217" s="97"/>
      <c r="X217" s="97"/>
      <c r="Y217" s="97"/>
      <c r="Z217" s="97"/>
      <c r="AA217" s="97"/>
      <c r="AB217" s="97"/>
      <c r="AC217" s="97"/>
      <c r="AD217" s="97"/>
      <c r="AE217" s="97"/>
      <c r="AF217" s="97"/>
      <c r="AG217" s="97"/>
      <c r="AH217" s="97"/>
      <c r="AI217" s="97"/>
      <c r="AJ217" s="97"/>
      <c r="AK217" s="97"/>
      <c r="AL217" s="97"/>
    </row>
    <row r="218" ht="15.75" customHeight="1">
      <c r="A218" s="94"/>
      <c r="B218" s="95"/>
      <c r="C218" s="95"/>
      <c r="D218" s="96"/>
      <c r="E218" s="260"/>
      <c r="F218" s="97"/>
      <c r="G218" s="97"/>
      <c r="H218" s="97"/>
      <c r="I218" s="97"/>
      <c r="J218" s="97"/>
      <c r="K218" s="97"/>
      <c r="L218" s="97"/>
      <c r="M218" s="97"/>
      <c r="N218" s="97"/>
      <c r="O218" s="97"/>
      <c r="P218" s="97"/>
      <c r="Q218" s="97"/>
      <c r="R218" s="95"/>
      <c r="S218" s="97"/>
      <c r="T218" s="97"/>
      <c r="U218" s="97"/>
      <c r="V218" s="97"/>
      <c r="W218" s="97"/>
      <c r="X218" s="97"/>
      <c r="Y218" s="97"/>
      <c r="Z218" s="97"/>
      <c r="AA218" s="97"/>
      <c r="AB218" s="97"/>
      <c r="AC218" s="97"/>
      <c r="AD218" s="97"/>
      <c r="AE218" s="97"/>
      <c r="AF218" s="97"/>
      <c r="AG218" s="97"/>
      <c r="AH218" s="97"/>
      <c r="AI218" s="97"/>
      <c r="AJ218" s="97"/>
      <c r="AK218" s="97"/>
      <c r="AL218" s="97"/>
    </row>
    <row r="219" ht="15.75" customHeight="1">
      <c r="A219" s="94"/>
      <c r="B219" s="95"/>
      <c r="C219" s="95"/>
      <c r="D219" s="96"/>
      <c r="E219" s="260"/>
      <c r="F219" s="97"/>
      <c r="G219" s="97"/>
      <c r="H219" s="97"/>
      <c r="I219" s="97"/>
      <c r="J219" s="97"/>
      <c r="K219" s="97"/>
      <c r="L219" s="97"/>
      <c r="M219" s="97"/>
      <c r="N219" s="97"/>
      <c r="O219" s="97"/>
      <c r="P219" s="97"/>
      <c r="Q219" s="97"/>
      <c r="R219" s="95"/>
      <c r="S219" s="97"/>
      <c r="T219" s="97"/>
      <c r="U219" s="97"/>
      <c r="V219" s="97"/>
      <c r="W219" s="97"/>
      <c r="X219" s="97"/>
      <c r="Y219" s="97"/>
      <c r="Z219" s="97"/>
      <c r="AA219" s="97"/>
      <c r="AB219" s="97"/>
      <c r="AC219" s="97"/>
      <c r="AD219" s="97"/>
      <c r="AE219" s="97"/>
      <c r="AF219" s="97"/>
      <c r="AG219" s="97"/>
      <c r="AH219" s="97"/>
      <c r="AI219" s="97"/>
      <c r="AJ219" s="97"/>
      <c r="AK219" s="97"/>
      <c r="AL219" s="97"/>
    </row>
    <row r="220" ht="15.75" customHeight="1">
      <c r="A220" s="94"/>
      <c r="B220" s="95"/>
      <c r="C220" s="95"/>
      <c r="D220" s="96"/>
      <c r="E220" s="260"/>
      <c r="F220" s="97"/>
      <c r="G220" s="97"/>
      <c r="H220" s="97"/>
      <c r="I220" s="97"/>
      <c r="J220" s="97"/>
      <c r="K220" s="97"/>
      <c r="L220" s="97"/>
      <c r="M220" s="97"/>
      <c r="N220" s="97"/>
      <c r="O220" s="97"/>
      <c r="P220" s="97"/>
      <c r="Q220" s="97"/>
      <c r="R220" s="95"/>
      <c r="S220" s="97"/>
      <c r="T220" s="97"/>
      <c r="U220" s="97"/>
      <c r="V220" s="97"/>
      <c r="W220" s="97"/>
      <c r="X220" s="97"/>
      <c r="Y220" s="97"/>
      <c r="Z220" s="97"/>
      <c r="AA220" s="97"/>
      <c r="AB220" s="97"/>
      <c r="AC220" s="97"/>
      <c r="AD220" s="97"/>
      <c r="AE220" s="97"/>
      <c r="AF220" s="97"/>
      <c r="AG220" s="97"/>
      <c r="AH220" s="97"/>
      <c r="AI220" s="97"/>
      <c r="AJ220" s="97"/>
      <c r="AK220" s="97"/>
      <c r="AL220" s="97"/>
    </row>
    <row r="221" ht="15.75" customHeight="1">
      <c r="A221" s="94"/>
      <c r="B221" s="95"/>
      <c r="C221" s="95"/>
      <c r="D221" s="96"/>
      <c r="E221" s="260"/>
      <c r="F221" s="97"/>
      <c r="G221" s="97"/>
      <c r="H221" s="97"/>
      <c r="I221" s="97"/>
      <c r="J221" s="97"/>
      <c r="K221" s="97"/>
      <c r="L221" s="97"/>
      <c r="M221" s="97"/>
      <c r="N221" s="97"/>
      <c r="O221" s="97"/>
      <c r="P221" s="97"/>
      <c r="Q221" s="97"/>
      <c r="R221" s="95"/>
      <c r="S221" s="97"/>
      <c r="T221" s="97"/>
      <c r="U221" s="97"/>
      <c r="V221" s="97"/>
      <c r="W221" s="97"/>
      <c r="X221" s="97"/>
      <c r="Y221" s="97"/>
      <c r="Z221" s="97"/>
      <c r="AA221" s="97"/>
      <c r="AB221" s="97"/>
      <c r="AC221" s="97"/>
      <c r="AD221" s="97"/>
      <c r="AE221" s="97"/>
      <c r="AF221" s="97"/>
      <c r="AG221" s="97"/>
      <c r="AH221" s="97"/>
      <c r="AI221" s="97"/>
      <c r="AJ221" s="97"/>
      <c r="AK221" s="97"/>
      <c r="AL221" s="97"/>
    </row>
    <row r="222" ht="15.75" customHeight="1">
      <c r="A222" s="94"/>
      <c r="B222" s="95"/>
      <c r="C222" s="95"/>
      <c r="D222" s="96"/>
      <c r="E222" s="260"/>
      <c r="F222" s="97"/>
      <c r="G222" s="97"/>
      <c r="H222" s="97"/>
      <c r="I222" s="97"/>
      <c r="J222" s="97"/>
      <c r="K222" s="97"/>
      <c r="L222" s="97"/>
      <c r="M222" s="97"/>
      <c r="N222" s="97"/>
      <c r="O222" s="97"/>
      <c r="P222" s="97"/>
      <c r="Q222" s="97"/>
      <c r="R222" s="95"/>
      <c r="S222" s="97"/>
      <c r="T222" s="97"/>
      <c r="U222" s="97"/>
      <c r="V222" s="97"/>
      <c r="W222" s="97"/>
      <c r="X222" s="97"/>
      <c r="Y222" s="97"/>
      <c r="Z222" s="97"/>
      <c r="AA222" s="97"/>
      <c r="AB222" s="97"/>
      <c r="AC222" s="97"/>
      <c r="AD222" s="97"/>
      <c r="AE222" s="97"/>
      <c r="AF222" s="97"/>
      <c r="AG222" s="97"/>
      <c r="AH222" s="97"/>
      <c r="AI222" s="97"/>
      <c r="AJ222" s="97"/>
      <c r="AK222" s="97"/>
      <c r="AL222" s="97"/>
    </row>
    <row r="223" ht="15.75" customHeight="1">
      <c r="A223" s="94"/>
      <c r="B223" s="95"/>
      <c r="C223" s="95"/>
      <c r="D223" s="96"/>
      <c r="E223" s="260"/>
      <c r="F223" s="97"/>
      <c r="G223" s="97"/>
      <c r="H223" s="97"/>
      <c r="I223" s="97"/>
      <c r="J223" s="97"/>
      <c r="K223" s="97"/>
      <c r="L223" s="97"/>
      <c r="M223" s="97"/>
      <c r="N223" s="97"/>
      <c r="O223" s="97"/>
      <c r="P223" s="97"/>
      <c r="Q223" s="97"/>
      <c r="R223" s="95"/>
      <c r="S223" s="97"/>
      <c r="T223" s="97"/>
      <c r="U223" s="97"/>
      <c r="V223" s="97"/>
      <c r="W223" s="97"/>
      <c r="X223" s="97"/>
      <c r="Y223" s="97"/>
      <c r="Z223" s="97"/>
      <c r="AA223" s="97"/>
      <c r="AB223" s="97"/>
      <c r="AC223" s="97"/>
      <c r="AD223" s="97"/>
      <c r="AE223" s="97"/>
      <c r="AF223" s="97"/>
      <c r="AG223" s="97"/>
      <c r="AH223" s="97"/>
      <c r="AI223" s="97"/>
      <c r="AJ223" s="97"/>
      <c r="AK223" s="97"/>
      <c r="AL223" s="97"/>
    </row>
    <row r="224" ht="15.75" customHeight="1">
      <c r="A224" s="94"/>
      <c r="B224" s="95"/>
      <c r="C224" s="95"/>
      <c r="D224" s="96"/>
      <c r="E224" s="260"/>
      <c r="F224" s="97"/>
      <c r="G224" s="97"/>
      <c r="H224" s="97"/>
      <c r="I224" s="97"/>
      <c r="J224" s="97"/>
      <c r="K224" s="97"/>
      <c r="L224" s="97"/>
      <c r="M224" s="97"/>
      <c r="N224" s="97"/>
      <c r="O224" s="97"/>
      <c r="P224" s="97"/>
      <c r="Q224" s="97"/>
      <c r="R224" s="95"/>
      <c r="S224" s="97"/>
      <c r="T224" s="97"/>
      <c r="U224" s="97"/>
      <c r="V224" s="97"/>
      <c r="W224" s="97"/>
      <c r="X224" s="97"/>
      <c r="Y224" s="97"/>
      <c r="Z224" s="97"/>
      <c r="AA224" s="97"/>
      <c r="AB224" s="97"/>
      <c r="AC224" s="97"/>
      <c r="AD224" s="97"/>
      <c r="AE224" s="97"/>
      <c r="AF224" s="97"/>
      <c r="AG224" s="97"/>
      <c r="AH224" s="97"/>
      <c r="AI224" s="97"/>
      <c r="AJ224" s="97"/>
      <c r="AK224" s="97"/>
      <c r="AL224" s="97"/>
    </row>
    <row r="225" ht="15.75" customHeight="1">
      <c r="A225" s="94"/>
      <c r="B225" s="95"/>
      <c r="C225" s="95"/>
      <c r="D225" s="96"/>
      <c r="E225" s="260"/>
      <c r="F225" s="97"/>
      <c r="G225" s="97"/>
      <c r="H225" s="97"/>
      <c r="I225" s="97"/>
      <c r="J225" s="97"/>
      <c r="K225" s="97"/>
      <c r="L225" s="97"/>
      <c r="M225" s="97"/>
      <c r="N225" s="97"/>
      <c r="O225" s="97"/>
      <c r="P225" s="97"/>
      <c r="Q225" s="97"/>
      <c r="R225" s="95"/>
      <c r="S225" s="97"/>
      <c r="T225" s="97"/>
      <c r="U225" s="97"/>
      <c r="V225" s="97"/>
      <c r="W225" s="97"/>
      <c r="X225" s="97"/>
      <c r="Y225" s="97"/>
      <c r="Z225" s="97"/>
      <c r="AA225" s="97"/>
      <c r="AB225" s="97"/>
      <c r="AC225" s="97"/>
      <c r="AD225" s="97"/>
      <c r="AE225" s="97"/>
      <c r="AF225" s="97"/>
      <c r="AG225" s="97"/>
      <c r="AH225" s="97"/>
      <c r="AI225" s="97"/>
      <c r="AJ225" s="97"/>
      <c r="AK225" s="97"/>
      <c r="AL225" s="97"/>
    </row>
    <row r="226" ht="15.75" customHeight="1">
      <c r="A226" s="94"/>
      <c r="B226" s="95"/>
      <c r="C226" s="95"/>
      <c r="D226" s="96"/>
      <c r="E226" s="260"/>
      <c r="F226" s="97"/>
      <c r="G226" s="97"/>
      <c r="H226" s="97"/>
      <c r="I226" s="97"/>
      <c r="J226" s="97"/>
      <c r="K226" s="97"/>
      <c r="L226" s="97"/>
      <c r="M226" s="97"/>
      <c r="N226" s="97"/>
      <c r="O226" s="97"/>
      <c r="P226" s="97"/>
      <c r="Q226" s="97"/>
      <c r="R226" s="95"/>
      <c r="S226" s="97"/>
      <c r="T226" s="97"/>
      <c r="U226" s="97"/>
      <c r="V226" s="97"/>
      <c r="W226" s="97"/>
      <c r="X226" s="97"/>
      <c r="Y226" s="97"/>
      <c r="Z226" s="97"/>
      <c r="AA226" s="97"/>
      <c r="AB226" s="97"/>
      <c r="AC226" s="97"/>
      <c r="AD226" s="97"/>
      <c r="AE226" s="97"/>
      <c r="AF226" s="97"/>
      <c r="AG226" s="97"/>
      <c r="AH226" s="97"/>
      <c r="AI226" s="97"/>
      <c r="AJ226" s="97"/>
      <c r="AK226" s="97"/>
      <c r="AL226" s="97"/>
    </row>
    <row r="227" ht="15.75" customHeight="1">
      <c r="A227" s="94"/>
      <c r="B227" s="95"/>
      <c r="C227" s="95"/>
      <c r="D227" s="96"/>
      <c r="E227" s="260"/>
      <c r="F227" s="97"/>
      <c r="G227" s="97"/>
      <c r="H227" s="97"/>
      <c r="I227" s="97"/>
      <c r="J227" s="97"/>
      <c r="K227" s="97"/>
      <c r="L227" s="97"/>
      <c r="M227" s="97"/>
      <c r="N227" s="97"/>
      <c r="O227" s="97"/>
      <c r="P227" s="97"/>
      <c r="Q227" s="97"/>
      <c r="R227" s="95"/>
      <c r="S227" s="97"/>
      <c r="T227" s="97"/>
      <c r="U227" s="97"/>
      <c r="V227" s="97"/>
      <c r="W227" s="97"/>
      <c r="X227" s="97"/>
      <c r="Y227" s="97"/>
      <c r="Z227" s="97"/>
      <c r="AA227" s="97"/>
      <c r="AB227" s="97"/>
      <c r="AC227" s="97"/>
      <c r="AD227" s="97"/>
      <c r="AE227" s="97"/>
      <c r="AF227" s="97"/>
      <c r="AG227" s="97"/>
      <c r="AH227" s="97"/>
      <c r="AI227" s="97"/>
      <c r="AJ227" s="97"/>
      <c r="AK227" s="97"/>
      <c r="AL227" s="97"/>
    </row>
    <row r="228" ht="15.75" customHeight="1">
      <c r="A228" s="94"/>
      <c r="B228" s="95"/>
      <c r="C228" s="95"/>
      <c r="D228" s="96"/>
      <c r="E228" s="260"/>
      <c r="F228" s="97"/>
      <c r="G228" s="97"/>
      <c r="H228" s="97"/>
      <c r="I228" s="97"/>
      <c r="J228" s="97"/>
      <c r="K228" s="97"/>
      <c r="L228" s="97"/>
      <c r="M228" s="97"/>
      <c r="N228" s="97"/>
      <c r="O228" s="97"/>
      <c r="P228" s="97"/>
      <c r="Q228" s="97"/>
      <c r="R228" s="95"/>
      <c r="S228" s="97"/>
      <c r="T228" s="97"/>
      <c r="U228" s="97"/>
      <c r="V228" s="97"/>
      <c r="W228" s="97"/>
      <c r="X228" s="97"/>
      <c r="Y228" s="97"/>
      <c r="Z228" s="97"/>
      <c r="AA228" s="97"/>
      <c r="AB228" s="97"/>
      <c r="AC228" s="97"/>
      <c r="AD228" s="97"/>
      <c r="AE228" s="97"/>
      <c r="AF228" s="97"/>
      <c r="AG228" s="97"/>
      <c r="AH228" s="97"/>
      <c r="AI228" s="97"/>
      <c r="AJ228" s="97"/>
      <c r="AK228" s="97"/>
      <c r="AL228" s="97"/>
    </row>
    <row r="229" ht="15.75" customHeight="1">
      <c r="A229" s="94"/>
      <c r="B229" s="95"/>
      <c r="C229" s="95"/>
      <c r="D229" s="96"/>
      <c r="E229" s="260"/>
      <c r="F229" s="97"/>
      <c r="G229" s="97"/>
      <c r="H229" s="97"/>
      <c r="I229" s="97"/>
      <c r="J229" s="97"/>
      <c r="K229" s="97"/>
      <c r="L229" s="97"/>
      <c r="M229" s="97"/>
      <c r="N229" s="97"/>
      <c r="O229" s="97"/>
      <c r="P229" s="97"/>
      <c r="Q229" s="97"/>
      <c r="R229" s="95"/>
      <c r="S229" s="97"/>
      <c r="T229" s="97"/>
      <c r="U229" s="97"/>
      <c r="V229" s="97"/>
      <c r="W229" s="97"/>
      <c r="X229" s="97"/>
      <c r="Y229" s="97"/>
      <c r="Z229" s="97"/>
      <c r="AA229" s="97"/>
      <c r="AB229" s="97"/>
      <c r="AC229" s="97"/>
      <c r="AD229" s="97"/>
      <c r="AE229" s="97"/>
      <c r="AF229" s="97"/>
      <c r="AG229" s="97"/>
      <c r="AH229" s="97"/>
      <c r="AI229" s="97"/>
      <c r="AJ229" s="97"/>
      <c r="AK229" s="97"/>
      <c r="AL229" s="97"/>
    </row>
    <row r="230" ht="15.75" customHeight="1">
      <c r="A230" s="94"/>
      <c r="B230" s="95"/>
      <c r="C230" s="95"/>
      <c r="D230" s="96"/>
      <c r="E230" s="260"/>
      <c r="F230" s="97"/>
      <c r="G230" s="97"/>
      <c r="H230" s="97"/>
      <c r="I230" s="97"/>
      <c r="J230" s="97"/>
      <c r="K230" s="97"/>
      <c r="L230" s="97"/>
      <c r="M230" s="97"/>
      <c r="N230" s="97"/>
      <c r="O230" s="97"/>
      <c r="P230" s="97"/>
      <c r="Q230" s="97"/>
      <c r="R230" s="95"/>
      <c r="S230" s="97"/>
      <c r="T230" s="97"/>
      <c r="U230" s="97"/>
      <c r="V230" s="97"/>
      <c r="W230" s="97"/>
      <c r="X230" s="97"/>
      <c r="Y230" s="97"/>
      <c r="Z230" s="97"/>
      <c r="AA230" s="97"/>
      <c r="AB230" s="97"/>
      <c r="AC230" s="97"/>
      <c r="AD230" s="97"/>
      <c r="AE230" s="97"/>
      <c r="AF230" s="97"/>
      <c r="AG230" s="97"/>
      <c r="AH230" s="97"/>
      <c r="AI230" s="97"/>
      <c r="AJ230" s="97"/>
      <c r="AK230" s="97"/>
      <c r="AL230" s="97"/>
    </row>
    <row r="231" ht="15.75" customHeight="1">
      <c r="A231" s="94"/>
      <c r="B231" s="95"/>
      <c r="C231" s="95"/>
      <c r="D231" s="96"/>
      <c r="E231" s="260"/>
      <c r="F231" s="97"/>
      <c r="G231" s="97"/>
      <c r="H231" s="97"/>
      <c r="I231" s="97"/>
      <c r="J231" s="97"/>
      <c r="K231" s="97"/>
      <c r="L231" s="97"/>
      <c r="M231" s="97"/>
      <c r="N231" s="97"/>
      <c r="O231" s="97"/>
      <c r="P231" s="97"/>
      <c r="Q231" s="97"/>
      <c r="R231" s="95"/>
      <c r="S231" s="97"/>
      <c r="T231" s="97"/>
      <c r="U231" s="97"/>
      <c r="V231" s="97"/>
      <c r="W231" s="97"/>
      <c r="X231" s="97"/>
      <c r="Y231" s="97"/>
      <c r="Z231" s="97"/>
      <c r="AA231" s="97"/>
      <c r="AB231" s="97"/>
      <c r="AC231" s="97"/>
      <c r="AD231" s="97"/>
      <c r="AE231" s="97"/>
      <c r="AF231" s="97"/>
      <c r="AG231" s="97"/>
      <c r="AH231" s="97"/>
      <c r="AI231" s="97"/>
      <c r="AJ231" s="97"/>
      <c r="AK231" s="97"/>
      <c r="AL231" s="97"/>
    </row>
    <row r="232" ht="15.75" customHeight="1">
      <c r="A232" s="94"/>
      <c r="B232" s="95"/>
      <c r="C232" s="95"/>
      <c r="D232" s="96"/>
      <c r="E232" s="260"/>
      <c r="F232" s="97"/>
      <c r="G232" s="97"/>
      <c r="H232" s="97"/>
      <c r="I232" s="97"/>
      <c r="J232" s="97"/>
      <c r="K232" s="97"/>
      <c r="L232" s="97"/>
      <c r="M232" s="97"/>
      <c r="N232" s="97"/>
      <c r="O232" s="97"/>
      <c r="P232" s="97"/>
      <c r="Q232" s="97"/>
      <c r="R232" s="95"/>
      <c r="S232" s="97"/>
      <c r="T232" s="97"/>
      <c r="U232" s="97"/>
      <c r="V232" s="97"/>
      <c r="W232" s="97"/>
      <c r="X232" s="97"/>
      <c r="Y232" s="97"/>
      <c r="Z232" s="97"/>
      <c r="AA232" s="97"/>
      <c r="AB232" s="97"/>
      <c r="AC232" s="97"/>
      <c r="AD232" s="97"/>
      <c r="AE232" s="97"/>
      <c r="AF232" s="97"/>
      <c r="AG232" s="97"/>
      <c r="AH232" s="97"/>
      <c r="AI232" s="97"/>
      <c r="AJ232" s="97"/>
      <c r="AK232" s="97"/>
      <c r="AL232" s="97"/>
    </row>
    <row r="233" ht="15.75" customHeight="1">
      <c r="A233" s="94"/>
      <c r="B233" s="95"/>
      <c r="C233" s="95"/>
      <c r="D233" s="96"/>
      <c r="E233" s="260"/>
      <c r="F233" s="97"/>
      <c r="G233" s="97"/>
      <c r="H233" s="97"/>
      <c r="I233" s="97"/>
      <c r="J233" s="97"/>
      <c r="K233" s="97"/>
      <c r="L233" s="97"/>
      <c r="M233" s="97"/>
      <c r="N233" s="97"/>
      <c r="O233" s="97"/>
      <c r="P233" s="97"/>
      <c r="Q233" s="97"/>
      <c r="R233" s="95"/>
      <c r="S233" s="97"/>
      <c r="T233" s="97"/>
      <c r="U233" s="97"/>
      <c r="V233" s="97"/>
      <c r="W233" s="97"/>
      <c r="X233" s="97"/>
      <c r="Y233" s="97"/>
      <c r="Z233" s="97"/>
      <c r="AA233" s="97"/>
      <c r="AB233" s="97"/>
      <c r="AC233" s="97"/>
      <c r="AD233" s="97"/>
      <c r="AE233" s="97"/>
      <c r="AF233" s="97"/>
      <c r="AG233" s="97"/>
      <c r="AH233" s="97"/>
      <c r="AI233" s="97"/>
      <c r="AJ233" s="97"/>
      <c r="AK233" s="97"/>
      <c r="AL233" s="97"/>
    </row>
    <row r="234" ht="15.75" customHeight="1">
      <c r="A234" s="94"/>
      <c r="B234" s="95"/>
      <c r="C234" s="95"/>
      <c r="D234" s="96"/>
      <c r="E234" s="260"/>
      <c r="F234" s="97"/>
      <c r="G234" s="97"/>
      <c r="H234" s="97"/>
      <c r="I234" s="97"/>
      <c r="J234" s="97"/>
      <c r="K234" s="97"/>
      <c r="L234" s="97"/>
      <c r="M234" s="97"/>
      <c r="N234" s="97"/>
      <c r="O234" s="97"/>
      <c r="P234" s="97"/>
      <c r="Q234" s="97"/>
      <c r="R234" s="95"/>
      <c r="S234" s="97"/>
      <c r="T234" s="97"/>
      <c r="U234" s="97"/>
      <c r="V234" s="97"/>
      <c r="W234" s="97"/>
      <c r="X234" s="97"/>
      <c r="Y234" s="97"/>
      <c r="Z234" s="97"/>
      <c r="AA234" s="97"/>
      <c r="AB234" s="97"/>
      <c r="AC234" s="97"/>
      <c r="AD234" s="97"/>
      <c r="AE234" s="97"/>
      <c r="AF234" s="97"/>
      <c r="AG234" s="97"/>
      <c r="AH234" s="97"/>
      <c r="AI234" s="97"/>
      <c r="AJ234" s="97"/>
      <c r="AK234" s="97"/>
      <c r="AL234" s="97"/>
    </row>
    <row r="235" ht="15.75" customHeight="1">
      <c r="A235" s="94"/>
      <c r="B235" s="95"/>
      <c r="C235" s="95"/>
      <c r="D235" s="96"/>
      <c r="E235" s="260"/>
      <c r="F235" s="97"/>
      <c r="G235" s="97"/>
      <c r="H235" s="97"/>
      <c r="I235" s="97"/>
      <c r="J235" s="97"/>
      <c r="K235" s="97"/>
      <c r="L235" s="97"/>
      <c r="M235" s="97"/>
      <c r="N235" s="97"/>
      <c r="O235" s="97"/>
      <c r="P235" s="97"/>
      <c r="Q235" s="97"/>
      <c r="R235" s="95"/>
      <c r="S235" s="97"/>
      <c r="T235" s="97"/>
      <c r="U235" s="97"/>
      <c r="V235" s="97"/>
      <c r="W235" s="97"/>
      <c r="X235" s="97"/>
      <c r="Y235" s="97"/>
      <c r="Z235" s="97"/>
      <c r="AA235" s="97"/>
      <c r="AB235" s="97"/>
      <c r="AC235" s="97"/>
      <c r="AD235" s="97"/>
      <c r="AE235" s="97"/>
      <c r="AF235" s="97"/>
      <c r="AG235" s="97"/>
      <c r="AH235" s="97"/>
      <c r="AI235" s="97"/>
      <c r="AJ235" s="97"/>
      <c r="AK235" s="97"/>
      <c r="AL235" s="97"/>
    </row>
    <row r="236" ht="15.75" customHeight="1">
      <c r="A236" s="94"/>
      <c r="B236" s="95"/>
      <c r="C236" s="95"/>
      <c r="D236" s="96"/>
      <c r="E236" s="260"/>
      <c r="F236" s="97"/>
      <c r="G236" s="97"/>
      <c r="H236" s="97"/>
      <c r="I236" s="97"/>
      <c r="J236" s="97"/>
      <c r="K236" s="97"/>
      <c r="L236" s="97"/>
      <c r="M236" s="97"/>
      <c r="N236" s="97"/>
      <c r="O236" s="97"/>
      <c r="P236" s="97"/>
      <c r="Q236" s="97"/>
      <c r="R236" s="95"/>
      <c r="S236" s="97"/>
      <c r="T236" s="97"/>
      <c r="U236" s="97"/>
      <c r="V236" s="97"/>
      <c r="W236" s="97"/>
      <c r="X236" s="97"/>
      <c r="Y236" s="97"/>
      <c r="Z236" s="97"/>
      <c r="AA236" s="97"/>
      <c r="AB236" s="97"/>
      <c r="AC236" s="97"/>
      <c r="AD236" s="97"/>
      <c r="AE236" s="97"/>
      <c r="AF236" s="97"/>
      <c r="AG236" s="97"/>
      <c r="AH236" s="97"/>
      <c r="AI236" s="97"/>
      <c r="AJ236" s="97"/>
      <c r="AK236" s="97"/>
      <c r="AL236" s="97"/>
    </row>
    <row r="237" ht="15.75" customHeight="1">
      <c r="A237" s="94"/>
      <c r="B237" s="95"/>
      <c r="C237" s="95"/>
      <c r="D237" s="96"/>
      <c r="E237" s="260"/>
      <c r="F237" s="97"/>
      <c r="G237" s="97"/>
      <c r="H237" s="97"/>
      <c r="I237" s="97"/>
      <c r="J237" s="97"/>
      <c r="K237" s="97"/>
      <c r="L237" s="97"/>
      <c r="M237" s="97"/>
      <c r="N237" s="97"/>
      <c r="O237" s="97"/>
      <c r="P237" s="97"/>
      <c r="Q237" s="97"/>
      <c r="R237" s="95"/>
      <c r="S237" s="97"/>
      <c r="T237" s="97"/>
      <c r="U237" s="97"/>
      <c r="V237" s="97"/>
      <c r="W237" s="97"/>
      <c r="X237" s="97"/>
      <c r="Y237" s="97"/>
      <c r="Z237" s="97"/>
      <c r="AA237" s="97"/>
      <c r="AB237" s="97"/>
      <c r="AC237" s="97"/>
      <c r="AD237" s="97"/>
      <c r="AE237" s="97"/>
      <c r="AF237" s="97"/>
      <c r="AG237" s="97"/>
      <c r="AH237" s="97"/>
      <c r="AI237" s="97"/>
      <c r="AJ237" s="97"/>
      <c r="AK237" s="97"/>
      <c r="AL237" s="97"/>
    </row>
    <row r="238" ht="15.75" customHeight="1">
      <c r="A238" s="94"/>
      <c r="B238" s="95"/>
      <c r="C238" s="95"/>
      <c r="D238" s="96"/>
      <c r="E238" s="260"/>
      <c r="F238" s="97"/>
      <c r="G238" s="97"/>
      <c r="H238" s="97"/>
      <c r="I238" s="97"/>
      <c r="J238" s="97"/>
      <c r="K238" s="97"/>
      <c r="L238" s="97"/>
      <c r="M238" s="97"/>
      <c r="N238" s="97"/>
      <c r="O238" s="97"/>
      <c r="P238" s="97"/>
      <c r="Q238" s="97"/>
      <c r="R238" s="95"/>
      <c r="S238" s="97"/>
      <c r="T238" s="97"/>
      <c r="U238" s="97"/>
      <c r="V238" s="97"/>
      <c r="W238" s="97"/>
      <c r="X238" s="97"/>
      <c r="Y238" s="97"/>
      <c r="Z238" s="97"/>
      <c r="AA238" s="97"/>
      <c r="AB238" s="97"/>
      <c r="AC238" s="97"/>
      <c r="AD238" s="97"/>
      <c r="AE238" s="97"/>
      <c r="AF238" s="97"/>
      <c r="AG238" s="97"/>
      <c r="AH238" s="97"/>
      <c r="AI238" s="97"/>
      <c r="AJ238" s="97"/>
      <c r="AK238" s="97"/>
      <c r="AL238" s="97"/>
    </row>
    <row r="239" ht="15.75" customHeight="1">
      <c r="A239" s="94"/>
      <c r="B239" s="95"/>
      <c r="C239" s="95"/>
      <c r="D239" s="96"/>
      <c r="E239" s="260"/>
      <c r="F239" s="97"/>
      <c r="G239" s="97"/>
      <c r="H239" s="97"/>
      <c r="I239" s="97"/>
      <c r="J239" s="97"/>
      <c r="K239" s="97"/>
      <c r="L239" s="97"/>
      <c r="M239" s="97"/>
      <c r="N239" s="97"/>
      <c r="O239" s="97"/>
      <c r="P239" s="97"/>
      <c r="Q239" s="97"/>
      <c r="R239" s="95"/>
      <c r="S239" s="97"/>
      <c r="T239" s="97"/>
      <c r="U239" s="97"/>
      <c r="V239" s="97"/>
      <c r="W239" s="97"/>
      <c r="X239" s="97"/>
      <c r="Y239" s="97"/>
      <c r="Z239" s="97"/>
      <c r="AA239" s="97"/>
      <c r="AB239" s="97"/>
      <c r="AC239" s="97"/>
      <c r="AD239" s="97"/>
      <c r="AE239" s="97"/>
      <c r="AF239" s="97"/>
      <c r="AG239" s="97"/>
      <c r="AH239" s="97"/>
      <c r="AI239" s="97"/>
      <c r="AJ239" s="97"/>
      <c r="AK239" s="97"/>
      <c r="AL239" s="97"/>
    </row>
    <row r="240" ht="15.75" customHeight="1">
      <c r="A240" s="94"/>
      <c r="B240" s="95"/>
      <c r="C240" s="95"/>
      <c r="D240" s="96"/>
      <c r="E240" s="260"/>
      <c r="F240" s="97"/>
      <c r="G240" s="97"/>
      <c r="H240" s="97"/>
      <c r="I240" s="97"/>
      <c r="J240" s="97"/>
      <c r="K240" s="97"/>
      <c r="L240" s="97"/>
      <c r="M240" s="97"/>
      <c r="N240" s="97"/>
      <c r="O240" s="97"/>
      <c r="P240" s="97"/>
      <c r="Q240" s="97"/>
      <c r="R240" s="95"/>
      <c r="S240" s="97"/>
      <c r="T240" s="97"/>
      <c r="U240" s="97"/>
      <c r="V240" s="97"/>
      <c r="W240" s="97"/>
      <c r="X240" s="97"/>
      <c r="Y240" s="97"/>
      <c r="Z240" s="97"/>
      <c r="AA240" s="97"/>
      <c r="AB240" s="97"/>
      <c r="AC240" s="97"/>
      <c r="AD240" s="97"/>
      <c r="AE240" s="97"/>
      <c r="AF240" s="97"/>
      <c r="AG240" s="97"/>
      <c r="AH240" s="97"/>
      <c r="AI240" s="97"/>
      <c r="AJ240" s="97"/>
      <c r="AK240" s="97"/>
      <c r="AL240" s="97"/>
    </row>
    <row r="241" ht="15.75" customHeight="1">
      <c r="A241" s="94"/>
      <c r="B241" s="95"/>
      <c r="C241" s="95"/>
      <c r="D241" s="96"/>
      <c r="E241" s="260"/>
      <c r="F241" s="97"/>
      <c r="G241" s="97"/>
      <c r="H241" s="97"/>
      <c r="I241" s="97"/>
      <c r="J241" s="97"/>
      <c r="K241" s="97"/>
      <c r="L241" s="97"/>
      <c r="M241" s="97"/>
      <c r="N241" s="97"/>
      <c r="O241" s="97"/>
      <c r="P241" s="97"/>
      <c r="Q241" s="97"/>
      <c r="R241" s="95"/>
      <c r="S241" s="97"/>
      <c r="T241" s="97"/>
      <c r="U241" s="97"/>
      <c r="V241" s="97"/>
      <c r="W241" s="97"/>
      <c r="X241" s="97"/>
      <c r="Y241" s="97"/>
      <c r="Z241" s="97"/>
      <c r="AA241" s="97"/>
      <c r="AB241" s="97"/>
      <c r="AC241" s="97"/>
      <c r="AD241" s="97"/>
      <c r="AE241" s="97"/>
      <c r="AF241" s="97"/>
      <c r="AG241" s="97"/>
      <c r="AH241" s="97"/>
      <c r="AI241" s="97"/>
      <c r="AJ241" s="97"/>
      <c r="AK241" s="97"/>
      <c r="AL241" s="97"/>
    </row>
    <row r="242" ht="15.75" customHeight="1">
      <c r="A242" s="94"/>
      <c r="B242" s="95"/>
      <c r="C242" s="95"/>
      <c r="D242" s="96"/>
      <c r="E242" s="260"/>
      <c r="F242" s="97"/>
      <c r="G242" s="97"/>
      <c r="H242" s="97"/>
      <c r="I242" s="97"/>
      <c r="J242" s="97"/>
      <c r="K242" s="97"/>
      <c r="L242" s="97"/>
      <c r="M242" s="97"/>
      <c r="N242" s="97"/>
      <c r="O242" s="97"/>
      <c r="P242" s="97"/>
      <c r="Q242" s="97"/>
      <c r="R242" s="95"/>
      <c r="S242" s="97"/>
      <c r="T242" s="97"/>
      <c r="U242" s="97"/>
      <c r="V242" s="97"/>
      <c r="W242" s="97"/>
      <c r="X242" s="97"/>
      <c r="Y242" s="97"/>
      <c r="Z242" s="97"/>
      <c r="AA242" s="97"/>
      <c r="AB242" s="97"/>
      <c r="AC242" s="97"/>
      <c r="AD242" s="97"/>
      <c r="AE242" s="97"/>
      <c r="AF242" s="97"/>
      <c r="AG242" s="97"/>
      <c r="AH242" s="97"/>
      <c r="AI242" s="97"/>
      <c r="AJ242" s="97"/>
      <c r="AK242" s="97"/>
      <c r="AL242" s="97"/>
    </row>
    <row r="243" ht="15.75" customHeight="1">
      <c r="A243" s="94"/>
      <c r="B243" s="95"/>
      <c r="C243" s="95"/>
      <c r="D243" s="96"/>
      <c r="E243" s="260"/>
      <c r="F243" s="97"/>
      <c r="G243" s="97"/>
      <c r="H243" s="97"/>
      <c r="I243" s="97"/>
      <c r="J243" s="97"/>
      <c r="K243" s="97"/>
      <c r="L243" s="97"/>
      <c r="M243" s="97"/>
      <c r="N243" s="97"/>
      <c r="O243" s="97"/>
      <c r="P243" s="97"/>
      <c r="Q243" s="97"/>
      <c r="R243" s="95"/>
      <c r="S243" s="97"/>
      <c r="T243" s="97"/>
      <c r="U243" s="97"/>
      <c r="V243" s="97"/>
      <c r="W243" s="97"/>
      <c r="X243" s="97"/>
      <c r="Y243" s="97"/>
      <c r="Z243" s="97"/>
      <c r="AA243" s="97"/>
      <c r="AB243" s="97"/>
      <c r="AC243" s="97"/>
      <c r="AD243" s="97"/>
      <c r="AE243" s="97"/>
      <c r="AF243" s="97"/>
      <c r="AG243" s="97"/>
      <c r="AH243" s="97"/>
      <c r="AI243" s="97"/>
      <c r="AJ243" s="97"/>
      <c r="AK243" s="97"/>
      <c r="AL243" s="97"/>
    </row>
    <row r="244" ht="15.75" customHeight="1">
      <c r="A244" s="94"/>
      <c r="B244" s="95"/>
      <c r="C244" s="95"/>
      <c r="D244" s="96"/>
      <c r="E244" s="260"/>
      <c r="F244" s="97"/>
      <c r="G244" s="97"/>
      <c r="H244" s="97"/>
      <c r="I244" s="97"/>
      <c r="J244" s="97"/>
      <c r="K244" s="97"/>
      <c r="L244" s="97"/>
      <c r="M244" s="97"/>
      <c r="N244" s="97"/>
      <c r="O244" s="97"/>
      <c r="P244" s="97"/>
      <c r="Q244" s="97"/>
      <c r="R244" s="95"/>
      <c r="S244" s="97"/>
      <c r="T244" s="97"/>
      <c r="U244" s="97"/>
      <c r="V244" s="97"/>
      <c r="W244" s="97"/>
      <c r="X244" s="97"/>
      <c r="Y244" s="97"/>
      <c r="Z244" s="97"/>
      <c r="AA244" s="97"/>
      <c r="AB244" s="97"/>
      <c r="AC244" s="97"/>
      <c r="AD244" s="97"/>
      <c r="AE244" s="97"/>
      <c r="AF244" s="97"/>
      <c r="AG244" s="97"/>
      <c r="AH244" s="97"/>
      <c r="AI244" s="97"/>
      <c r="AJ244" s="97"/>
      <c r="AK244" s="97"/>
      <c r="AL244" s="97"/>
    </row>
    <row r="245" ht="15.75" customHeight="1">
      <c r="A245" s="94"/>
      <c r="B245" s="95"/>
      <c r="C245" s="95"/>
      <c r="D245" s="96"/>
      <c r="E245" s="260"/>
      <c r="F245" s="97"/>
      <c r="G245" s="97"/>
      <c r="H245" s="97"/>
      <c r="I245" s="97"/>
      <c r="J245" s="97"/>
      <c r="K245" s="97"/>
      <c r="L245" s="97"/>
      <c r="M245" s="97"/>
      <c r="N245" s="97"/>
      <c r="O245" s="97"/>
      <c r="P245" s="97"/>
      <c r="Q245" s="97"/>
      <c r="R245" s="95"/>
      <c r="S245" s="97"/>
      <c r="T245" s="97"/>
      <c r="U245" s="97"/>
      <c r="V245" s="97"/>
      <c r="W245" s="97"/>
      <c r="X245" s="97"/>
      <c r="Y245" s="97"/>
      <c r="Z245" s="97"/>
      <c r="AA245" s="97"/>
      <c r="AB245" s="97"/>
      <c r="AC245" s="97"/>
      <c r="AD245" s="97"/>
      <c r="AE245" s="97"/>
      <c r="AF245" s="97"/>
      <c r="AG245" s="97"/>
      <c r="AH245" s="97"/>
      <c r="AI245" s="97"/>
      <c r="AJ245" s="97"/>
      <c r="AK245" s="97"/>
      <c r="AL245" s="97"/>
    </row>
    <row r="246" ht="15.75" customHeight="1">
      <c r="A246" s="94"/>
      <c r="B246" s="95"/>
      <c r="C246" s="95"/>
      <c r="D246" s="96"/>
      <c r="E246" s="260"/>
      <c r="F246" s="97"/>
      <c r="G246" s="97"/>
      <c r="H246" s="97"/>
      <c r="I246" s="97"/>
      <c r="J246" s="97"/>
      <c r="K246" s="97"/>
      <c r="L246" s="97"/>
      <c r="M246" s="97"/>
      <c r="N246" s="97"/>
      <c r="O246" s="97"/>
      <c r="P246" s="97"/>
      <c r="Q246" s="97"/>
      <c r="R246" s="95"/>
      <c r="S246" s="97"/>
      <c r="T246" s="97"/>
      <c r="U246" s="97"/>
      <c r="V246" s="97"/>
      <c r="W246" s="97"/>
      <c r="X246" s="97"/>
      <c r="Y246" s="97"/>
      <c r="Z246" s="97"/>
      <c r="AA246" s="97"/>
      <c r="AB246" s="97"/>
      <c r="AC246" s="97"/>
      <c r="AD246" s="97"/>
      <c r="AE246" s="97"/>
      <c r="AF246" s="97"/>
      <c r="AG246" s="97"/>
      <c r="AH246" s="97"/>
      <c r="AI246" s="97"/>
      <c r="AJ246" s="97"/>
      <c r="AK246" s="97"/>
      <c r="AL246" s="97"/>
    </row>
    <row r="247" ht="15.75" customHeight="1">
      <c r="A247" s="94"/>
      <c r="B247" s="95"/>
      <c r="C247" s="95"/>
      <c r="D247" s="96"/>
      <c r="E247" s="260"/>
      <c r="F247" s="97"/>
      <c r="G247" s="97"/>
      <c r="H247" s="97"/>
      <c r="I247" s="97"/>
      <c r="J247" s="97"/>
      <c r="K247" s="97"/>
      <c r="L247" s="97"/>
      <c r="M247" s="97"/>
      <c r="N247" s="97"/>
      <c r="O247" s="97"/>
      <c r="P247" s="97"/>
      <c r="Q247" s="97"/>
      <c r="R247" s="95"/>
      <c r="S247" s="97"/>
      <c r="T247" s="97"/>
      <c r="U247" s="97"/>
      <c r="V247" s="97"/>
      <c r="W247" s="97"/>
      <c r="X247" s="97"/>
      <c r="Y247" s="97"/>
      <c r="Z247" s="97"/>
      <c r="AA247" s="97"/>
      <c r="AB247" s="97"/>
      <c r="AC247" s="97"/>
      <c r="AD247" s="97"/>
      <c r="AE247" s="97"/>
      <c r="AF247" s="97"/>
      <c r="AG247" s="97"/>
      <c r="AH247" s="97"/>
      <c r="AI247" s="97"/>
      <c r="AJ247" s="97"/>
      <c r="AK247" s="97"/>
      <c r="AL247" s="97"/>
    </row>
    <row r="248" ht="15.75" customHeight="1">
      <c r="A248" s="94"/>
      <c r="B248" s="95"/>
      <c r="C248" s="95"/>
      <c r="D248" s="96"/>
      <c r="E248" s="260"/>
      <c r="F248" s="97"/>
      <c r="G248" s="97"/>
      <c r="H248" s="97"/>
      <c r="I248" s="97"/>
      <c r="J248" s="97"/>
      <c r="K248" s="97"/>
      <c r="L248" s="97"/>
      <c r="M248" s="97"/>
      <c r="N248" s="97"/>
      <c r="O248" s="97"/>
      <c r="P248" s="97"/>
      <c r="Q248" s="97"/>
      <c r="R248" s="95"/>
      <c r="S248" s="97"/>
      <c r="T248" s="97"/>
      <c r="U248" s="97"/>
      <c r="V248" s="97"/>
      <c r="W248" s="97"/>
      <c r="X248" s="97"/>
      <c r="Y248" s="97"/>
      <c r="Z248" s="97"/>
      <c r="AA248" s="97"/>
      <c r="AB248" s="97"/>
      <c r="AC248" s="97"/>
      <c r="AD248" s="97"/>
      <c r="AE248" s="97"/>
      <c r="AF248" s="97"/>
      <c r="AG248" s="97"/>
      <c r="AH248" s="97"/>
      <c r="AI248" s="97"/>
      <c r="AJ248" s="97"/>
      <c r="AK248" s="97"/>
      <c r="AL248" s="97"/>
    </row>
    <row r="249" ht="15.75" customHeight="1">
      <c r="A249" s="94"/>
      <c r="B249" s="95"/>
      <c r="C249" s="95"/>
      <c r="D249" s="96"/>
      <c r="E249" s="260"/>
      <c r="F249" s="97"/>
      <c r="G249" s="97"/>
      <c r="H249" s="97"/>
      <c r="I249" s="97"/>
      <c r="J249" s="97"/>
      <c r="K249" s="97"/>
      <c r="L249" s="97"/>
      <c r="M249" s="97"/>
      <c r="N249" s="97"/>
      <c r="O249" s="97"/>
      <c r="P249" s="97"/>
      <c r="Q249" s="97"/>
      <c r="R249" s="95"/>
      <c r="S249" s="97"/>
      <c r="T249" s="97"/>
      <c r="U249" s="97"/>
      <c r="V249" s="97"/>
      <c r="W249" s="97"/>
      <c r="X249" s="97"/>
      <c r="Y249" s="97"/>
      <c r="Z249" s="97"/>
      <c r="AA249" s="97"/>
      <c r="AB249" s="97"/>
      <c r="AC249" s="97"/>
      <c r="AD249" s="97"/>
      <c r="AE249" s="97"/>
      <c r="AF249" s="97"/>
      <c r="AG249" s="97"/>
      <c r="AH249" s="97"/>
      <c r="AI249" s="97"/>
      <c r="AJ249" s="97"/>
      <c r="AK249" s="97"/>
      <c r="AL249" s="97"/>
    </row>
    <row r="250" ht="15.75" customHeight="1">
      <c r="A250" s="94"/>
      <c r="B250" s="95"/>
      <c r="C250" s="95"/>
      <c r="D250" s="96"/>
      <c r="E250" s="260"/>
      <c r="F250" s="97"/>
      <c r="G250" s="97"/>
      <c r="H250" s="97"/>
      <c r="I250" s="97"/>
      <c r="J250" s="97"/>
      <c r="K250" s="97"/>
      <c r="L250" s="97"/>
      <c r="M250" s="97"/>
      <c r="N250" s="97"/>
      <c r="O250" s="97"/>
      <c r="P250" s="97"/>
      <c r="Q250" s="97"/>
      <c r="R250" s="95"/>
      <c r="S250" s="97"/>
      <c r="T250" s="97"/>
      <c r="U250" s="97"/>
      <c r="V250" s="97"/>
      <c r="W250" s="97"/>
      <c r="X250" s="97"/>
      <c r="Y250" s="97"/>
      <c r="Z250" s="97"/>
      <c r="AA250" s="97"/>
      <c r="AB250" s="97"/>
      <c r="AC250" s="97"/>
      <c r="AD250" s="97"/>
      <c r="AE250" s="97"/>
      <c r="AF250" s="97"/>
      <c r="AG250" s="97"/>
      <c r="AH250" s="97"/>
      <c r="AI250" s="97"/>
      <c r="AJ250" s="97"/>
      <c r="AK250" s="97"/>
      <c r="AL250" s="97"/>
    </row>
    <row r="251" ht="15.75" customHeight="1">
      <c r="A251" s="94"/>
      <c r="B251" s="95"/>
      <c r="C251" s="95"/>
      <c r="D251" s="96"/>
      <c r="E251" s="260"/>
      <c r="F251" s="97"/>
      <c r="G251" s="97"/>
      <c r="H251" s="97"/>
      <c r="I251" s="97"/>
      <c r="J251" s="97"/>
      <c r="K251" s="97"/>
      <c r="L251" s="97"/>
      <c r="M251" s="97"/>
      <c r="N251" s="97"/>
      <c r="O251" s="97"/>
      <c r="P251" s="97"/>
      <c r="Q251" s="97"/>
      <c r="R251" s="95"/>
      <c r="S251" s="97"/>
      <c r="T251" s="97"/>
      <c r="U251" s="97"/>
      <c r="V251" s="97"/>
      <c r="W251" s="97"/>
      <c r="X251" s="97"/>
      <c r="Y251" s="97"/>
      <c r="Z251" s="97"/>
      <c r="AA251" s="97"/>
      <c r="AB251" s="97"/>
      <c r="AC251" s="97"/>
      <c r="AD251" s="97"/>
      <c r="AE251" s="97"/>
      <c r="AF251" s="97"/>
      <c r="AG251" s="97"/>
      <c r="AH251" s="97"/>
      <c r="AI251" s="97"/>
      <c r="AJ251" s="97"/>
      <c r="AK251" s="97"/>
      <c r="AL251" s="97"/>
    </row>
    <row r="252" ht="15.75" customHeight="1">
      <c r="A252" s="94"/>
      <c r="B252" s="95"/>
      <c r="C252" s="95"/>
      <c r="D252" s="96"/>
      <c r="E252" s="260"/>
      <c r="F252" s="97"/>
      <c r="G252" s="97"/>
      <c r="H252" s="97"/>
      <c r="I252" s="97"/>
      <c r="J252" s="97"/>
      <c r="K252" s="97"/>
      <c r="L252" s="97"/>
      <c r="M252" s="97"/>
      <c r="N252" s="97"/>
      <c r="O252" s="97"/>
      <c r="P252" s="97"/>
      <c r="Q252" s="97"/>
      <c r="R252" s="95"/>
      <c r="S252" s="97"/>
      <c r="T252" s="97"/>
      <c r="U252" s="97"/>
      <c r="V252" s="97"/>
      <c r="W252" s="97"/>
      <c r="X252" s="97"/>
      <c r="Y252" s="97"/>
      <c r="Z252" s="97"/>
      <c r="AA252" s="97"/>
      <c r="AB252" s="97"/>
      <c r="AC252" s="97"/>
      <c r="AD252" s="97"/>
      <c r="AE252" s="97"/>
      <c r="AF252" s="97"/>
      <c r="AG252" s="97"/>
      <c r="AH252" s="97"/>
      <c r="AI252" s="97"/>
      <c r="AJ252" s="97"/>
      <c r="AK252" s="97"/>
      <c r="AL252" s="97"/>
    </row>
    <row r="253" ht="15.75" customHeight="1">
      <c r="A253" s="94"/>
      <c r="B253" s="95"/>
      <c r="C253" s="95"/>
      <c r="D253" s="96"/>
      <c r="E253" s="260"/>
      <c r="F253" s="97"/>
      <c r="G253" s="97"/>
      <c r="H253" s="97"/>
      <c r="I253" s="97"/>
      <c r="J253" s="97"/>
      <c r="K253" s="97"/>
      <c r="L253" s="97"/>
      <c r="M253" s="97"/>
      <c r="N253" s="97"/>
      <c r="O253" s="97"/>
      <c r="P253" s="97"/>
      <c r="Q253" s="97"/>
      <c r="R253" s="95"/>
      <c r="S253" s="97"/>
      <c r="T253" s="97"/>
      <c r="U253" s="97"/>
      <c r="V253" s="97"/>
      <c r="W253" s="97"/>
      <c r="X253" s="97"/>
      <c r="Y253" s="97"/>
      <c r="Z253" s="97"/>
      <c r="AA253" s="97"/>
      <c r="AB253" s="97"/>
      <c r="AC253" s="97"/>
      <c r="AD253" s="97"/>
      <c r="AE253" s="97"/>
      <c r="AF253" s="97"/>
      <c r="AG253" s="97"/>
      <c r="AH253" s="97"/>
      <c r="AI253" s="97"/>
      <c r="AJ253" s="97"/>
      <c r="AK253" s="97"/>
      <c r="AL253" s="97"/>
    </row>
    <row r="254" ht="15.75" customHeight="1">
      <c r="A254" s="94"/>
      <c r="B254" s="95"/>
      <c r="C254" s="95"/>
      <c r="D254" s="96"/>
      <c r="E254" s="260"/>
      <c r="F254" s="97"/>
      <c r="G254" s="97"/>
      <c r="H254" s="97"/>
      <c r="I254" s="97"/>
      <c r="J254" s="97"/>
      <c r="K254" s="97"/>
      <c r="L254" s="97"/>
      <c r="M254" s="97"/>
      <c r="N254" s="97"/>
      <c r="O254" s="97"/>
      <c r="P254" s="97"/>
      <c r="Q254" s="97"/>
      <c r="R254" s="95"/>
      <c r="S254" s="97"/>
      <c r="T254" s="97"/>
      <c r="U254" s="97"/>
      <c r="V254" s="97"/>
      <c r="W254" s="97"/>
      <c r="X254" s="97"/>
      <c r="Y254" s="97"/>
      <c r="Z254" s="97"/>
      <c r="AA254" s="97"/>
      <c r="AB254" s="97"/>
      <c r="AC254" s="97"/>
      <c r="AD254" s="97"/>
      <c r="AE254" s="97"/>
      <c r="AF254" s="97"/>
      <c r="AG254" s="97"/>
      <c r="AH254" s="97"/>
      <c r="AI254" s="97"/>
      <c r="AJ254" s="97"/>
      <c r="AK254" s="97"/>
      <c r="AL254" s="97"/>
    </row>
    <row r="255" ht="15.75" customHeight="1">
      <c r="A255" s="94"/>
      <c r="B255" s="95"/>
      <c r="C255" s="95"/>
      <c r="D255" s="96"/>
      <c r="E255" s="260"/>
      <c r="F255" s="97"/>
      <c r="G255" s="97"/>
      <c r="H255" s="97"/>
      <c r="I255" s="97"/>
      <c r="J255" s="97"/>
      <c r="K255" s="97"/>
      <c r="L255" s="97"/>
      <c r="M255" s="97"/>
      <c r="N255" s="97"/>
      <c r="O255" s="97"/>
      <c r="P255" s="97"/>
      <c r="Q255" s="97"/>
      <c r="R255" s="95"/>
      <c r="S255" s="97"/>
      <c r="T255" s="97"/>
      <c r="U255" s="97"/>
      <c r="V255" s="97"/>
      <c r="W255" s="97"/>
      <c r="X255" s="97"/>
      <c r="Y255" s="97"/>
      <c r="Z255" s="97"/>
      <c r="AA255" s="97"/>
      <c r="AB255" s="97"/>
      <c r="AC255" s="97"/>
      <c r="AD255" s="97"/>
      <c r="AE255" s="97"/>
      <c r="AF255" s="97"/>
      <c r="AG255" s="97"/>
      <c r="AH255" s="97"/>
      <c r="AI255" s="97"/>
      <c r="AJ255" s="97"/>
      <c r="AK255" s="97"/>
      <c r="AL255" s="97"/>
    </row>
    <row r="256" ht="15.75" customHeight="1">
      <c r="A256" s="94"/>
      <c r="B256" s="95"/>
      <c r="C256" s="95"/>
      <c r="D256" s="96"/>
      <c r="E256" s="260"/>
      <c r="F256" s="97"/>
      <c r="G256" s="97"/>
      <c r="H256" s="97"/>
      <c r="I256" s="97"/>
      <c r="J256" s="97"/>
      <c r="K256" s="97"/>
      <c r="L256" s="97"/>
      <c r="M256" s="97"/>
      <c r="N256" s="97"/>
      <c r="O256" s="97"/>
      <c r="P256" s="97"/>
      <c r="Q256" s="97"/>
      <c r="R256" s="95"/>
      <c r="S256" s="97"/>
      <c r="T256" s="97"/>
      <c r="U256" s="97"/>
      <c r="V256" s="97"/>
      <c r="W256" s="97"/>
      <c r="X256" s="97"/>
      <c r="Y256" s="97"/>
      <c r="Z256" s="97"/>
      <c r="AA256" s="97"/>
      <c r="AB256" s="97"/>
      <c r="AC256" s="97"/>
      <c r="AD256" s="97"/>
      <c r="AE256" s="97"/>
      <c r="AF256" s="97"/>
      <c r="AG256" s="97"/>
      <c r="AH256" s="97"/>
      <c r="AI256" s="97"/>
      <c r="AJ256" s="97"/>
      <c r="AK256" s="97"/>
      <c r="AL256" s="97"/>
    </row>
    <row r="257" ht="15.75" customHeight="1">
      <c r="A257" s="94"/>
      <c r="B257" s="95"/>
      <c r="C257" s="95"/>
      <c r="D257" s="96"/>
      <c r="E257" s="260"/>
      <c r="F257" s="97"/>
      <c r="G257" s="97"/>
      <c r="H257" s="97"/>
      <c r="I257" s="97"/>
      <c r="J257" s="97"/>
      <c r="K257" s="97"/>
      <c r="L257" s="97"/>
      <c r="M257" s="97"/>
      <c r="N257" s="97"/>
      <c r="O257" s="97"/>
      <c r="P257" s="97"/>
      <c r="Q257" s="97"/>
      <c r="R257" s="95"/>
      <c r="S257" s="97"/>
      <c r="T257" s="97"/>
      <c r="U257" s="97"/>
      <c r="V257" s="97"/>
      <c r="W257" s="97"/>
      <c r="X257" s="97"/>
      <c r="Y257" s="97"/>
      <c r="Z257" s="97"/>
      <c r="AA257" s="97"/>
      <c r="AB257" s="97"/>
      <c r="AC257" s="97"/>
      <c r="AD257" s="97"/>
      <c r="AE257" s="97"/>
      <c r="AF257" s="97"/>
      <c r="AG257" s="97"/>
      <c r="AH257" s="97"/>
      <c r="AI257" s="97"/>
      <c r="AJ257" s="97"/>
      <c r="AK257" s="97"/>
      <c r="AL257" s="97"/>
    </row>
    <row r="258" ht="15.75" customHeight="1">
      <c r="A258" s="94"/>
      <c r="B258" s="95"/>
      <c r="C258" s="95"/>
      <c r="D258" s="96"/>
      <c r="E258" s="260"/>
      <c r="F258" s="97"/>
      <c r="G258" s="97"/>
      <c r="H258" s="97"/>
      <c r="I258" s="97"/>
      <c r="J258" s="97"/>
      <c r="K258" s="97"/>
      <c r="L258" s="97"/>
      <c r="M258" s="97"/>
      <c r="N258" s="97"/>
      <c r="O258" s="97"/>
      <c r="P258" s="97"/>
      <c r="Q258" s="97"/>
      <c r="R258" s="95"/>
      <c r="S258" s="97"/>
      <c r="T258" s="97"/>
      <c r="U258" s="97"/>
      <c r="V258" s="97"/>
      <c r="W258" s="97"/>
      <c r="X258" s="97"/>
      <c r="Y258" s="97"/>
      <c r="Z258" s="97"/>
      <c r="AA258" s="97"/>
      <c r="AB258" s="97"/>
      <c r="AC258" s="97"/>
      <c r="AD258" s="97"/>
      <c r="AE258" s="97"/>
      <c r="AF258" s="97"/>
      <c r="AG258" s="97"/>
      <c r="AH258" s="97"/>
      <c r="AI258" s="97"/>
      <c r="AJ258" s="97"/>
      <c r="AK258" s="97"/>
      <c r="AL258" s="97"/>
    </row>
    <row r="259" ht="15.75" customHeight="1">
      <c r="A259" s="94"/>
      <c r="B259" s="95"/>
      <c r="C259" s="95"/>
      <c r="D259" s="96"/>
      <c r="E259" s="260"/>
      <c r="F259" s="97"/>
      <c r="G259" s="97"/>
      <c r="H259" s="97"/>
      <c r="I259" s="97"/>
      <c r="J259" s="97"/>
      <c r="K259" s="97"/>
      <c r="L259" s="97"/>
      <c r="M259" s="97"/>
      <c r="N259" s="97"/>
      <c r="O259" s="97"/>
      <c r="P259" s="97"/>
      <c r="Q259" s="97"/>
      <c r="R259" s="95"/>
      <c r="S259" s="97"/>
      <c r="T259" s="97"/>
      <c r="U259" s="97"/>
      <c r="V259" s="97"/>
      <c r="W259" s="97"/>
      <c r="X259" s="97"/>
      <c r="Y259" s="97"/>
      <c r="Z259" s="97"/>
      <c r="AA259" s="97"/>
      <c r="AB259" s="97"/>
      <c r="AC259" s="97"/>
      <c r="AD259" s="97"/>
      <c r="AE259" s="97"/>
      <c r="AF259" s="97"/>
      <c r="AG259" s="97"/>
      <c r="AH259" s="97"/>
      <c r="AI259" s="97"/>
      <c r="AJ259" s="97"/>
      <c r="AK259" s="97"/>
      <c r="AL259" s="97"/>
    </row>
    <row r="260" ht="15.75" customHeight="1">
      <c r="A260" s="94"/>
      <c r="B260" s="95"/>
      <c r="C260" s="95"/>
      <c r="D260" s="96"/>
      <c r="E260" s="260"/>
      <c r="F260" s="97"/>
      <c r="G260" s="97"/>
      <c r="H260" s="97"/>
      <c r="I260" s="97"/>
      <c r="J260" s="97"/>
      <c r="K260" s="97"/>
      <c r="L260" s="97"/>
      <c r="M260" s="97"/>
      <c r="N260" s="97"/>
      <c r="O260" s="97"/>
      <c r="P260" s="97"/>
      <c r="Q260" s="97"/>
      <c r="R260" s="95"/>
      <c r="S260" s="97"/>
      <c r="T260" s="97"/>
      <c r="U260" s="97"/>
      <c r="V260" s="97"/>
      <c r="W260" s="97"/>
      <c r="X260" s="97"/>
      <c r="Y260" s="97"/>
      <c r="Z260" s="97"/>
      <c r="AA260" s="97"/>
      <c r="AB260" s="97"/>
      <c r="AC260" s="97"/>
      <c r="AD260" s="97"/>
      <c r="AE260" s="97"/>
      <c r="AF260" s="97"/>
      <c r="AG260" s="97"/>
      <c r="AH260" s="97"/>
      <c r="AI260" s="97"/>
      <c r="AJ260" s="97"/>
      <c r="AK260" s="97"/>
      <c r="AL260" s="97"/>
    </row>
    <row r="261" ht="15.75" customHeight="1">
      <c r="A261" s="94"/>
      <c r="B261" s="95"/>
      <c r="C261" s="95"/>
      <c r="D261" s="96"/>
      <c r="E261" s="260"/>
      <c r="F261" s="97"/>
      <c r="G261" s="97"/>
      <c r="H261" s="97"/>
      <c r="I261" s="97"/>
      <c r="J261" s="97"/>
      <c r="K261" s="97"/>
      <c r="L261" s="97"/>
      <c r="M261" s="97"/>
      <c r="N261" s="97"/>
      <c r="O261" s="97"/>
      <c r="P261" s="97"/>
      <c r="Q261" s="97"/>
      <c r="R261" s="95"/>
      <c r="S261" s="97"/>
      <c r="T261" s="97"/>
      <c r="U261" s="97"/>
      <c r="V261" s="97"/>
      <c r="W261" s="97"/>
      <c r="X261" s="97"/>
      <c r="Y261" s="97"/>
      <c r="Z261" s="97"/>
      <c r="AA261" s="97"/>
      <c r="AB261" s="97"/>
      <c r="AC261" s="97"/>
      <c r="AD261" s="97"/>
      <c r="AE261" s="97"/>
      <c r="AF261" s="97"/>
      <c r="AG261" s="97"/>
      <c r="AH261" s="97"/>
      <c r="AI261" s="97"/>
      <c r="AJ261" s="97"/>
      <c r="AK261" s="97"/>
      <c r="AL261" s="97"/>
    </row>
    <row r="262" ht="15.75" customHeight="1">
      <c r="A262" s="94"/>
      <c r="B262" s="95"/>
      <c r="C262" s="95"/>
      <c r="D262" s="96"/>
      <c r="E262" s="260"/>
      <c r="F262" s="97"/>
      <c r="G262" s="97"/>
      <c r="H262" s="97"/>
      <c r="I262" s="97"/>
      <c r="J262" s="97"/>
      <c r="K262" s="97"/>
      <c r="L262" s="97"/>
      <c r="M262" s="97"/>
      <c r="N262" s="97"/>
      <c r="O262" s="97"/>
      <c r="P262" s="97"/>
      <c r="Q262" s="97"/>
      <c r="R262" s="95"/>
      <c r="S262" s="97"/>
      <c r="T262" s="97"/>
      <c r="U262" s="97"/>
      <c r="V262" s="97"/>
      <c r="W262" s="97"/>
      <c r="X262" s="97"/>
      <c r="Y262" s="97"/>
      <c r="Z262" s="97"/>
      <c r="AA262" s="97"/>
      <c r="AB262" s="97"/>
      <c r="AC262" s="97"/>
      <c r="AD262" s="97"/>
      <c r="AE262" s="97"/>
      <c r="AF262" s="97"/>
      <c r="AG262" s="97"/>
      <c r="AH262" s="97"/>
      <c r="AI262" s="97"/>
      <c r="AJ262" s="97"/>
      <c r="AK262" s="97"/>
      <c r="AL262" s="97"/>
    </row>
    <row r="263" ht="15.75" customHeight="1">
      <c r="A263" s="94"/>
      <c r="B263" s="95"/>
      <c r="C263" s="95"/>
      <c r="D263" s="96"/>
      <c r="E263" s="260"/>
      <c r="F263" s="97"/>
      <c r="G263" s="97"/>
      <c r="H263" s="97"/>
      <c r="I263" s="97"/>
      <c r="J263" s="97"/>
      <c r="K263" s="97"/>
      <c r="L263" s="97"/>
      <c r="M263" s="97"/>
      <c r="N263" s="97"/>
      <c r="O263" s="97"/>
      <c r="P263" s="97"/>
      <c r="Q263" s="97"/>
      <c r="R263" s="95"/>
      <c r="S263" s="97"/>
      <c r="T263" s="97"/>
      <c r="U263" s="97"/>
      <c r="V263" s="97"/>
      <c r="W263" s="97"/>
      <c r="X263" s="97"/>
      <c r="Y263" s="97"/>
      <c r="Z263" s="97"/>
      <c r="AA263" s="97"/>
      <c r="AB263" s="97"/>
      <c r="AC263" s="97"/>
      <c r="AD263" s="97"/>
      <c r="AE263" s="97"/>
      <c r="AF263" s="97"/>
      <c r="AG263" s="97"/>
      <c r="AH263" s="97"/>
      <c r="AI263" s="97"/>
      <c r="AJ263" s="97"/>
      <c r="AK263" s="97"/>
      <c r="AL263" s="97"/>
    </row>
    <row r="264" ht="15.75" customHeight="1">
      <c r="A264" s="94"/>
      <c r="B264" s="95"/>
      <c r="C264" s="95"/>
      <c r="D264" s="96"/>
      <c r="E264" s="260"/>
      <c r="F264" s="97"/>
      <c r="G264" s="97"/>
      <c r="H264" s="97"/>
      <c r="I264" s="97"/>
      <c r="J264" s="97"/>
      <c r="K264" s="97"/>
      <c r="L264" s="97"/>
      <c r="M264" s="97"/>
      <c r="N264" s="97"/>
      <c r="O264" s="97"/>
      <c r="P264" s="97"/>
      <c r="Q264" s="97"/>
      <c r="R264" s="95"/>
      <c r="S264" s="97"/>
      <c r="T264" s="97"/>
      <c r="U264" s="97"/>
      <c r="V264" s="97"/>
      <c r="W264" s="97"/>
      <c r="X264" s="97"/>
      <c r="Y264" s="97"/>
      <c r="Z264" s="97"/>
      <c r="AA264" s="97"/>
      <c r="AB264" s="97"/>
      <c r="AC264" s="97"/>
      <c r="AD264" s="97"/>
      <c r="AE264" s="97"/>
      <c r="AF264" s="97"/>
      <c r="AG264" s="97"/>
      <c r="AH264" s="97"/>
      <c r="AI264" s="97"/>
      <c r="AJ264" s="97"/>
      <c r="AK264" s="97"/>
      <c r="AL264" s="97"/>
    </row>
    <row r="265" ht="15.75" customHeight="1">
      <c r="A265" s="94"/>
      <c r="B265" s="95"/>
      <c r="C265" s="95"/>
      <c r="D265" s="96"/>
      <c r="E265" s="260"/>
      <c r="F265" s="97"/>
      <c r="G265" s="97"/>
      <c r="H265" s="97"/>
      <c r="I265" s="97"/>
      <c r="J265" s="97"/>
      <c r="K265" s="97"/>
      <c r="L265" s="97"/>
      <c r="M265" s="97"/>
      <c r="N265" s="97"/>
      <c r="O265" s="97"/>
      <c r="P265" s="97"/>
      <c r="Q265" s="97"/>
      <c r="R265" s="95"/>
      <c r="S265" s="97"/>
      <c r="T265" s="97"/>
      <c r="U265" s="97"/>
      <c r="V265" s="97"/>
      <c r="W265" s="97"/>
      <c r="X265" s="97"/>
      <c r="Y265" s="97"/>
      <c r="Z265" s="97"/>
      <c r="AA265" s="97"/>
      <c r="AB265" s="97"/>
      <c r="AC265" s="97"/>
      <c r="AD265" s="97"/>
      <c r="AE265" s="97"/>
      <c r="AF265" s="97"/>
      <c r="AG265" s="97"/>
      <c r="AH265" s="97"/>
      <c r="AI265" s="97"/>
      <c r="AJ265" s="97"/>
      <c r="AK265" s="97"/>
      <c r="AL265" s="97"/>
    </row>
    <row r="266" ht="15.75" customHeight="1">
      <c r="A266" s="94"/>
      <c r="B266" s="95"/>
      <c r="C266" s="95"/>
      <c r="D266" s="96"/>
      <c r="E266" s="260"/>
      <c r="F266" s="97"/>
      <c r="G266" s="97"/>
      <c r="H266" s="97"/>
      <c r="I266" s="97"/>
      <c r="J266" s="97"/>
      <c r="K266" s="97"/>
      <c r="L266" s="97"/>
      <c r="M266" s="97"/>
      <c r="N266" s="97"/>
      <c r="O266" s="97"/>
      <c r="P266" s="97"/>
      <c r="Q266" s="97"/>
      <c r="R266" s="95"/>
      <c r="S266" s="97"/>
      <c r="T266" s="97"/>
      <c r="U266" s="97"/>
      <c r="V266" s="97"/>
      <c r="W266" s="97"/>
      <c r="X266" s="97"/>
      <c r="Y266" s="97"/>
      <c r="Z266" s="97"/>
      <c r="AA266" s="97"/>
      <c r="AB266" s="97"/>
      <c r="AC266" s="97"/>
      <c r="AD266" s="97"/>
      <c r="AE266" s="97"/>
      <c r="AF266" s="97"/>
      <c r="AG266" s="97"/>
      <c r="AH266" s="97"/>
      <c r="AI266" s="97"/>
      <c r="AJ266" s="97"/>
      <c r="AK266" s="97"/>
      <c r="AL266" s="97"/>
    </row>
    <row r="267" ht="15.75" customHeight="1">
      <c r="A267" s="94"/>
      <c r="B267" s="95"/>
      <c r="C267" s="95"/>
      <c r="D267" s="96"/>
      <c r="E267" s="260"/>
      <c r="F267" s="97"/>
      <c r="G267" s="97"/>
      <c r="H267" s="97"/>
      <c r="I267" s="97"/>
      <c r="J267" s="97"/>
      <c r="K267" s="97"/>
      <c r="L267" s="97"/>
      <c r="M267" s="97"/>
      <c r="N267" s="97"/>
      <c r="O267" s="97"/>
      <c r="P267" s="97"/>
      <c r="Q267" s="97"/>
      <c r="R267" s="95"/>
      <c r="S267" s="97"/>
      <c r="T267" s="97"/>
      <c r="U267" s="97"/>
      <c r="V267" s="97"/>
      <c r="W267" s="97"/>
      <c r="X267" s="97"/>
      <c r="Y267" s="97"/>
      <c r="Z267" s="97"/>
      <c r="AA267" s="97"/>
      <c r="AB267" s="97"/>
      <c r="AC267" s="97"/>
      <c r="AD267" s="97"/>
      <c r="AE267" s="97"/>
      <c r="AF267" s="97"/>
      <c r="AG267" s="97"/>
      <c r="AH267" s="97"/>
      <c r="AI267" s="97"/>
      <c r="AJ267" s="97"/>
      <c r="AK267" s="97"/>
      <c r="AL267" s="97"/>
    </row>
    <row r="268" ht="15.75" customHeight="1">
      <c r="A268" s="94"/>
      <c r="B268" s="95"/>
      <c r="C268" s="95"/>
      <c r="D268" s="96"/>
      <c r="E268" s="260"/>
      <c r="F268" s="97"/>
      <c r="G268" s="97"/>
      <c r="H268" s="97"/>
      <c r="I268" s="97"/>
      <c r="J268" s="97"/>
      <c r="K268" s="97"/>
      <c r="L268" s="97"/>
      <c r="M268" s="97"/>
      <c r="N268" s="97"/>
      <c r="O268" s="97"/>
      <c r="P268" s="97"/>
      <c r="Q268" s="97"/>
      <c r="R268" s="95"/>
      <c r="S268" s="97"/>
      <c r="T268" s="97"/>
      <c r="U268" s="97"/>
      <c r="V268" s="97"/>
      <c r="W268" s="97"/>
      <c r="X268" s="97"/>
      <c r="Y268" s="97"/>
      <c r="Z268" s="97"/>
      <c r="AA268" s="97"/>
      <c r="AB268" s="97"/>
      <c r="AC268" s="97"/>
      <c r="AD268" s="97"/>
      <c r="AE268" s="97"/>
      <c r="AF268" s="97"/>
      <c r="AG268" s="97"/>
      <c r="AH268" s="97"/>
      <c r="AI268" s="97"/>
      <c r="AJ268" s="97"/>
      <c r="AK268" s="97"/>
      <c r="AL268" s="97"/>
    </row>
    <row r="269" ht="15.75" customHeight="1">
      <c r="A269" s="94"/>
      <c r="B269" s="95"/>
      <c r="C269" s="95"/>
      <c r="D269" s="96"/>
      <c r="E269" s="260"/>
      <c r="F269" s="97"/>
      <c r="G269" s="97"/>
      <c r="H269" s="97"/>
      <c r="I269" s="97"/>
      <c r="J269" s="97"/>
      <c r="K269" s="97"/>
      <c r="L269" s="97"/>
      <c r="M269" s="97"/>
      <c r="N269" s="97"/>
      <c r="O269" s="97"/>
      <c r="P269" s="97"/>
      <c r="Q269" s="97"/>
      <c r="R269" s="95"/>
      <c r="S269" s="97"/>
      <c r="T269" s="97"/>
      <c r="U269" s="97"/>
      <c r="V269" s="97"/>
      <c r="W269" s="97"/>
      <c r="X269" s="97"/>
      <c r="Y269" s="97"/>
      <c r="Z269" s="97"/>
      <c r="AA269" s="97"/>
      <c r="AB269" s="97"/>
      <c r="AC269" s="97"/>
      <c r="AD269" s="97"/>
      <c r="AE269" s="97"/>
      <c r="AF269" s="97"/>
      <c r="AG269" s="97"/>
      <c r="AH269" s="97"/>
      <c r="AI269" s="97"/>
      <c r="AJ269" s="97"/>
      <c r="AK269" s="97"/>
      <c r="AL269" s="97"/>
    </row>
    <row r="270" ht="15.75" customHeight="1">
      <c r="A270" s="94"/>
      <c r="B270" s="95"/>
      <c r="C270" s="95"/>
      <c r="D270" s="96"/>
      <c r="E270" s="260"/>
      <c r="F270" s="97"/>
      <c r="G270" s="97"/>
      <c r="H270" s="97"/>
      <c r="I270" s="97"/>
      <c r="J270" s="97"/>
      <c r="K270" s="97"/>
      <c r="L270" s="97"/>
      <c r="M270" s="97"/>
      <c r="N270" s="97"/>
      <c r="O270" s="97"/>
      <c r="P270" s="97"/>
      <c r="Q270" s="97"/>
      <c r="R270" s="95"/>
      <c r="S270" s="97"/>
      <c r="T270" s="97"/>
      <c r="U270" s="97"/>
      <c r="V270" s="97"/>
      <c r="W270" s="97"/>
      <c r="X270" s="97"/>
      <c r="Y270" s="97"/>
      <c r="Z270" s="97"/>
      <c r="AA270" s="97"/>
      <c r="AB270" s="97"/>
      <c r="AC270" s="97"/>
      <c r="AD270" s="97"/>
      <c r="AE270" s="97"/>
      <c r="AF270" s="97"/>
      <c r="AG270" s="97"/>
      <c r="AH270" s="97"/>
      <c r="AI270" s="97"/>
      <c r="AJ270" s="97"/>
      <c r="AK270" s="97"/>
      <c r="AL270" s="97"/>
    </row>
    <row r="271" ht="15.75" customHeight="1">
      <c r="A271" s="94"/>
      <c r="B271" s="95"/>
      <c r="C271" s="95"/>
      <c r="D271" s="96"/>
      <c r="E271" s="260"/>
      <c r="F271" s="97"/>
      <c r="G271" s="97"/>
      <c r="H271" s="97"/>
      <c r="I271" s="97"/>
      <c r="J271" s="97"/>
      <c r="K271" s="97"/>
      <c r="L271" s="97"/>
      <c r="M271" s="97"/>
      <c r="N271" s="97"/>
      <c r="O271" s="97"/>
      <c r="P271" s="97"/>
      <c r="Q271" s="97"/>
      <c r="R271" s="95"/>
      <c r="S271" s="97"/>
      <c r="T271" s="97"/>
      <c r="U271" s="97"/>
      <c r="V271" s="97"/>
      <c r="W271" s="97"/>
      <c r="X271" s="97"/>
      <c r="Y271" s="97"/>
      <c r="Z271" s="97"/>
      <c r="AA271" s="97"/>
      <c r="AB271" s="97"/>
      <c r="AC271" s="97"/>
      <c r="AD271" s="97"/>
      <c r="AE271" s="97"/>
      <c r="AF271" s="97"/>
      <c r="AG271" s="97"/>
      <c r="AH271" s="97"/>
      <c r="AI271" s="97"/>
      <c r="AJ271" s="97"/>
      <c r="AK271" s="97"/>
      <c r="AL271" s="97"/>
    </row>
    <row r="272" ht="15.75" customHeight="1">
      <c r="A272" s="94"/>
      <c r="B272" s="95"/>
      <c r="C272" s="95"/>
      <c r="D272" s="96"/>
      <c r="E272" s="260"/>
      <c r="F272" s="97"/>
      <c r="G272" s="97"/>
      <c r="H272" s="97"/>
      <c r="I272" s="97"/>
      <c r="J272" s="97"/>
      <c r="K272" s="97"/>
      <c r="L272" s="97"/>
      <c r="M272" s="97"/>
      <c r="N272" s="97"/>
      <c r="O272" s="97"/>
      <c r="P272" s="97"/>
      <c r="Q272" s="97"/>
      <c r="R272" s="95"/>
      <c r="S272" s="97"/>
      <c r="T272" s="97"/>
      <c r="U272" s="97"/>
      <c r="V272" s="97"/>
      <c r="W272" s="97"/>
      <c r="X272" s="97"/>
      <c r="Y272" s="97"/>
      <c r="Z272" s="97"/>
      <c r="AA272" s="97"/>
      <c r="AB272" s="97"/>
      <c r="AC272" s="97"/>
      <c r="AD272" s="97"/>
      <c r="AE272" s="97"/>
      <c r="AF272" s="97"/>
      <c r="AG272" s="97"/>
      <c r="AH272" s="97"/>
      <c r="AI272" s="97"/>
      <c r="AJ272" s="97"/>
      <c r="AK272" s="97"/>
      <c r="AL272" s="97"/>
    </row>
    <row r="273" ht="15.75" customHeight="1">
      <c r="A273" s="94"/>
      <c r="B273" s="95"/>
      <c r="C273" s="95"/>
      <c r="D273" s="96"/>
      <c r="E273" s="260"/>
      <c r="F273" s="97"/>
      <c r="G273" s="97"/>
      <c r="H273" s="97"/>
      <c r="I273" s="97"/>
      <c r="J273" s="97"/>
      <c r="K273" s="97"/>
      <c r="L273" s="97"/>
      <c r="M273" s="97"/>
      <c r="N273" s="97"/>
      <c r="O273" s="97"/>
      <c r="P273" s="97"/>
      <c r="Q273" s="97"/>
      <c r="R273" s="95"/>
      <c r="S273" s="97"/>
      <c r="T273" s="97"/>
      <c r="U273" s="97"/>
      <c r="V273" s="97"/>
      <c r="W273" s="97"/>
      <c r="X273" s="97"/>
      <c r="Y273" s="97"/>
      <c r="Z273" s="97"/>
      <c r="AA273" s="97"/>
      <c r="AB273" s="97"/>
      <c r="AC273" s="97"/>
      <c r="AD273" s="97"/>
      <c r="AE273" s="97"/>
      <c r="AF273" s="97"/>
      <c r="AG273" s="97"/>
      <c r="AH273" s="97"/>
      <c r="AI273" s="97"/>
      <c r="AJ273" s="97"/>
      <c r="AK273" s="97"/>
      <c r="AL273" s="97"/>
    </row>
    <row r="274" ht="15.75" customHeight="1">
      <c r="A274" s="94"/>
      <c r="B274" s="95"/>
      <c r="C274" s="95"/>
      <c r="D274" s="96"/>
      <c r="E274" s="260"/>
      <c r="F274" s="97"/>
      <c r="G274" s="97"/>
      <c r="H274" s="97"/>
      <c r="I274" s="97"/>
      <c r="J274" s="97"/>
      <c r="K274" s="97"/>
      <c r="L274" s="97"/>
      <c r="M274" s="97"/>
      <c r="N274" s="97"/>
      <c r="O274" s="97"/>
      <c r="P274" s="97"/>
      <c r="Q274" s="97"/>
      <c r="R274" s="95"/>
      <c r="S274" s="97"/>
      <c r="T274" s="97"/>
      <c r="U274" s="97"/>
      <c r="V274" s="97"/>
      <c r="W274" s="97"/>
      <c r="X274" s="97"/>
      <c r="Y274" s="97"/>
      <c r="Z274" s="97"/>
      <c r="AA274" s="97"/>
      <c r="AB274" s="97"/>
      <c r="AC274" s="97"/>
      <c r="AD274" s="97"/>
      <c r="AE274" s="97"/>
      <c r="AF274" s="97"/>
      <c r="AG274" s="97"/>
      <c r="AH274" s="97"/>
      <c r="AI274" s="97"/>
      <c r="AJ274" s="97"/>
      <c r="AK274" s="97"/>
      <c r="AL274" s="97"/>
    </row>
    <row r="275" ht="15.75" customHeight="1">
      <c r="A275" s="94"/>
      <c r="B275" s="95"/>
      <c r="C275" s="95"/>
      <c r="D275" s="96"/>
      <c r="E275" s="260"/>
      <c r="F275" s="97"/>
      <c r="G275" s="97"/>
      <c r="H275" s="97"/>
      <c r="I275" s="97"/>
      <c r="J275" s="97"/>
      <c r="K275" s="97"/>
      <c r="L275" s="97"/>
      <c r="M275" s="97"/>
      <c r="N275" s="97"/>
      <c r="O275" s="97"/>
      <c r="P275" s="97"/>
      <c r="Q275" s="97"/>
      <c r="R275" s="95"/>
      <c r="S275" s="97"/>
      <c r="T275" s="97"/>
      <c r="U275" s="97"/>
      <c r="V275" s="97"/>
      <c r="W275" s="97"/>
      <c r="X275" s="97"/>
      <c r="Y275" s="97"/>
      <c r="Z275" s="97"/>
      <c r="AA275" s="97"/>
      <c r="AB275" s="97"/>
      <c r="AC275" s="97"/>
      <c r="AD275" s="97"/>
      <c r="AE275" s="97"/>
      <c r="AF275" s="97"/>
      <c r="AG275" s="97"/>
      <c r="AH275" s="97"/>
      <c r="AI275" s="97"/>
      <c r="AJ275" s="97"/>
      <c r="AK275" s="97"/>
      <c r="AL275" s="97"/>
    </row>
    <row r="276" ht="15.75" customHeight="1">
      <c r="A276" s="94"/>
      <c r="B276" s="95"/>
      <c r="C276" s="95"/>
      <c r="D276" s="96"/>
      <c r="E276" s="260"/>
      <c r="F276" s="97"/>
      <c r="G276" s="97"/>
      <c r="H276" s="97"/>
      <c r="I276" s="97"/>
      <c r="J276" s="97"/>
      <c r="K276" s="97"/>
      <c r="L276" s="97"/>
      <c r="M276" s="97"/>
      <c r="N276" s="97"/>
      <c r="O276" s="97"/>
      <c r="P276" s="97"/>
      <c r="Q276" s="97"/>
      <c r="R276" s="95"/>
      <c r="S276" s="97"/>
      <c r="T276" s="97"/>
      <c r="U276" s="97"/>
      <c r="V276" s="97"/>
      <c r="W276" s="97"/>
      <c r="X276" s="97"/>
      <c r="Y276" s="97"/>
      <c r="Z276" s="97"/>
      <c r="AA276" s="97"/>
      <c r="AB276" s="97"/>
      <c r="AC276" s="97"/>
      <c r="AD276" s="97"/>
      <c r="AE276" s="97"/>
      <c r="AF276" s="97"/>
      <c r="AG276" s="97"/>
      <c r="AH276" s="97"/>
      <c r="AI276" s="97"/>
      <c r="AJ276" s="97"/>
      <c r="AK276" s="97"/>
      <c r="AL276" s="97"/>
    </row>
    <row r="277" ht="15.75" customHeight="1">
      <c r="A277" s="94"/>
      <c r="B277" s="95"/>
      <c r="C277" s="95"/>
      <c r="D277" s="96"/>
      <c r="E277" s="260"/>
      <c r="F277" s="97"/>
      <c r="G277" s="97"/>
      <c r="H277" s="97"/>
      <c r="I277" s="97"/>
      <c r="J277" s="97"/>
      <c r="K277" s="97"/>
      <c r="L277" s="97"/>
      <c r="M277" s="97"/>
      <c r="N277" s="97"/>
      <c r="O277" s="97"/>
      <c r="P277" s="97"/>
      <c r="Q277" s="97"/>
      <c r="R277" s="95"/>
      <c r="S277" s="97"/>
      <c r="T277" s="97"/>
      <c r="U277" s="97"/>
      <c r="V277" s="97"/>
      <c r="W277" s="97"/>
      <c r="X277" s="97"/>
      <c r="Y277" s="97"/>
      <c r="Z277" s="97"/>
      <c r="AA277" s="97"/>
      <c r="AB277" s="97"/>
      <c r="AC277" s="97"/>
      <c r="AD277" s="97"/>
      <c r="AE277" s="97"/>
      <c r="AF277" s="97"/>
      <c r="AG277" s="97"/>
      <c r="AH277" s="97"/>
      <c r="AI277" s="97"/>
      <c r="AJ277" s="97"/>
      <c r="AK277" s="97"/>
      <c r="AL277" s="97"/>
    </row>
    <row r="278" ht="15.75" customHeight="1">
      <c r="A278" s="94"/>
      <c r="B278" s="95"/>
      <c r="C278" s="95"/>
      <c r="D278" s="96"/>
      <c r="E278" s="260"/>
      <c r="F278" s="97"/>
      <c r="G278" s="97"/>
      <c r="H278" s="97"/>
      <c r="I278" s="97"/>
      <c r="J278" s="97"/>
      <c r="K278" s="97"/>
      <c r="L278" s="97"/>
      <c r="M278" s="97"/>
      <c r="N278" s="97"/>
      <c r="O278" s="97"/>
      <c r="P278" s="97"/>
      <c r="Q278" s="97"/>
      <c r="R278" s="95"/>
      <c r="S278" s="97"/>
      <c r="T278" s="97"/>
      <c r="U278" s="97"/>
      <c r="V278" s="97"/>
      <c r="W278" s="97"/>
      <c r="X278" s="97"/>
      <c r="Y278" s="97"/>
      <c r="Z278" s="97"/>
      <c r="AA278" s="97"/>
      <c r="AB278" s="97"/>
      <c r="AC278" s="97"/>
      <c r="AD278" s="97"/>
      <c r="AE278" s="97"/>
      <c r="AF278" s="97"/>
      <c r="AG278" s="97"/>
      <c r="AH278" s="97"/>
      <c r="AI278" s="97"/>
      <c r="AJ278" s="97"/>
      <c r="AK278" s="97"/>
      <c r="AL278" s="97"/>
    </row>
    <row r="279" ht="15.75" customHeight="1">
      <c r="A279" s="94"/>
      <c r="B279" s="95"/>
      <c r="C279" s="95"/>
      <c r="D279" s="96"/>
      <c r="E279" s="260"/>
      <c r="F279" s="97"/>
      <c r="G279" s="97"/>
      <c r="H279" s="97"/>
      <c r="I279" s="97"/>
      <c r="J279" s="97"/>
      <c r="K279" s="97"/>
      <c r="L279" s="97"/>
      <c r="M279" s="97"/>
      <c r="N279" s="97"/>
      <c r="O279" s="97"/>
      <c r="P279" s="97"/>
      <c r="Q279" s="97"/>
      <c r="R279" s="95"/>
      <c r="S279" s="97"/>
      <c r="T279" s="97"/>
      <c r="U279" s="97"/>
      <c r="V279" s="97"/>
      <c r="W279" s="97"/>
      <c r="X279" s="97"/>
      <c r="Y279" s="97"/>
      <c r="Z279" s="97"/>
      <c r="AA279" s="97"/>
      <c r="AB279" s="97"/>
      <c r="AC279" s="97"/>
      <c r="AD279" s="97"/>
      <c r="AE279" s="97"/>
      <c r="AF279" s="97"/>
      <c r="AG279" s="97"/>
      <c r="AH279" s="97"/>
      <c r="AI279" s="97"/>
      <c r="AJ279" s="97"/>
      <c r="AK279" s="97"/>
      <c r="AL279" s="97"/>
    </row>
    <row r="280" ht="15.75" customHeight="1">
      <c r="A280" s="94"/>
      <c r="B280" s="95"/>
      <c r="C280" s="95"/>
      <c r="D280" s="96"/>
      <c r="E280" s="260"/>
      <c r="F280" s="97"/>
      <c r="G280" s="97"/>
      <c r="H280" s="97"/>
      <c r="I280" s="97"/>
      <c r="J280" s="97"/>
      <c r="K280" s="97"/>
      <c r="L280" s="97"/>
      <c r="M280" s="97"/>
      <c r="N280" s="97"/>
      <c r="O280" s="97"/>
      <c r="P280" s="97"/>
      <c r="Q280" s="97"/>
      <c r="R280" s="95"/>
      <c r="S280" s="97"/>
      <c r="T280" s="97"/>
      <c r="U280" s="97"/>
      <c r="V280" s="97"/>
      <c r="W280" s="97"/>
      <c r="X280" s="97"/>
      <c r="Y280" s="97"/>
      <c r="Z280" s="97"/>
      <c r="AA280" s="97"/>
      <c r="AB280" s="97"/>
      <c r="AC280" s="97"/>
      <c r="AD280" s="97"/>
      <c r="AE280" s="97"/>
      <c r="AF280" s="97"/>
      <c r="AG280" s="97"/>
      <c r="AH280" s="97"/>
      <c r="AI280" s="97"/>
      <c r="AJ280" s="97"/>
      <c r="AK280" s="97"/>
      <c r="AL280" s="97"/>
    </row>
    <row r="281" ht="15.75" customHeight="1">
      <c r="A281" s="94"/>
      <c r="B281" s="95"/>
      <c r="C281" s="95"/>
      <c r="D281" s="96"/>
      <c r="E281" s="260"/>
      <c r="F281" s="97"/>
      <c r="G281" s="97"/>
      <c r="H281" s="97"/>
      <c r="I281" s="97"/>
      <c r="J281" s="97"/>
      <c r="K281" s="97"/>
      <c r="L281" s="97"/>
      <c r="M281" s="97"/>
      <c r="N281" s="97"/>
      <c r="O281" s="97"/>
      <c r="P281" s="97"/>
      <c r="Q281" s="97"/>
      <c r="R281" s="95"/>
      <c r="S281" s="97"/>
      <c r="T281" s="97"/>
      <c r="U281" s="97"/>
      <c r="V281" s="97"/>
      <c r="W281" s="97"/>
      <c r="X281" s="97"/>
      <c r="Y281" s="97"/>
      <c r="Z281" s="97"/>
      <c r="AA281" s="97"/>
      <c r="AB281" s="97"/>
      <c r="AC281" s="97"/>
      <c r="AD281" s="97"/>
      <c r="AE281" s="97"/>
      <c r="AF281" s="97"/>
      <c r="AG281" s="97"/>
      <c r="AH281" s="97"/>
      <c r="AI281" s="97"/>
      <c r="AJ281" s="97"/>
      <c r="AK281" s="97"/>
      <c r="AL281" s="97"/>
    </row>
    <row r="282" ht="15.75" customHeight="1">
      <c r="A282" s="94"/>
      <c r="B282" s="95"/>
      <c r="C282" s="95"/>
      <c r="D282" s="96"/>
      <c r="E282" s="260"/>
      <c r="F282" s="97"/>
      <c r="G282" s="97"/>
      <c r="H282" s="97"/>
      <c r="I282" s="97"/>
      <c r="J282" s="97"/>
      <c r="K282" s="97"/>
      <c r="L282" s="97"/>
      <c r="M282" s="97"/>
      <c r="N282" s="97"/>
      <c r="O282" s="97"/>
      <c r="P282" s="97"/>
      <c r="Q282" s="97"/>
      <c r="R282" s="95"/>
      <c r="S282" s="97"/>
      <c r="T282" s="97"/>
      <c r="U282" s="97"/>
      <c r="V282" s="97"/>
      <c r="W282" s="97"/>
      <c r="X282" s="97"/>
      <c r="Y282" s="97"/>
      <c r="Z282" s="97"/>
      <c r="AA282" s="97"/>
      <c r="AB282" s="97"/>
      <c r="AC282" s="97"/>
      <c r="AD282" s="97"/>
      <c r="AE282" s="97"/>
      <c r="AF282" s="97"/>
      <c r="AG282" s="97"/>
      <c r="AH282" s="97"/>
      <c r="AI282" s="97"/>
      <c r="AJ282" s="97"/>
      <c r="AK282" s="97"/>
      <c r="AL282" s="97"/>
    </row>
    <row r="283" ht="15.75" customHeight="1">
      <c r="A283" s="94"/>
      <c r="B283" s="95"/>
      <c r="C283" s="95"/>
      <c r="D283" s="96"/>
      <c r="E283" s="260"/>
      <c r="F283" s="97"/>
      <c r="G283" s="97"/>
      <c r="H283" s="97"/>
      <c r="I283" s="97"/>
      <c r="J283" s="97"/>
      <c r="K283" s="97"/>
      <c r="L283" s="97"/>
      <c r="M283" s="97"/>
      <c r="N283" s="97"/>
      <c r="O283" s="97"/>
      <c r="P283" s="97"/>
      <c r="Q283" s="97"/>
      <c r="R283" s="95"/>
      <c r="S283" s="97"/>
      <c r="T283" s="97"/>
      <c r="U283" s="97"/>
      <c r="V283" s="97"/>
      <c r="W283" s="97"/>
      <c r="X283" s="97"/>
      <c r="Y283" s="97"/>
      <c r="Z283" s="97"/>
      <c r="AA283" s="97"/>
      <c r="AB283" s="97"/>
      <c r="AC283" s="97"/>
      <c r="AD283" s="97"/>
      <c r="AE283" s="97"/>
      <c r="AF283" s="97"/>
      <c r="AG283" s="97"/>
      <c r="AH283" s="97"/>
      <c r="AI283" s="97"/>
      <c r="AJ283" s="97"/>
      <c r="AK283" s="97"/>
      <c r="AL283" s="97"/>
    </row>
    <row r="284" ht="15.75" customHeight="1">
      <c r="A284" s="94"/>
      <c r="B284" s="95"/>
      <c r="C284" s="95"/>
      <c r="D284" s="96"/>
      <c r="E284" s="260"/>
      <c r="F284" s="97"/>
      <c r="G284" s="97"/>
      <c r="H284" s="97"/>
      <c r="I284" s="97"/>
      <c r="J284" s="97"/>
      <c r="K284" s="97"/>
      <c r="L284" s="97"/>
      <c r="M284" s="97"/>
      <c r="N284" s="97"/>
      <c r="O284" s="97"/>
      <c r="P284" s="97"/>
      <c r="Q284" s="97"/>
      <c r="R284" s="95"/>
      <c r="S284" s="97"/>
      <c r="T284" s="97"/>
      <c r="U284" s="97"/>
      <c r="V284" s="97"/>
      <c r="W284" s="97"/>
      <c r="X284" s="97"/>
      <c r="Y284" s="97"/>
      <c r="Z284" s="97"/>
      <c r="AA284" s="97"/>
      <c r="AB284" s="97"/>
      <c r="AC284" s="97"/>
      <c r="AD284" s="97"/>
      <c r="AE284" s="97"/>
      <c r="AF284" s="97"/>
      <c r="AG284" s="97"/>
      <c r="AH284" s="97"/>
      <c r="AI284" s="97"/>
      <c r="AJ284" s="97"/>
      <c r="AK284" s="97"/>
      <c r="AL284" s="97"/>
    </row>
    <row r="285" ht="15.75" customHeight="1">
      <c r="A285" s="94"/>
      <c r="B285" s="95"/>
      <c r="C285" s="95"/>
      <c r="D285" s="96"/>
      <c r="E285" s="260"/>
      <c r="F285" s="97"/>
      <c r="G285" s="97"/>
      <c r="H285" s="97"/>
      <c r="I285" s="97"/>
      <c r="J285" s="97"/>
      <c r="K285" s="97"/>
      <c r="L285" s="97"/>
      <c r="M285" s="97"/>
      <c r="N285" s="97"/>
      <c r="O285" s="97"/>
      <c r="P285" s="97"/>
      <c r="Q285" s="97"/>
      <c r="R285" s="95"/>
      <c r="S285" s="97"/>
      <c r="T285" s="97"/>
      <c r="U285" s="97"/>
      <c r="V285" s="97"/>
      <c r="W285" s="97"/>
      <c r="X285" s="97"/>
      <c r="Y285" s="97"/>
      <c r="Z285" s="97"/>
      <c r="AA285" s="97"/>
      <c r="AB285" s="97"/>
      <c r="AC285" s="97"/>
      <c r="AD285" s="97"/>
      <c r="AE285" s="97"/>
      <c r="AF285" s="97"/>
      <c r="AG285" s="97"/>
      <c r="AH285" s="97"/>
      <c r="AI285" s="97"/>
      <c r="AJ285" s="97"/>
      <c r="AK285" s="97"/>
      <c r="AL285" s="97"/>
    </row>
    <row r="286" ht="15.75" customHeight="1">
      <c r="A286" s="94"/>
      <c r="B286" s="95"/>
      <c r="C286" s="95"/>
      <c r="D286" s="96"/>
      <c r="E286" s="260"/>
      <c r="F286" s="97"/>
      <c r="G286" s="97"/>
      <c r="H286" s="97"/>
      <c r="I286" s="97"/>
      <c r="J286" s="97"/>
      <c r="K286" s="97"/>
      <c r="L286" s="97"/>
      <c r="M286" s="97"/>
      <c r="N286" s="97"/>
      <c r="O286" s="97"/>
      <c r="P286" s="97"/>
      <c r="Q286" s="97"/>
      <c r="R286" s="95"/>
      <c r="S286" s="97"/>
      <c r="T286" s="97"/>
      <c r="U286" s="97"/>
      <c r="V286" s="97"/>
      <c r="W286" s="97"/>
      <c r="X286" s="97"/>
      <c r="Y286" s="97"/>
      <c r="Z286" s="97"/>
      <c r="AA286" s="97"/>
      <c r="AB286" s="97"/>
      <c r="AC286" s="97"/>
      <c r="AD286" s="97"/>
      <c r="AE286" s="97"/>
      <c r="AF286" s="97"/>
      <c r="AG286" s="97"/>
      <c r="AH286" s="97"/>
      <c r="AI286" s="97"/>
      <c r="AJ286" s="97"/>
      <c r="AK286" s="97"/>
      <c r="AL286" s="97"/>
    </row>
    <row r="287" ht="15.75" customHeight="1">
      <c r="A287" s="94"/>
      <c r="B287" s="95"/>
      <c r="C287" s="95"/>
      <c r="D287" s="96"/>
      <c r="E287" s="260"/>
      <c r="F287" s="97"/>
      <c r="G287" s="97"/>
      <c r="H287" s="97"/>
      <c r="I287" s="97"/>
      <c r="J287" s="97"/>
      <c r="K287" s="97"/>
      <c r="L287" s="97"/>
      <c r="M287" s="97"/>
      <c r="N287" s="97"/>
      <c r="O287" s="97"/>
      <c r="P287" s="97"/>
      <c r="Q287" s="97"/>
      <c r="R287" s="95"/>
      <c r="S287" s="97"/>
      <c r="T287" s="97"/>
      <c r="U287" s="97"/>
      <c r="V287" s="97"/>
      <c r="W287" s="97"/>
      <c r="X287" s="97"/>
      <c r="Y287" s="97"/>
      <c r="Z287" s="97"/>
      <c r="AA287" s="97"/>
      <c r="AB287" s="97"/>
      <c r="AC287" s="97"/>
      <c r="AD287" s="97"/>
      <c r="AE287" s="97"/>
      <c r="AF287" s="97"/>
      <c r="AG287" s="97"/>
      <c r="AH287" s="97"/>
      <c r="AI287" s="97"/>
      <c r="AJ287" s="97"/>
      <c r="AK287" s="97"/>
      <c r="AL287" s="97"/>
    </row>
    <row r="288" ht="15.75" customHeight="1">
      <c r="A288" s="94"/>
      <c r="B288" s="95"/>
      <c r="C288" s="95"/>
      <c r="D288" s="96"/>
      <c r="E288" s="260"/>
      <c r="F288" s="97"/>
      <c r="G288" s="97"/>
      <c r="H288" s="97"/>
      <c r="I288" s="97"/>
      <c r="J288" s="97"/>
      <c r="K288" s="97"/>
      <c r="L288" s="97"/>
      <c r="M288" s="97"/>
      <c r="N288" s="97"/>
      <c r="O288" s="97"/>
      <c r="P288" s="97"/>
      <c r="Q288" s="97"/>
      <c r="R288" s="95"/>
      <c r="S288" s="97"/>
      <c r="T288" s="97"/>
      <c r="U288" s="97"/>
      <c r="V288" s="97"/>
      <c r="W288" s="97"/>
      <c r="X288" s="97"/>
      <c r="Y288" s="97"/>
      <c r="Z288" s="97"/>
      <c r="AA288" s="97"/>
      <c r="AB288" s="97"/>
      <c r="AC288" s="97"/>
      <c r="AD288" s="97"/>
      <c r="AE288" s="97"/>
      <c r="AF288" s="97"/>
      <c r="AG288" s="97"/>
      <c r="AH288" s="97"/>
      <c r="AI288" s="97"/>
      <c r="AJ288" s="97"/>
      <c r="AK288" s="97"/>
      <c r="AL288" s="97"/>
    </row>
    <row r="289" ht="15.75" customHeight="1">
      <c r="A289" s="94"/>
      <c r="B289" s="95"/>
      <c r="C289" s="95"/>
      <c r="D289" s="96"/>
      <c r="E289" s="260"/>
      <c r="F289" s="97"/>
      <c r="G289" s="97"/>
      <c r="H289" s="97"/>
      <c r="I289" s="97"/>
      <c r="J289" s="97"/>
      <c r="K289" s="97"/>
      <c r="L289" s="97"/>
      <c r="M289" s="97"/>
      <c r="N289" s="97"/>
      <c r="O289" s="97"/>
      <c r="P289" s="97"/>
      <c r="Q289" s="97"/>
      <c r="R289" s="95"/>
      <c r="S289" s="97"/>
      <c r="T289" s="97"/>
      <c r="U289" s="97"/>
      <c r="V289" s="97"/>
      <c r="W289" s="97"/>
      <c r="X289" s="97"/>
      <c r="Y289" s="97"/>
      <c r="Z289" s="97"/>
      <c r="AA289" s="97"/>
      <c r="AB289" s="97"/>
      <c r="AC289" s="97"/>
      <c r="AD289" s="97"/>
      <c r="AE289" s="97"/>
      <c r="AF289" s="97"/>
      <c r="AG289" s="97"/>
      <c r="AH289" s="97"/>
      <c r="AI289" s="97"/>
      <c r="AJ289" s="97"/>
      <c r="AK289" s="97"/>
      <c r="AL289" s="97"/>
    </row>
    <row r="290" ht="15.75" customHeight="1">
      <c r="A290" s="94"/>
      <c r="B290" s="95"/>
      <c r="C290" s="95"/>
      <c r="D290" s="96"/>
      <c r="E290" s="260"/>
      <c r="F290" s="97"/>
      <c r="G290" s="97"/>
      <c r="H290" s="97"/>
      <c r="I290" s="97"/>
      <c r="J290" s="97"/>
      <c r="K290" s="97"/>
      <c r="L290" s="97"/>
      <c r="M290" s="97"/>
      <c r="N290" s="97"/>
      <c r="O290" s="97"/>
      <c r="P290" s="97"/>
      <c r="Q290" s="97"/>
      <c r="R290" s="95"/>
      <c r="S290" s="97"/>
      <c r="T290" s="97"/>
      <c r="U290" s="97"/>
      <c r="V290" s="97"/>
      <c r="W290" s="97"/>
      <c r="X290" s="97"/>
      <c r="Y290" s="97"/>
      <c r="Z290" s="97"/>
      <c r="AA290" s="97"/>
      <c r="AB290" s="97"/>
      <c r="AC290" s="97"/>
      <c r="AD290" s="97"/>
      <c r="AE290" s="97"/>
      <c r="AF290" s="97"/>
      <c r="AG290" s="97"/>
      <c r="AH290" s="97"/>
      <c r="AI290" s="97"/>
      <c r="AJ290" s="97"/>
      <c r="AK290" s="97"/>
      <c r="AL290" s="97"/>
    </row>
    <row r="291" ht="15.75" customHeight="1">
      <c r="A291" s="94"/>
      <c r="B291" s="95"/>
      <c r="C291" s="95"/>
      <c r="D291" s="96"/>
      <c r="E291" s="260"/>
      <c r="F291" s="97"/>
      <c r="G291" s="97"/>
      <c r="H291" s="97"/>
      <c r="I291" s="97"/>
      <c r="J291" s="97"/>
      <c r="K291" s="97"/>
      <c r="L291" s="97"/>
      <c r="M291" s="97"/>
      <c r="N291" s="97"/>
      <c r="O291" s="97"/>
      <c r="P291" s="97"/>
      <c r="Q291" s="97"/>
      <c r="R291" s="95"/>
      <c r="S291" s="97"/>
      <c r="T291" s="97"/>
      <c r="U291" s="97"/>
      <c r="V291" s="97"/>
      <c r="W291" s="97"/>
      <c r="X291" s="97"/>
      <c r="Y291" s="97"/>
      <c r="Z291" s="97"/>
      <c r="AA291" s="97"/>
      <c r="AB291" s="97"/>
      <c r="AC291" s="97"/>
      <c r="AD291" s="97"/>
      <c r="AE291" s="97"/>
      <c r="AF291" s="97"/>
      <c r="AG291" s="97"/>
      <c r="AH291" s="97"/>
      <c r="AI291" s="97"/>
      <c r="AJ291" s="97"/>
      <c r="AK291" s="97"/>
      <c r="AL291" s="97"/>
    </row>
    <row r="292" ht="15.75" customHeight="1">
      <c r="A292" s="94"/>
      <c r="B292" s="95"/>
      <c r="C292" s="95"/>
      <c r="D292" s="96"/>
      <c r="E292" s="260"/>
      <c r="F292" s="97"/>
      <c r="G292" s="97"/>
      <c r="H292" s="97"/>
      <c r="I292" s="97"/>
      <c r="J292" s="97"/>
      <c r="K292" s="97"/>
      <c r="L292" s="97"/>
      <c r="M292" s="97"/>
      <c r="N292" s="97"/>
      <c r="O292" s="97"/>
      <c r="P292" s="97"/>
      <c r="Q292" s="97"/>
      <c r="R292" s="95"/>
      <c r="S292" s="97"/>
      <c r="T292" s="97"/>
      <c r="U292" s="97"/>
      <c r="V292" s="97"/>
      <c r="W292" s="97"/>
      <c r="X292" s="97"/>
      <c r="Y292" s="97"/>
      <c r="Z292" s="97"/>
      <c r="AA292" s="97"/>
      <c r="AB292" s="97"/>
      <c r="AC292" s="97"/>
      <c r="AD292" s="97"/>
      <c r="AE292" s="97"/>
      <c r="AF292" s="97"/>
      <c r="AG292" s="97"/>
      <c r="AH292" s="97"/>
      <c r="AI292" s="97"/>
      <c r="AJ292" s="97"/>
      <c r="AK292" s="97"/>
      <c r="AL292" s="97"/>
    </row>
    <row r="293" ht="15.75" customHeight="1">
      <c r="A293" s="94"/>
      <c r="B293" s="95"/>
      <c r="C293" s="95"/>
      <c r="D293" s="96"/>
      <c r="E293" s="260"/>
      <c r="F293" s="97"/>
      <c r="G293" s="97"/>
      <c r="H293" s="97"/>
      <c r="I293" s="97"/>
      <c r="J293" s="97"/>
      <c r="K293" s="97"/>
      <c r="L293" s="97"/>
      <c r="M293" s="97"/>
      <c r="N293" s="97"/>
      <c r="O293" s="97"/>
      <c r="P293" s="97"/>
      <c r="Q293" s="97"/>
      <c r="R293" s="95"/>
      <c r="S293" s="97"/>
      <c r="T293" s="97"/>
      <c r="U293" s="97"/>
      <c r="V293" s="97"/>
      <c r="W293" s="97"/>
      <c r="X293" s="97"/>
      <c r="Y293" s="97"/>
      <c r="Z293" s="97"/>
      <c r="AA293" s="97"/>
      <c r="AB293" s="97"/>
      <c r="AC293" s="97"/>
      <c r="AD293" s="97"/>
      <c r="AE293" s="97"/>
      <c r="AF293" s="97"/>
      <c r="AG293" s="97"/>
      <c r="AH293" s="97"/>
      <c r="AI293" s="97"/>
      <c r="AJ293" s="97"/>
      <c r="AK293" s="97"/>
      <c r="AL293" s="97"/>
    </row>
    <row r="294" ht="15.75" customHeight="1">
      <c r="A294" s="94"/>
      <c r="B294" s="95"/>
      <c r="C294" s="95"/>
      <c r="D294" s="96"/>
      <c r="E294" s="260"/>
      <c r="F294" s="97"/>
      <c r="G294" s="97"/>
      <c r="H294" s="97"/>
      <c r="I294" s="97"/>
      <c r="J294" s="97"/>
      <c r="K294" s="97"/>
      <c r="L294" s="97"/>
      <c r="M294" s="97"/>
      <c r="N294" s="97"/>
      <c r="O294" s="97"/>
      <c r="P294" s="97"/>
      <c r="Q294" s="97"/>
      <c r="R294" s="95"/>
      <c r="S294" s="97"/>
      <c r="T294" s="97"/>
      <c r="U294" s="97"/>
      <c r="V294" s="97"/>
      <c r="W294" s="97"/>
      <c r="X294" s="97"/>
      <c r="Y294" s="97"/>
      <c r="Z294" s="97"/>
      <c r="AA294" s="97"/>
      <c r="AB294" s="97"/>
      <c r="AC294" s="97"/>
      <c r="AD294" s="97"/>
      <c r="AE294" s="97"/>
      <c r="AF294" s="97"/>
      <c r="AG294" s="97"/>
      <c r="AH294" s="97"/>
      <c r="AI294" s="97"/>
      <c r="AJ294" s="97"/>
      <c r="AK294" s="97"/>
      <c r="AL294" s="97"/>
    </row>
    <row r="295" ht="15.75" customHeight="1">
      <c r="A295" s="94"/>
      <c r="B295" s="95"/>
      <c r="C295" s="95"/>
      <c r="D295" s="96"/>
      <c r="E295" s="260"/>
      <c r="F295" s="97"/>
      <c r="G295" s="97"/>
      <c r="H295" s="97"/>
      <c r="I295" s="97"/>
      <c r="J295" s="97"/>
      <c r="K295" s="97"/>
      <c r="L295" s="97"/>
      <c r="M295" s="97"/>
      <c r="N295" s="97"/>
      <c r="O295" s="97"/>
      <c r="P295" s="97"/>
      <c r="Q295" s="97"/>
      <c r="R295" s="95"/>
      <c r="S295" s="97"/>
      <c r="T295" s="97"/>
      <c r="U295" s="97"/>
      <c r="V295" s="97"/>
      <c r="W295" s="97"/>
      <c r="X295" s="97"/>
      <c r="Y295" s="97"/>
      <c r="Z295" s="97"/>
      <c r="AA295" s="97"/>
      <c r="AB295" s="97"/>
      <c r="AC295" s="97"/>
      <c r="AD295" s="97"/>
      <c r="AE295" s="97"/>
      <c r="AF295" s="97"/>
      <c r="AG295" s="97"/>
      <c r="AH295" s="97"/>
      <c r="AI295" s="97"/>
      <c r="AJ295" s="97"/>
      <c r="AK295" s="97"/>
      <c r="AL295" s="97"/>
    </row>
    <row r="296" ht="15.75" customHeight="1">
      <c r="A296" s="94"/>
      <c r="B296" s="95"/>
      <c r="C296" s="95"/>
      <c r="D296" s="96"/>
      <c r="E296" s="260"/>
      <c r="F296" s="97"/>
      <c r="G296" s="97"/>
      <c r="H296" s="97"/>
      <c r="I296" s="97"/>
      <c r="J296" s="97"/>
      <c r="K296" s="97"/>
      <c r="L296" s="97"/>
      <c r="M296" s="97"/>
      <c r="N296" s="97"/>
      <c r="O296" s="97"/>
      <c r="P296" s="97"/>
      <c r="Q296" s="97"/>
      <c r="R296" s="95"/>
      <c r="S296" s="97"/>
      <c r="T296" s="97"/>
      <c r="U296" s="97"/>
      <c r="V296" s="97"/>
      <c r="W296" s="97"/>
      <c r="X296" s="97"/>
      <c r="Y296" s="97"/>
      <c r="Z296" s="97"/>
      <c r="AA296" s="97"/>
      <c r="AB296" s="97"/>
      <c r="AC296" s="97"/>
      <c r="AD296" s="97"/>
      <c r="AE296" s="97"/>
      <c r="AF296" s="97"/>
      <c r="AG296" s="97"/>
      <c r="AH296" s="97"/>
      <c r="AI296" s="97"/>
      <c r="AJ296" s="97"/>
      <c r="AK296" s="97"/>
      <c r="AL296" s="97"/>
    </row>
    <row r="297" ht="15.75" customHeight="1">
      <c r="A297" s="94"/>
      <c r="B297" s="95"/>
      <c r="C297" s="95"/>
      <c r="D297" s="96"/>
      <c r="E297" s="260"/>
      <c r="F297" s="97"/>
      <c r="G297" s="97"/>
      <c r="H297" s="97"/>
      <c r="I297" s="97"/>
      <c r="J297" s="97"/>
      <c r="K297" s="97"/>
      <c r="L297" s="97"/>
      <c r="M297" s="97"/>
      <c r="N297" s="97"/>
      <c r="O297" s="97"/>
      <c r="P297" s="97"/>
      <c r="Q297" s="97"/>
      <c r="R297" s="95"/>
      <c r="S297" s="97"/>
      <c r="T297" s="97"/>
      <c r="U297" s="97"/>
      <c r="V297" s="97"/>
      <c r="W297" s="97"/>
      <c r="X297" s="97"/>
      <c r="Y297" s="97"/>
      <c r="Z297" s="97"/>
      <c r="AA297" s="97"/>
      <c r="AB297" s="97"/>
      <c r="AC297" s="97"/>
      <c r="AD297" s="97"/>
      <c r="AE297" s="97"/>
      <c r="AF297" s="97"/>
      <c r="AG297" s="97"/>
      <c r="AH297" s="97"/>
      <c r="AI297" s="97"/>
      <c r="AJ297" s="97"/>
      <c r="AK297" s="97"/>
      <c r="AL297" s="97"/>
    </row>
    <row r="298" ht="15.75" customHeight="1">
      <c r="A298" s="94"/>
      <c r="B298" s="95"/>
      <c r="C298" s="95"/>
      <c r="D298" s="96"/>
      <c r="E298" s="260"/>
      <c r="F298" s="97"/>
      <c r="G298" s="97"/>
      <c r="H298" s="97"/>
      <c r="I298" s="97"/>
      <c r="J298" s="97"/>
      <c r="K298" s="97"/>
      <c r="L298" s="97"/>
      <c r="M298" s="97"/>
      <c r="N298" s="97"/>
      <c r="O298" s="97"/>
      <c r="P298" s="97"/>
      <c r="Q298" s="97"/>
      <c r="R298" s="95"/>
      <c r="S298" s="97"/>
      <c r="T298" s="97"/>
      <c r="U298" s="97"/>
      <c r="V298" s="97"/>
      <c r="W298" s="97"/>
      <c r="X298" s="97"/>
      <c r="Y298" s="97"/>
      <c r="Z298" s="97"/>
      <c r="AA298" s="97"/>
      <c r="AB298" s="97"/>
      <c r="AC298" s="97"/>
      <c r="AD298" s="97"/>
      <c r="AE298" s="97"/>
      <c r="AF298" s="97"/>
      <c r="AG298" s="97"/>
      <c r="AH298" s="97"/>
      <c r="AI298" s="97"/>
      <c r="AJ298" s="97"/>
      <c r="AK298" s="97"/>
      <c r="AL298" s="97"/>
    </row>
    <row r="299" ht="15.75" customHeight="1">
      <c r="A299" s="94"/>
      <c r="B299" s="95"/>
      <c r="C299" s="95"/>
      <c r="D299" s="96"/>
      <c r="E299" s="260"/>
      <c r="F299" s="97"/>
      <c r="G299" s="97"/>
      <c r="H299" s="97"/>
      <c r="I299" s="97"/>
      <c r="J299" s="97"/>
      <c r="K299" s="97"/>
      <c r="L299" s="97"/>
      <c r="M299" s="97"/>
      <c r="N299" s="97"/>
      <c r="O299" s="97"/>
      <c r="P299" s="97"/>
      <c r="Q299" s="97"/>
      <c r="R299" s="95"/>
      <c r="S299" s="97"/>
      <c r="T299" s="97"/>
      <c r="U299" s="97"/>
      <c r="V299" s="97"/>
      <c r="W299" s="97"/>
      <c r="X299" s="97"/>
      <c r="Y299" s="97"/>
      <c r="Z299" s="97"/>
      <c r="AA299" s="97"/>
      <c r="AB299" s="97"/>
      <c r="AC299" s="97"/>
      <c r="AD299" s="97"/>
      <c r="AE299" s="97"/>
      <c r="AF299" s="97"/>
      <c r="AG299" s="97"/>
      <c r="AH299" s="97"/>
      <c r="AI299" s="97"/>
      <c r="AJ299" s="97"/>
      <c r="AK299" s="97"/>
      <c r="AL299" s="97"/>
    </row>
    <row r="300" ht="15.75" customHeight="1">
      <c r="A300" s="94"/>
      <c r="B300" s="95"/>
      <c r="C300" s="95"/>
      <c r="D300" s="96"/>
      <c r="E300" s="260"/>
      <c r="F300" s="97"/>
      <c r="G300" s="97"/>
      <c r="H300" s="97"/>
      <c r="I300" s="97"/>
      <c r="J300" s="97"/>
      <c r="K300" s="97"/>
      <c r="L300" s="97"/>
      <c r="M300" s="97"/>
      <c r="N300" s="97"/>
      <c r="O300" s="97"/>
      <c r="P300" s="97"/>
      <c r="Q300" s="97"/>
      <c r="R300" s="95"/>
      <c r="S300" s="97"/>
      <c r="T300" s="97"/>
      <c r="U300" s="97"/>
      <c r="V300" s="97"/>
      <c r="W300" s="97"/>
      <c r="X300" s="97"/>
      <c r="Y300" s="97"/>
      <c r="Z300" s="97"/>
      <c r="AA300" s="97"/>
      <c r="AB300" s="97"/>
      <c r="AC300" s="97"/>
      <c r="AD300" s="97"/>
      <c r="AE300" s="97"/>
      <c r="AF300" s="97"/>
      <c r="AG300" s="97"/>
      <c r="AH300" s="97"/>
      <c r="AI300" s="97"/>
      <c r="AJ300" s="97"/>
      <c r="AK300" s="97"/>
      <c r="AL300" s="97"/>
    </row>
    <row r="301" ht="15.75" customHeight="1">
      <c r="A301" s="94"/>
      <c r="B301" s="95"/>
      <c r="C301" s="95"/>
      <c r="D301" s="96"/>
      <c r="E301" s="260"/>
      <c r="F301" s="97"/>
      <c r="G301" s="97"/>
      <c r="H301" s="97"/>
      <c r="I301" s="97"/>
      <c r="J301" s="97"/>
      <c r="K301" s="97"/>
      <c r="L301" s="97"/>
      <c r="M301" s="97"/>
      <c r="N301" s="97"/>
      <c r="O301" s="97"/>
      <c r="P301" s="97"/>
      <c r="Q301" s="97"/>
      <c r="R301" s="95"/>
      <c r="S301" s="97"/>
      <c r="T301" s="97"/>
      <c r="U301" s="97"/>
      <c r="V301" s="97"/>
      <c r="W301" s="97"/>
      <c r="X301" s="97"/>
      <c r="Y301" s="97"/>
      <c r="Z301" s="97"/>
      <c r="AA301" s="97"/>
      <c r="AB301" s="97"/>
      <c r="AC301" s="97"/>
      <c r="AD301" s="97"/>
      <c r="AE301" s="97"/>
      <c r="AF301" s="97"/>
      <c r="AG301" s="97"/>
      <c r="AH301" s="97"/>
      <c r="AI301" s="97"/>
      <c r="AJ301" s="97"/>
      <c r="AK301" s="97"/>
      <c r="AL301" s="97"/>
    </row>
    <row r="302" ht="15.75" customHeight="1">
      <c r="A302" s="94"/>
      <c r="B302" s="95"/>
      <c r="C302" s="95"/>
      <c r="D302" s="96"/>
      <c r="E302" s="260"/>
      <c r="F302" s="97"/>
      <c r="G302" s="97"/>
      <c r="H302" s="97"/>
      <c r="I302" s="97"/>
      <c r="J302" s="97"/>
      <c r="K302" s="97"/>
      <c r="L302" s="97"/>
      <c r="M302" s="97"/>
      <c r="N302" s="97"/>
      <c r="O302" s="97"/>
      <c r="P302" s="97"/>
      <c r="Q302" s="97"/>
      <c r="R302" s="95"/>
      <c r="S302" s="97"/>
      <c r="T302" s="97"/>
      <c r="U302" s="97"/>
      <c r="V302" s="97"/>
      <c r="W302" s="97"/>
      <c r="X302" s="97"/>
      <c r="Y302" s="97"/>
      <c r="Z302" s="97"/>
      <c r="AA302" s="97"/>
      <c r="AB302" s="97"/>
      <c r="AC302" s="97"/>
      <c r="AD302" s="97"/>
      <c r="AE302" s="97"/>
      <c r="AF302" s="97"/>
      <c r="AG302" s="97"/>
      <c r="AH302" s="97"/>
      <c r="AI302" s="97"/>
      <c r="AJ302" s="97"/>
      <c r="AK302" s="97"/>
      <c r="AL302" s="97"/>
    </row>
    <row r="303" ht="15.75" customHeight="1">
      <c r="A303" s="94"/>
      <c r="B303" s="95"/>
      <c r="C303" s="95"/>
      <c r="D303" s="96"/>
      <c r="E303" s="260"/>
      <c r="F303" s="97"/>
      <c r="G303" s="97"/>
      <c r="H303" s="97"/>
      <c r="I303" s="97"/>
      <c r="J303" s="97"/>
      <c r="K303" s="97"/>
      <c r="L303" s="97"/>
      <c r="M303" s="97"/>
      <c r="N303" s="97"/>
      <c r="O303" s="97"/>
      <c r="P303" s="97"/>
      <c r="Q303" s="97"/>
      <c r="R303" s="95"/>
      <c r="S303" s="97"/>
      <c r="T303" s="97"/>
      <c r="U303" s="97"/>
      <c r="V303" s="97"/>
      <c r="W303" s="97"/>
      <c r="X303" s="97"/>
      <c r="Y303" s="97"/>
      <c r="Z303" s="97"/>
      <c r="AA303" s="97"/>
      <c r="AB303" s="97"/>
      <c r="AC303" s="97"/>
      <c r="AD303" s="97"/>
      <c r="AE303" s="97"/>
      <c r="AF303" s="97"/>
      <c r="AG303" s="97"/>
      <c r="AH303" s="97"/>
      <c r="AI303" s="97"/>
      <c r="AJ303" s="97"/>
      <c r="AK303" s="97"/>
      <c r="AL303" s="97"/>
    </row>
    <row r="304" ht="15.75" customHeight="1">
      <c r="A304" s="94"/>
      <c r="B304" s="95"/>
      <c r="C304" s="95"/>
      <c r="D304" s="96"/>
      <c r="E304" s="260"/>
      <c r="F304" s="97"/>
      <c r="G304" s="97"/>
      <c r="H304" s="97"/>
      <c r="I304" s="97"/>
      <c r="J304" s="97"/>
      <c r="K304" s="97"/>
      <c r="L304" s="97"/>
      <c r="M304" s="97"/>
      <c r="N304" s="97"/>
      <c r="O304" s="97"/>
      <c r="P304" s="97"/>
      <c r="Q304" s="97"/>
      <c r="R304" s="95"/>
      <c r="S304" s="97"/>
      <c r="T304" s="97"/>
      <c r="U304" s="97"/>
      <c r="V304" s="97"/>
      <c r="W304" s="97"/>
      <c r="X304" s="97"/>
      <c r="Y304" s="97"/>
      <c r="Z304" s="97"/>
      <c r="AA304" s="97"/>
      <c r="AB304" s="97"/>
      <c r="AC304" s="97"/>
      <c r="AD304" s="97"/>
      <c r="AE304" s="97"/>
      <c r="AF304" s="97"/>
      <c r="AG304" s="97"/>
      <c r="AH304" s="97"/>
      <c r="AI304" s="97"/>
      <c r="AJ304" s="97"/>
      <c r="AK304" s="97"/>
      <c r="AL304" s="97"/>
    </row>
    <row r="305" ht="15.75" customHeight="1">
      <c r="A305" s="94"/>
      <c r="B305" s="95"/>
      <c r="C305" s="95"/>
      <c r="D305" s="96"/>
      <c r="E305" s="260"/>
      <c r="F305" s="97"/>
      <c r="G305" s="97"/>
      <c r="H305" s="97"/>
      <c r="I305" s="97"/>
      <c r="J305" s="97"/>
      <c r="K305" s="97"/>
      <c r="L305" s="97"/>
      <c r="M305" s="97"/>
      <c r="N305" s="97"/>
      <c r="O305" s="97"/>
      <c r="P305" s="97"/>
      <c r="Q305" s="97"/>
      <c r="R305" s="95"/>
      <c r="S305" s="97"/>
      <c r="T305" s="97"/>
      <c r="U305" s="97"/>
      <c r="V305" s="97"/>
      <c r="W305" s="97"/>
      <c r="X305" s="97"/>
      <c r="Y305" s="97"/>
      <c r="Z305" s="97"/>
      <c r="AA305" s="97"/>
      <c r="AB305" s="97"/>
      <c r="AC305" s="97"/>
      <c r="AD305" s="97"/>
      <c r="AE305" s="97"/>
      <c r="AF305" s="97"/>
      <c r="AG305" s="97"/>
      <c r="AH305" s="97"/>
      <c r="AI305" s="97"/>
      <c r="AJ305" s="97"/>
      <c r="AK305" s="97"/>
      <c r="AL305" s="97"/>
    </row>
    <row r="306" ht="15.75" customHeight="1">
      <c r="A306" s="94"/>
      <c r="B306" s="95"/>
      <c r="C306" s="95"/>
      <c r="D306" s="96"/>
      <c r="E306" s="260"/>
      <c r="F306" s="97"/>
      <c r="G306" s="97"/>
      <c r="H306" s="97"/>
      <c r="I306" s="97"/>
      <c r="J306" s="97"/>
      <c r="K306" s="97"/>
      <c r="L306" s="97"/>
      <c r="M306" s="97"/>
      <c r="N306" s="97"/>
      <c r="O306" s="97"/>
      <c r="P306" s="97"/>
      <c r="Q306" s="97"/>
      <c r="R306" s="95"/>
      <c r="S306" s="97"/>
      <c r="T306" s="97"/>
      <c r="U306" s="97"/>
      <c r="V306" s="97"/>
      <c r="W306" s="97"/>
      <c r="X306" s="97"/>
      <c r="Y306" s="97"/>
      <c r="Z306" s="97"/>
      <c r="AA306" s="97"/>
      <c r="AB306" s="97"/>
      <c r="AC306" s="97"/>
      <c r="AD306" s="97"/>
      <c r="AE306" s="97"/>
      <c r="AF306" s="97"/>
      <c r="AG306" s="97"/>
      <c r="AH306" s="97"/>
      <c r="AI306" s="97"/>
      <c r="AJ306" s="97"/>
      <c r="AK306" s="97"/>
      <c r="AL306" s="97"/>
    </row>
    <row r="307" ht="15.75" customHeight="1">
      <c r="A307" s="94"/>
      <c r="B307" s="95"/>
      <c r="C307" s="95"/>
      <c r="D307" s="96"/>
      <c r="E307" s="260"/>
      <c r="F307" s="97"/>
      <c r="G307" s="97"/>
      <c r="H307" s="97"/>
      <c r="I307" s="97"/>
      <c r="J307" s="97"/>
      <c r="K307" s="97"/>
      <c r="L307" s="97"/>
      <c r="M307" s="97"/>
      <c r="N307" s="97"/>
      <c r="O307" s="97"/>
      <c r="P307" s="97"/>
      <c r="Q307" s="97"/>
      <c r="R307" s="95"/>
      <c r="S307" s="97"/>
      <c r="T307" s="97"/>
      <c r="U307" s="97"/>
      <c r="V307" s="97"/>
      <c r="W307" s="97"/>
      <c r="X307" s="97"/>
      <c r="Y307" s="97"/>
      <c r="Z307" s="97"/>
      <c r="AA307" s="97"/>
      <c r="AB307" s="97"/>
      <c r="AC307" s="97"/>
      <c r="AD307" s="97"/>
      <c r="AE307" s="97"/>
      <c r="AF307" s="97"/>
      <c r="AG307" s="97"/>
      <c r="AH307" s="97"/>
      <c r="AI307" s="97"/>
      <c r="AJ307" s="97"/>
      <c r="AK307" s="97"/>
      <c r="AL307" s="97"/>
    </row>
    <row r="308" ht="15.75" customHeight="1">
      <c r="A308" s="94"/>
      <c r="B308" s="95"/>
      <c r="C308" s="95"/>
      <c r="D308" s="96"/>
      <c r="E308" s="260"/>
      <c r="F308" s="97"/>
      <c r="G308" s="97"/>
      <c r="H308" s="97"/>
      <c r="I308" s="97"/>
      <c r="J308" s="97"/>
      <c r="K308" s="97"/>
      <c r="L308" s="97"/>
      <c r="M308" s="97"/>
      <c r="N308" s="97"/>
      <c r="O308" s="97"/>
      <c r="P308" s="97"/>
      <c r="Q308" s="97"/>
      <c r="R308" s="95"/>
      <c r="S308" s="97"/>
      <c r="T308" s="97"/>
      <c r="U308" s="97"/>
      <c r="V308" s="97"/>
      <c r="W308" s="97"/>
      <c r="X308" s="97"/>
      <c r="Y308" s="97"/>
      <c r="Z308" s="97"/>
      <c r="AA308" s="97"/>
      <c r="AB308" s="97"/>
      <c r="AC308" s="97"/>
      <c r="AD308" s="97"/>
      <c r="AE308" s="97"/>
      <c r="AF308" s="97"/>
      <c r="AG308" s="97"/>
      <c r="AH308" s="97"/>
      <c r="AI308" s="97"/>
      <c r="AJ308" s="97"/>
      <c r="AK308" s="97"/>
      <c r="AL308" s="97"/>
    </row>
    <row r="309" ht="15.75" customHeight="1">
      <c r="A309" s="94"/>
      <c r="B309" s="95"/>
      <c r="C309" s="95"/>
      <c r="D309" s="96"/>
      <c r="E309" s="260"/>
      <c r="F309" s="97"/>
      <c r="G309" s="97"/>
      <c r="H309" s="97"/>
      <c r="I309" s="97"/>
      <c r="J309" s="97"/>
      <c r="K309" s="97"/>
      <c r="L309" s="97"/>
      <c r="M309" s="97"/>
      <c r="N309" s="97"/>
      <c r="O309" s="97"/>
      <c r="P309" s="97"/>
      <c r="Q309" s="97"/>
      <c r="R309" s="95"/>
      <c r="S309" s="97"/>
      <c r="T309" s="97"/>
      <c r="U309" s="97"/>
      <c r="V309" s="97"/>
      <c r="W309" s="97"/>
      <c r="X309" s="97"/>
      <c r="Y309" s="97"/>
      <c r="Z309" s="97"/>
      <c r="AA309" s="97"/>
      <c r="AB309" s="97"/>
      <c r="AC309" s="97"/>
      <c r="AD309" s="97"/>
      <c r="AE309" s="97"/>
      <c r="AF309" s="97"/>
      <c r="AG309" s="97"/>
      <c r="AH309" s="97"/>
      <c r="AI309" s="97"/>
      <c r="AJ309" s="97"/>
      <c r="AK309" s="97"/>
      <c r="AL309" s="97"/>
    </row>
    <row r="310" ht="15.75" customHeight="1">
      <c r="A310" s="94"/>
      <c r="B310" s="95"/>
      <c r="C310" s="95"/>
      <c r="D310" s="96"/>
      <c r="E310" s="260"/>
      <c r="F310" s="97"/>
      <c r="G310" s="97"/>
      <c r="H310" s="97"/>
      <c r="I310" s="97"/>
      <c r="J310" s="97"/>
      <c r="K310" s="97"/>
      <c r="L310" s="97"/>
      <c r="M310" s="97"/>
      <c r="N310" s="97"/>
      <c r="O310" s="97"/>
      <c r="P310" s="97"/>
      <c r="Q310" s="97"/>
      <c r="R310" s="95"/>
      <c r="S310" s="97"/>
      <c r="T310" s="97"/>
      <c r="U310" s="97"/>
      <c r="V310" s="97"/>
      <c r="W310" s="97"/>
      <c r="X310" s="97"/>
      <c r="Y310" s="97"/>
      <c r="Z310" s="97"/>
      <c r="AA310" s="97"/>
      <c r="AB310" s="97"/>
      <c r="AC310" s="97"/>
      <c r="AD310" s="97"/>
      <c r="AE310" s="97"/>
      <c r="AF310" s="97"/>
      <c r="AG310" s="97"/>
      <c r="AH310" s="97"/>
      <c r="AI310" s="97"/>
      <c r="AJ310" s="97"/>
      <c r="AK310" s="97"/>
      <c r="AL310" s="97"/>
    </row>
    <row r="311" ht="15.75" customHeight="1">
      <c r="A311" s="94"/>
      <c r="B311" s="95"/>
      <c r="C311" s="95"/>
      <c r="D311" s="96"/>
      <c r="E311" s="260"/>
      <c r="F311" s="97"/>
      <c r="G311" s="97"/>
      <c r="H311" s="97"/>
      <c r="I311" s="97"/>
      <c r="J311" s="97"/>
      <c r="K311" s="97"/>
      <c r="L311" s="97"/>
      <c r="M311" s="97"/>
      <c r="N311" s="97"/>
      <c r="O311" s="97"/>
      <c r="P311" s="97"/>
      <c r="Q311" s="97"/>
      <c r="R311" s="95"/>
      <c r="S311" s="97"/>
      <c r="T311" s="97"/>
      <c r="U311" s="97"/>
      <c r="V311" s="97"/>
      <c r="W311" s="97"/>
      <c r="X311" s="97"/>
      <c r="Y311" s="97"/>
      <c r="Z311" s="97"/>
      <c r="AA311" s="97"/>
      <c r="AB311" s="97"/>
      <c r="AC311" s="97"/>
      <c r="AD311" s="97"/>
      <c r="AE311" s="97"/>
      <c r="AF311" s="97"/>
      <c r="AG311" s="97"/>
      <c r="AH311" s="97"/>
      <c r="AI311" s="97"/>
      <c r="AJ311" s="97"/>
      <c r="AK311" s="97"/>
      <c r="AL311" s="97"/>
    </row>
    <row r="312" ht="15.75" customHeight="1">
      <c r="A312" s="94"/>
      <c r="B312" s="95"/>
      <c r="C312" s="95"/>
      <c r="D312" s="96"/>
      <c r="E312" s="260"/>
      <c r="F312" s="97"/>
      <c r="G312" s="97"/>
      <c r="H312" s="97"/>
      <c r="I312" s="97"/>
      <c r="J312" s="97"/>
      <c r="K312" s="97"/>
      <c r="L312" s="97"/>
      <c r="M312" s="97"/>
      <c r="N312" s="97"/>
      <c r="O312" s="97"/>
      <c r="P312" s="97"/>
      <c r="Q312" s="97"/>
      <c r="R312" s="95"/>
      <c r="S312" s="97"/>
      <c r="T312" s="97"/>
      <c r="U312" s="97"/>
      <c r="V312" s="97"/>
      <c r="W312" s="97"/>
      <c r="X312" s="97"/>
      <c r="Y312" s="97"/>
      <c r="Z312" s="97"/>
      <c r="AA312" s="97"/>
      <c r="AB312" s="97"/>
      <c r="AC312" s="97"/>
      <c r="AD312" s="97"/>
      <c r="AE312" s="97"/>
      <c r="AF312" s="97"/>
      <c r="AG312" s="97"/>
      <c r="AH312" s="97"/>
      <c r="AI312" s="97"/>
      <c r="AJ312" s="97"/>
      <c r="AK312" s="97"/>
      <c r="AL312" s="97"/>
    </row>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U79">
    <cfRule type="cellIs" dxfId="3" priority="1" operator="lessThan">
      <formula>1</formula>
    </cfRule>
  </conditionalFormatting>
  <conditionalFormatting sqref="U79">
    <cfRule type="cellIs" dxfId="4" priority="2" operator="greaterThan">
      <formula>1</formula>
    </cfRule>
  </conditionalFormatting>
  <conditionalFormatting sqref="F26:Q26">
    <cfRule type="expression" dxfId="5" priority="3">
      <formula>NOT(isformula(F26))</formula>
    </cfRule>
  </conditionalFormatting>
  <conditionalFormatting sqref="F27:Q27">
    <cfRule type="expression" dxfId="5" priority="4">
      <formula>NOT(isformula(F27))</formula>
    </cfRule>
  </conditionalFormatting>
  <conditionalFormatting sqref="F31:Q31">
    <cfRule type="expression" dxfId="5" priority="5">
      <formula>NOT(isformula(F31))</formula>
    </cfRule>
  </conditionalFormatting>
  <conditionalFormatting sqref="F32:Q32">
    <cfRule type="expression" dxfId="5" priority="6">
      <formula>NOT(isformula(F32))</formula>
    </cfRule>
  </conditionalFormatting>
  <conditionalFormatting sqref="F33:Q33">
    <cfRule type="expression" dxfId="5" priority="7">
      <formula>NOT(isformula(F33))</formula>
    </cfRule>
  </conditionalFormatting>
  <conditionalFormatting sqref="F34:Q34">
    <cfRule type="expression" dxfId="5" priority="8">
      <formula>NOT(isformula(F34))</formula>
    </cfRule>
  </conditionalFormatting>
  <conditionalFormatting sqref="F43:Q43">
    <cfRule type="expression" dxfId="5" priority="9">
      <formula>NOT(isformula(F43))</formula>
    </cfRule>
  </conditionalFormatting>
  <conditionalFormatting sqref="F44:Q44">
    <cfRule type="expression" dxfId="5" priority="10">
      <formula>NOT(isformula(F44))</formula>
    </cfRule>
  </conditionalFormatting>
  <conditionalFormatting sqref="F45:Q45">
    <cfRule type="expression" dxfId="5" priority="11">
      <formula>NOT(isformula(F45))</formula>
    </cfRule>
  </conditionalFormatting>
  <conditionalFormatting sqref="F47:Q47">
    <cfRule type="expression" dxfId="5" priority="12">
      <formula>NOT(isformula(F47))</formula>
    </cfRule>
  </conditionalFormatting>
  <conditionalFormatting sqref="F50:Q50">
    <cfRule type="expression" dxfId="5" priority="13">
      <formula>NOT(isformula(F50))</formula>
    </cfRule>
  </conditionalFormatting>
  <conditionalFormatting sqref="F51:Q51">
    <cfRule type="expression" dxfId="5" priority="14">
      <formula>NOT(isformula(F51))</formula>
    </cfRule>
  </conditionalFormatting>
  <conditionalFormatting sqref="F52:Q52">
    <cfRule type="expression" dxfId="5" priority="15">
      <formula>NOT(isformula(F52))</formula>
    </cfRule>
  </conditionalFormatting>
  <conditionalFormatting sqref="F53:Q53">
    <cfRule type="expression" dxfId="5" priority="16">
      <formula>NOT(isformula(F53))</formula>
    </cfRule>
  </conditionalFormatting>
  <conditionalFormatting sqref="F54:Q54">
    <cfRule type="expression" dxfId="5" priority="17">
      <formula>NOT(isformula(F54))</formula>
    </cfRule>
  </conditionalFormatting>
  <conditionalFormatting sqref="F57:Q57">
    <cfRule type="expression" dxfId="5" priority="18">
      <formula>NOT(isformula(F57))</formula>
    </cfRule>
  </conditionalFormatting>
  <conditionalFormatting sqref="F61:Q61">
    <cfRule type="expression" dxfId="5" priority="19">
      <formula>NOT(isformula(F61))</formula>
    </cfRule>
  </conditionalFormatting>
  <conditionalFormatting sqref="F64:Q64">
    <cfRule type="expression" dxfId="5" priority="20">
      <formula>NOT(isformula(F64))</formula>
    </cfRule>
  </conditionalFormatting>
  <conditionalFormatting sqref="F71:Q71">
    <cfRule type="expression" dxfId="5" priority="21">
      <formula>NOT(isformula(F71))</formula>
    </cfRule>
  </conditionalFormatting>
  <conditionalFormatting sqref="F72:Q72">
    <cfRule type="expression" dxfId="5" priority="22">
      <formula>NOT(isformula(F72))</formula>
    </cfRule>
  </conditionalFormatting>
  <conditionalFormatting sqref="F73:Q73">
    <cfRule type="expression" dxfId="5" priority="23">
      <formula>NOT(isformula(F73))</formula>
    </cfRule>
  </conditionalFormatting>
  <conditionalFormatting sqref="F74:Q74">
    <cfRule type="expression" dxfId="5" priority="24">
      <formula>NOT(isformula(F74))</formula>
    </cfRule>
  </conditionalFormatting>
  <conditionalFormatting sqref="F75:Q75">
    <cfRule type="expression" dxfId="5" priority="25">
      <formula>NOT(isformula(F75))</formula>
    </cfRule>
  </conditionalFormatting>
  <conditionalFormatting sqref="F76:Q76">
    <cfRule type="expression" dxfId="5" priority="26">
      <formula>NOT(isformula(F76))</formula>
    </cfRule>
  </conditionalFormatting>
  <conditionalFormatting sqref="F77:Q77">
    <cfRule type="expression" dxfId="5" priority="27">
      <formula>NOT(isformula(F77))</formula>
    </cfRule>
  </conditionalFormatting>
  <conditionalFormatting sqref="F78:Q78">
    <cfRule type="expression" dxfId="5" priority="28">
      <formula>NOT(isformula(F78))</formula>
    </cfRule>
  </conditionalFormatting>
  <conditionalFormatting sqref="F79:Q79">
    <cfRule type="expression" dxfId="5" priority="29">
      <formula>NOT(isformula(F79))</formula>
    </cfRule>
  </conditionalFormatting>
  <conditionalFormatting sqref="F80:Q80">
    <cfRule type="expression" dxfId="5" priority="30">
      <formula>NOT(isformula(F80))</formula>
    </cfRule>
  </conditionalFormatting>
  <conditionalFormatting sqref="F81:Q81">
    <cfRule type="expression" dxfId="5" priority="31">
      <formula>NOT(isformula(F81))</formula>
    </cfRule>
  </conditionalFormatting>
  <conditionalFormatting sqref="F82:Q82">
    <cfRule type="expression" dxfId="5" priority="32">
      <formula>NOT(isformula(F82))</formula>
    </cfRule>
  </conditionalFormatting>
  <conditionalFormatting sqref="F83:Q83">
    <cfRule type="expression" dxfId="5" priority="33">
      <formula>NOT(isformula(F83))</formula>
    </cfRule>
  </conditionalFormatting>
  <conditionalFormatting sqref="F84:Q84">
    <cfRule type="expression" dxfId="5" priority="34">
      <formula>NOT(isformula(F84))</formula>
    </cfRule>
  </conditionalFormatting>
  <conditionalFormatting sqref="F85:Q85">
    <cfRule type="expression" dxfId="5" priority="35">
      <formula>NOT(isformula(F85))</formula>
    </cfRule>
  </conditionalFormatting>
  <conditionalFormatting sqref="F104:Q104">
    <cfRule type="expression" dxfId="5" priority="36">
      <formula>NOT(isformula(F104))</formula>
    </cfRule>
  </conditionalFormatting>
  <conditionalFormatting sqref="F112:Q112">
    <cfRule type="cellIs" dxfId="2" priority="37" operator="lessThan">
      <formula>0</formula>
    </cfRule>
  </conditionalFormatting>
  <dataValidations>
    <dataValidation type="custom" allowBlank="1" showInputMessage="1" prompt="Eingabehilfe - Onlinewerbung für Geschäftskunden in % vom B2B-Umsatz, z. B. 3 %. Vorschlag aus dem Vorjahr, überschreibbar." sqref="D59">
      <formula1>1</formula1>
    </dataValidation>
    <dataValidation type="custom" allowBlank="1" showInputMessage="1" prompt="Eingabehilfe - Fahrt- und Reisekosten pro Monat, brutto. Vorschlag aus dem Vorjahr, überschreibbar." sqref="D78">
      <formula1>1</formula1>
    </dataValidation>
    <dataValidation type="custom" allowBlank="1" showInputMessage="1" prompt="Eingabehilfe - Eigenkapital, das Sie einbringen (Startkapital), als Einmalbetrag direkt im Gründungsmonat eintragen. Vorschlag aus dem Vorjahr, überschreibbar." sqref="D33">
      <formula1>1</formula1>
    </dataValidation>
    <dataValidation type="custom" allowBlank="1" showInputMessage="1" prompt="Eingabehilfe - Versandkosten je verkauftem Stück (B2B), netto. Vorschlag aus dem Vorjahr, überschreibbar." sqref="D68">
      <formula1>1</formula1>
    </dataValidation>
    <dataValidation type="custom" allowBlank="1" showInputMessage="1" prompt="Eingabehilfe - Zuschüsse, z. B. Einstiegsgeld oder Fördermittel. Einmalzahlungen direkt im jeweiligen Monat eintragen. Vorschlag aus dem Vorjahr, überschreibbar." sqref="D31">
      <formula1>1</formula1>
    </dataValidation>
    <dataValidation type="custom" allowBlank="1" showInputMessage="1" prompt="Eingabehilfe - Software-Abos und Apps pro Monat, brutto. Vorschlag aus dem Vorjahr, überschreibbar." sqref="D73">
      <formula1>1</formula1>
    </dataValidation>
    <dataValidation type="custom" allowBlank="1" showInputMessage="1" prompt="Eingabehilfe - Onlinewerbung für Privatkunden in % vom B2C-Umsatz, z. B. 5 %. Google/Meta: USt. 0 % (Reverse Charge). Vorschlag aus dem Vorjahr, überschreibbar." sqref="D58">
      <formula1>1</formula1>
    </dataValidation>
    <dataValidation type="list" allowBlank="1" showInputMessage="1" showErrorMessage="1" prompt="Bitte 0 %, 7 % oder 19 % wählen." sqref="C12:C16 C19:C23 C26:C27 C31:C34 C43:C47 C50:C54 C57:C61 C64:C68 C71:C85">
      <formula1>fk_L_USt</formula1>
    </dataValidation>
    <dataValidation type="custom" allowBlank="1" showInputMessage="1" prompt="Eingabehilfe - Betriebshaftpflicht und andere betriebliche Versicherungen pro Monat (USt. 0 %). Vorschlag aus dem Vorjahr, überschreibbar." sqref="D77">
      <formula1>1</formula1>
    </dataValidation>
    <dataValidation type="custom" allowBlank="1" showInputMessage="1" prompt="Eingabehilfe - Sonstige Marketingkosten pro Monat, brutto. Vorschlag aus dem Vorjahr, überschreibbar." sqref="D61">
      <formula1>1</formula1>
    </dataValidation>
    <dataValidation type="custom" allowBlank="1" showInputMessage="1" prompt="Eingabehilfe - Lagermiete oder Lagerkosten pro Monat, brutto. Vorschlag aus dem Vorjahr, überschreibbar." sqref="D64">
      <formula1>1</formula1>
    </dataValidation>
    <dataValidation type="custom" allowBlank="1" showInputMessage="1" prompt="Eingabehilfe - Steuerberater, Buchhaltung, Rechtsberatung pro Monat, brutto. Vorschlag aus dem Vorjahr, überschreibbar." sqref="D71">
      <formula1>1</formula1>
    </dataValidation>
    <dataValidation type="custom" allowBlank="1" showInputMessage="1" prompt="Eingabehilfe - Minijobs und Aushilfen pro Monat (Minijob-Grenze 2026: 603 €). Vorschlag aus dem Vorjahr, überschreibbar." sqref="D45">
      <formula1>1</formula1>
    </dataValidation>
    <dataValidation type="custom" allowBlank="1" showInputMessage="1" prompt="Eingabehilfe - Reinigung pro Monat, brutto. Vorschlag aus dem Vorjahr, überschreibbar." sqref="D53">
      <formula1>1</formula1>
    </dataValidation>
    <dataValidation type="custom" allowBlank="1" showInputMessage="1" prompt="Eingabehilfe - Miete für Büro, Laden oder Werkstatt pro Monat, brutto. USt. 19 % nur, wenn der Vermieter Umsatzsteuer ausweist, sonst 0 %. Vorschlag aus dem Vorjahr, überschreibbar." sqref="D50">
      <formula1>1</formula1>
    </dataValidation>
    <dataValidation type="custom" allowBlank="1" showInputMessage="1" prompt="Eingabehilfe - Sonstige laufende Kosten pro Monat, brutto. Vorschlag aus dem Vorjahr, überschreibbar." sqref="D79">
      <formula1>1</formula1>
    </dataValidation>
    <dataValidation type="custom" allowBlank="1" showInputMessage="1" prompt="Eingabehilfe - Freie Zeile: Bezeichnung in Spalte B selbst eintragen (nur in LIQ Jahr1), Monatsbetrag brutto in Spalte D. Vorschlag aus dem Vorjahr, überschreibbar." sqref="D80:D85">
      <formula1>1</formula1>
    </dataValidation>
    <dataValidation type="custom" allowBlank="1" showInputMessage="1" prompt="Eingabehilfe - Weitere betriebliche Einnahmen. Monatsbetrag brutto in Spalte D. Vorschlag aus dem Vorjahr, überschreibbar." sqref="D27">
      <formula1>1</formula1>
    </dataValidation>
    <dataValidation type="custom" allowBlank="1" showInputMessage="1" prompt="Eingabehilfe - Kontoführung und Zahlungsgebühren pro Monat (USt. 0 %). Vorschlag aus dem Vorjahr, überschreibbar." sqref="D76">
      <formula1>1</formula1>
    </dataValidation>
    <dataValidation type="custom" allowBlank="1" showInputMessage="1" prompt="Eingabehilfe - Bruttolöhne Ihrer Angestellten pro Monat. Vorschlag aus dem Vorjahr, überschreibbar." sqref="D44">
      <formula1>1</formula1>
    </dataValidation>
    <dataValidation type="custom" allowBlank="1" showInputMessage="1" prompt="Eingabehilfe - Versandkosten je verkauftem Stück (B2C), netto. Vorschlag aus dem Vorjahr, überschreibbar." sqref="D66">
      <formula1>1</formula1>
    </dataValidation>
    <dataValidation type="custom" allowBlank="1" showInputMessage="1" prompt="Eingabehilfe - Ihr monatlicher Bedarf für den Lebensunterhalt (inkl. privater Kranken- und Rentenversicherung). Richtwert: Blatt „Haushalt“. Vorschlag aus dem Vorjahr, überschreibbar." sqref="D43">
      <formula1>1</formula1>
    </dataValidation>
    <dataValidation type="custom" allowBlank="1" showInputMessage="1" prompt="Eingabehilfe - Telefon, Handy, Internet pro Monat, brutto. Vorschlag aus dem Vorjahr, überschreibbar." sqref="D72">
      <formula1>1</formula1>
    </dataValidation>
    <dataValidation type="custom" allowBlank="1" showInputMessage="1" prompt="Eingabehilfe - Sonstige Personalkosten, z. B. Berufsgenossenschaft, Fortbildung. Vorschlag aus dem Vorjahr, überschreibbar." sqref="D47">
      <formula1>1</formula1>
    </dataValidation>
    <dataValidation type="custom" allowBlank="1" showInputMessage="1" prompt="Eingabehilfe - Provisionen in % vom Gesamtumsatz (B2C + B2B), z. B. an Vermittler oder Plattformen. Vorschlag aus dem Vorjahr, überschreibbar." sqref="D60">
      <formula1>1</formula1>
    </dataValidation>
    <dataValidation type="custom" allowBlank="1" showInputMessage="1" prompt="Eingabehilfe - Arbeitgeberanteil zur Sozialversicherung in % der Löhne aus Zeile 44 und 45. Vorbelegt: 25 %. Vorschlag aus dem Vorjahr, überschreibbar." sqref="D46">
      <formula1>1</formula1>
    </dataValidation>
    <dataValidation type="custom" allowBlank="1" showInputMessage="1" prompt="Eingabehilfe - Gründungszuschuss: 6 Monate ALG I + 300 €, danach ggf. 9 Monate 300 €. Beträge direkt in die Monate eintragen. Vorschlag aus dem Vorjahr, überschreibbar." sqref="D34">
      <formula1>1</formula1>
    </dataValidation>
    <dataValidation type="custom" allowBlank="1" showInputMessage="1" prompt="Eingabehilfe - Porto pro Monat (Briefmarken: USt. 0 %). Vorschlag aus dem Vorjahr, überschreibbar." sqref="D75">
      <formula1>1</formula1>
    </dataValidation>
    <dataValidation type="custom" allowBlank="1" showInputMessage="1" prompt="Eingabehilfe - Verpackung/Handling je verkauftem Stück (B2B), netto. Vorschlag aus dem Vorjahr, überschreibbar." sqref="D67">
      <formula1>1</formula1>
    </dataValidation>
    <dataValidation type="custom" allowBlank="1" showInputMessage="1" prompt="Eingabehilfe - Stromabschlag pro Monat, brutto. Vorschlag aus dem Vorjahr, überschreibbar." sqref="D52">
      <formula1>1</formula1>
    </dataValidation>
    <dataValidation type="custom" allowBlank="1" showInputMessage="1" prompt="Eingabehilfe - Büromaterial pro Monat, brutto. Vorschlag aus dem Vorjahr, überschreibbar." sqref="D74">
      <formula1>1</formula1>
    </dataValidation>
    <dataValidation type="custom" allowBlank="1" showInputMessage="1" prompt="Eingabehilfe - Nebenkostenvorauszahlung pro Monat, brutto. Vorschlag aus dem Vorjahr, überschreibbar." sqref="D51">
      <formula1>1</formula1>
    </dataValidation>
    <dataValidation type="custom" allowBlank="1" showInputMessage="1" prompt="Eingabehilfe - Mietkaution als NEGATIVEN Betrag direkt im Zahlungsmonat eintragen (z. B. -3000). Nicht in Spalte D. Vorschlag aus dem Vorjahr, überschreibbar." sqref="D32">
      <formula1>1</formula1>
    </dataValidation>
    <dataValidation type="custom" allowBlank="1" showInputMessage="1" prompt="Eingabehilfe - Weitere betriebliche Einnahmen, z. B. Provisionen oder Erstattungen. Monatsbetrag brutto in Spalte D. Vorschlag aus dem Vorjahr, überschreibbar." sqref="D26">
      <formula1>1</formula1>
    </dataValidation>
    <dataValidation type="custom" allowBlank="1" showInputMessage="1" prompt="Eingabehilfe - Reparaturen und Instandhaltung pro Monat, brutto. Vorschlag aus dem Vorjahr, überschreibbar." sqref="D54">
      <formula1>1</formula1>
    </dataValidation>
    <dataValidation type="custom" allowBlank="1" showInputMessage="1" prompt="Eingabehilfe - Verpackung/Handling je verkauftem Stück (B2C), netto. Wird automatisch mit den Mengen multipliziert. Vorschlag aus dem Vorjahr, überschreibbar." sqref="D65">
      <formula1>1</formula1>
    </dataValidation>
    <dataValidation type="custom" allowBlank="1" showInputMessage="1" prompt="Eingabehilfe - Flyer, Anzeigen, Visitenkarten pro Monat, brutto. Vorschlag aus dem Vorjahr, überschreibbar." sqref="D57">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5.0"/>
    <col customWidth="1" min="2" max="2" width="34.0"/>
    <col customWidth="1" min="3" max="3" width="7.0"/>
    <col customWidth="1" min="4" max="4" width="11.0"/>
    <col customWidth="1" min="5" max="5" width="9.0"/>
    <col customWidth="1" min="6" max="17" width="10.44"/>
    <col customWidth="1" min="18" max="18" width="12.56"/>
    <col customWidth="1" min="19" max="19" width="8.22"/>
  </cols>
  <sheetData>
    <row r="1" ht="35.25" customHeight="1">
      <c r="A1" s="162"/>
      <c r="B1" s="10"/>
      <c r="C1" s="5"/>
      <c r="D1" s="8"/>
      <c r="E1" s="163"/>
      <c r="F1" s="164"/>
      <c r="G1" s="164"/>
      <c r="H1" s="164"/>
      <c r="I1" s="164"/>
      <c r="J1" s="164"/>
      <c r="K1" s="164"/>
      <c r="L1" s="164"/>
      <c r="M1" s="164"/>
      <c r="N1" s="164"/>
      <c r="O1" s="164"/>
      <c r="P1" s="164"/>
      <c r="Q1" s="164"/>
      <c r="R1" s="10"/>
      <c r="S1" s="165"/>
      <c r="T1" s="165"/>
      <c r="U1" s="166"/>
      <c r="V1" s="166"/>
      <c r="W1" s="166"/>
      <c r="X1" s="166"/>
      <c r="Y1" s="166"/>
      <c r="Z1" s="166"/>
      <c r="AA1" s="166"/>
      <c r="AB1" s="166"/>
      <c r="AC1" s="166"/>
      <c r="AD1" s="166"/>
      <c r="AE1" s="166"/>
      <c r="AF1" s="166"/>
      <c r="AG1" s="166"/>
      <c r="AH1" s="166"/>
      <c r="AI1" s="166"/>
      <c r="AJ1" s="166"/>
      <c r="AK1" s="166"/>
      <c r="AL1" s="166"/>
    </row>
    <row r="2" ht="22.5" customHeight="1">
      <c r="A2" s="167" t="s">
        <v>304</v>
      </c>
      <c r="B2" s="10"/>
      <c r="C2" s="5"/>
      <c r="D2" s="8"/>
      <c r="E2" s="163"/>
      <c r="F2" s="164"/>
      <c r="G2" s="164"/>
      <c r="H2" s="164"/>
      <c r="I2" s="164"/>
      <c r="J2" s="164"/>
      <c r="K2" s="164"/>
      <c r="L2" s="164"/>
      <c r="M2" s="164"/>
      <c r="N2" s="164"/>
      <c r="O2" s="164"/>
      <c r="P2" s="164"/>
      <c r="Q2" s="164"/>
      <c r="R2" s="10"/>
      <c r="S2" s="165"/>
      <c r="T2" s="165"/>
      <c r="U2" s="166"/>
      <c r="V2" s="166"/>
      <c r="W2" s="166"/>
      <c r="X2" s="166"/>
      <c r="Y2" s="166"/>
      <c r="Z2" s="166"/>
      <c r="AA2" s="166"/>
      <c r="AB2" s="166"/>
      <c r="AC2" s="166"/>
      <c r="AD2" s="166"/>
      <c r="AE2" s="166"/>
      <c r="AF2" s="166"/>
      <c r="AG2" s="166"/>
      <c r="AH2" s="166"/>
      <c r="AI2" s="166"/>
      <c r="AJ2" s="166"/>
      <c r="AK2" s="166"/>
      <c r="AL2" s="166"/>
    </row>
    <row r="3" ht="13.5" customHeight="1">
      <c r="A3" s="168" t="s">
        <v>260</v>
      </c>
      <c r="B3" s="10"/>
      <c r="C3" s="5"/>
      <c r="D3" s="8"/>
      <c r="E3" s="163"/>
      <c r="F3" s="164"/>
      <c r="G3" s="164"/>
      <c r="H3" s="164"/>
      <c r="I3" s="164"/>
      <c r="J3" s="164"/>
      <c r="K3" s="164"/>
      <c r="L3" s="164"/>
      <c r="M3" s="164"/>
      <c r="N3" s="164"/>
      <c r="O3" s="164"/>
      <c r="P3" s="164"/>
      <c r="Q3" s="164"/>
      <c r="R3" s="10"/>
      <c r="S3" s="165"/>
      <c r="T3" s="165"/>
      <c r="U3" s="166"/>
      <c r="V3" s="166"/>
      <c r="W3" s="166"/>
      <c r="X3" s="166"/>
      <c r="Y3" s="166"/>
      <c r="Z3" s="166"/>
      <c r="AA3" s="166"/>
      <c r="AB3" s="166"/>
      <c r="AC3" s="166"/>
      <c r="AD3" s="166"/>
      <c r="AE3" s="166"/>
      <c r="AF3" s="166"/>
      <c r="AG3" s="166"/>
      <c r="AH3" s="166"/>
      <c r="AI3" s="166"/>
      <c r="AJ3" s="166"/>
      <c r="AK3" s="166"/>
      <c r="AL3" s="166"/>
    </row>
    <row r="4" ht="15.75" customHeight="1">
      <c r="A4" s="169" t="s">
        <v>261</v>
      </c>
      <c r="B4" s="30"/>
      <c r="C4" s="27"/>
      <c r="D4" s="28"/>
      <c r="E4" s="170"/>
      <c r="F4" s="171"/>
      <c r="G4" s="171"/>
      <c r="H4" s="171"/>
      <c r="I4" s="171"/>
      <c r="J4" s="171"/>
      <c r="K4" s="171"/>
      <c r="L4" s="171"/>
      <c r="M4" s="171"/>
      <c r="N4" s="171"/>
      <c r="O4" s="171"/>
      <c r="P4" s="171"/>
      <c r="Q4" s="171"/>
      <c r="R4" s="30"/>
      <c r="S4" s="165"/>
      <c r="T4" s="165"/>
      <c r="U4" s="166"/>
      <c r="V4" s="166"/>
      <c r="W4" s="166"/>
      <c r="X4" s="166"/>
      <c r="Y4" s="166"/>
      <c r="Z4" s="166"/>
      <c r="AA4" s="166"/>
      <c r="AB4" s="166"/>
      <c r="AC4" s="166"/>
      <c r="AD4" s="166"/>
      <c r="AE4" s="166"/>
      <c r="AF4" s="166"/>
      <c r="AG4" s="166"/>
      <c r="AH4" s="166"/>
      <c r="AI4" s="166"/>
      <c r="AJ4" s="166"/>
      <c r="AK4" s="166"/>
      <c r="AL4" s="166"/>
    </row>
    <row r="5" ht="24.0" customHeight="1">
      <c r="A5" s="172">
        <f>+EDATE(iDat,36)</f>
        <v>47484</v>
      </c>
      <c r="B5" s="173" t="str">
        <f>"Liquiditätsplan "&amp;YEAR(A5)</f>
        <v>Liquiditätsplan 2030</v>
      </c>
      <c r="C5" s="35"/>
      <c r="D5" s="36"/>
      <c r="E5" s="174" t="s">
        <v>252</v>
      </c>
      <c r="F5" s="175">
        <f t="shared" ref="F5:Q5" si="1">+EDATE($A$5,F6-1)</f>
        <v>47484</v>
      </c>
      <c r="G5" s="175">
        <f t="shared" si="1"/>
        <v>47515</v>
      </c>
      <c r="H5" s="175">
        <f t="shared" si="1"/>
        <v>47543</v>
      </c>
      <c r="I5" s="175">
        <f t="shared" si="1"/>
        <v>47574</v>
      </c>
      <c r="J5" s="175">
        <f t="shared" si="1"/>
        <v>47604</v>
      </c>
      <c r="K5" s="175">
        <f t="shared" si="1"/>
        <v>47635</v>
      </c>
      <c r="L5" s="175">
        <f t="shared" si="1"/>
        <v>47665</v>
      </c>
      <c r="M5" s="175">
        <f t="shared" si="1"/>
        <v>47696</v>
      </c>
      <c r="N5" s="175">
        <f t="shared" si="1"/>
        <v>47727</v>
      </c>
      <c r="O5" s="175">
        <f t="shared" si="1"/>
        <v>47757</v>
      </c>
      <c r="P5" s="175">
        <f t="shared" si="1"/>
        <v>47788</v>
      </c>
      <c r="Q5" s="175">
        <f t="shared" si="1"/>
        <v>47818</v>
      </c>
      <c r="R5" s="176" t="s">
        <v>219</v>
      </c>
      <c r="S5" s="165"/>
      <c r="T5" s="165"/>
      <c r="U5" s="166"/>
      <c r="V5" s="166"/>
      <c r="W5" s="166"/>
      <c r="X5" s="166"/>
      <c r="Y5" s="166"/>
      <c r="Z5" s="166"/>
      <c r="AA5" s="166"/>
      <c r="AB5" s="166"/>
      <c r="AC5" s="166"/>
      <c r="AD5" s="166"/>
      <c r="AE5" s="166"/>
      <c r="AF5" s="166"/>
      <c r="AG5" s="166"/>
      <c r="AH5" s="166"/>
      <c r="AI5" s="166"/>
      <c r="AJ5" s="166"/>
      <c r="AK5" s="166"/>
      <c r="AL5" s="166"/>
    </row>
    <row r="6" ht="2.25" customHeight="1">
      <c r="A6" s="1"/>
      <c r="B6" s="1"/>
      <c r="C6" s="1"/>
      <c r="D6" s="177"/>
      <c r="E6" s="178" t="s">
        <v>253</v>
      </c>
      <c r="F6" s="178">
        <v>1.0</v>
      </c>
      <c r="G6" s="178">
        <f t="shared" ref="G6:Q6" si="2">+F6+1</f>
        <v>2</v>
      </c>
      <c r="H6" s="178">
        <f t="shared" si="2"/>
        <v>3</v>
      </c>
      <c r="I6" s="178">
        <f t="shared" si="2"/>
        <v>4</v>
      </c>
      <c r="J6" s="178">
        <f t="shared" si="2"/>
        <v>5</v>
      </c>
      <c r="K6" s="178">
        <f t="shared" si="2"/>
        <v>6</v>
      </c>
      <c r="L6" s="178">
        <f t="shared" si="2"/>
        <v>7</v>
      </c>
      <c r="M6" s="178">
        <f t="shared" si="2"/>
        <v>8</v>
      </c>
      <c r="N6" s="178">
        <f t="shared" si="2"/>
        <v>9</v>
      </c>
      <c r="O6" s="178">
        <f t="shared" si="2"/>
        <v>10</v>
      </c>
      <c r="P6" s="178">
        <f t="shared" si="2"/>
        <v>11</v>
      </c>
      <c r="Q6" s="178">
        <f t="shared" si="2"/>
        <v>12</v>
      </c>
      <c r="R6" s="179" t="str">
        <f>"1-12"</f>
        <v>1-12</v>
      </c>
      <c r="S6" s="56"/>
      <c r="T6" s="56"/>
      <c r="U6" s="63"/>
      <c r="V6" s="63"/>
      <c r="W6" s="63"/>
      <c r="X6" s="63"/>
      <c r="Y6" s="63"/>
      <c r="Z6" s="63"/>
      <c r="AA6" s="63"/>
      <c r="AB6" s="63"/>
      <c r="AC6" s="63"/>
      <c r="AD6" s="63"/>
      <c r="AE6" s="63"/>
      <c r="AF6" s="63"/>
      <c r="AG6" s="63"/>
      <c r="AH6" s="63"/>
      <c r="AI6" s="63"/>
      <c r="AJ6" s="63"/>
      <c r="AK6" s="63"/>
      <c r="AL6" s="63"/>
    </row>
    <row r="7" ht="2.25" customHeight="1">
      <c r="A7" s="180"/>
      <c r="B7" s="180"/>
      <c r="C7" s="180"/>
      <c r="D7" s="177"/>
      <c r="E7" s="181"/>
      <c r="F7" s="182">
        <f t="shared" ref="F7:Q7" si="3">+F5</f>
        <v>47484</v>
      </c>
      <c r="G7" s="182">
        <f t="shared" si="3"/>
        <v>47515</v>
      </c>
      <c r="H7" s="182">
        <f t="shared" si="3"/>
        <v>47543</v>
      </c>
      <c r="I7" s="182">
        <f t="shared" si="3"/>
        <v>47574</v>
      </c>
      <c r="J7" s="182">
        <f t="shared" si="3"/>
        <v>47604</v>
      </c>
      <c r="K7" s="182">
        <f t="shared" si="3"/>
        <v>47635</v>
      </c>
      <c r="L7" s="182">
        <f t="shared" si="3"/>
        <v>47665</v>
      </c>
      <c r="M7" s="182">
        <f t="shared" si="3"/>
        <v>47696</v>
      </c>
      <c r="N7" s="182">
        <f t="shared" si="3"/>
        <v>47727</v>
      </c>
      <c r="O7" s="182">
        <f t="shared" si="3"/>
        <v>47757</v>
      </c>
      <c r="P7" s="182">
        <f t="shared" si="3"/>
        <v>47788</v>
      </c>
      <c r="Q7" s="182">
        <f t="shared" si="3"/>
        <v>47818</v>
      </c>
      <c r="R7" s="183"/>
      <c r="S7" s="56"/>
      <c r="T7" s="56"/>
      <c r="U7" s="63"/>
      <c r="V7" s="63"/>
      <c r="W7" s="63"/>
      <c r="X7" s="63"/>
      <c r="Y7" s="63"/>
      <c r="Z7" s="63"/>
      <c r="AA7" s="63"/>
      <c r="AB7" s="63"/>
      <c r="AC7" s="63"/>
      <c r="AD7" s="63"/>
      <c r="AE7" s="63"/>
      <c r="AF7" s="63"/>
      <c r="AG7" s="63"/>
      <c r="AH7" s="63"/>
      <c r="AI7" s="63"/>
      <c r="AJ7" s="63"/>
      <c r="AK7" s="63"/>
      <c r="AL7" s="63"/>
    </row>
    <row r="8" ht="10.5" customHeight="1">
      <c r="A8" s="15"/>
      <c r="B8" s="185"/>
      <c r="C8" s="185"/>
      <c r="D8" s="186"/>
      <c r="E8" s="207"/>
      <c r="F8" s="208"/>
      <c r="G8" s="209"/>
      <c r="H8" s="209"/>
      <c r="I8" s="209"/>
      <c r="J8" s="209"/>
      <c r="K8" s="209"/>
      <c r="L8" s="209"/>
      <c r="M8" s="209"/>
      <c r="N8" s="209"/>
      <c r="O8" s="209"/>
      <c r="P8" s="209"/>
      <c r="Q8" s="209"/>
      <c r="R8" s="185"/>
      <c r="S8" s="56"/>
      <c r="T8" s="56"/>
      <c r="U8" s="189"/>
      <c r="V8" s="189"/>
      <c r="W8" s="189"/>
      <c r="X8" s="189"/>
      <c r="Y8" s="189"/>
      <c r="Z8" s="189"/>
      <c r="AA8" s="189"/>
      <c r="AB8" s="189"/>
      <c r="AC8" s="189"/>
      <c r="AD8" s="189"/>
      <c r="AE8" s="189"/>
      <c r="AF8" s="189"/>
      <c r="AG8" s="189"/>
      <c r="AH8" s="189"/>
      <c r="AI8" s="189"/>
      <c r="AJ8" s="189"/>
      <c r="AK8" s="189"/>
      <c r="AL8" s="189"/>
    </row>
    <row r="9" ht="18.0" customHeight="1">
      <c r="A9" s="190" t="s">
        <v>256</v>
      </c>
      <c r="B9" s="191" t="s">
        <v>257</v>
      </c>
      <c r="C9" s="192" t="s">
        <v>216</v>
      </c>
      <c r="D9" s="193" t="s">
        <v>258</v>
      </c>
      <c r="E9" s="194">
        <f t="shared" ref="E9:Q9" si="4">E11+E18+E25+E29</f>
        <v>0</v>
      </c>
      <c r="F9" s="194">
        <f t="shared" si="4"/>
        <v>0</v>
      </c>
      <c r="G9" s="194">
        <f t="shared" si="4"/>
        <v>0</v>
      </c>
      <c r="H9" s="194">
        <f t="shared" si="4"/>
        <v>0</v>
      </c>
      <c r="I9" s="194">
        <f t="shared" si="4"/>
        <v>0</v>
      </c>
      <c r="J9" s="194">
        <f t="shared" si="4"/>
        <v>0</v>
      </c>
      <c r="K9" s="194">
        <f t="shared" si="4"/>
        <v>0</v>
      </c>
      <c r="L9" s="194">
        <f t="shared" si="4"/>
        <v>0</v>
      </c>
      <c r="M9" s="194">
        <f t="shared" si="4"/>
        <v>0</v>
      </c>
      <c r="N9" s="194">
        <f t="shared" si="4"/>
        <v>0</v>
      </c>
      <c r="O9" s="194">
        <f t="shared" si="4"/>
        <v>0</v>
      </c>
      <c r="P9" s="194">
        <f t="shared" si="4"/>
        <v>0</v>
      </c>
      <c r="Q9" s="194">
        <f t="shared" si="4"/>
        <v>0</v>
      </c>
      <c r="R9" s="194">
        <f>F9+G9+H9+I9+J9+K9+L9+M9+N9+O9+P9+Q9</f>
        <v>0</v>
      </c>
      <c r="S9" s="56"/>
      <c r="T9" s="56"/>
      <c r="U9" s="195"/>
      <c r="V9" s="195"/>
      <c r="W9" s="195"/>
      <c r="X9" s="195"/>
      <c r="Y9" s="195"/>
      <c r="Z9" s="195"/>
      <c r="AA9" s="195"/>
      <c r="AB9" s="195"/>
      <c r="AC9" s="195"/>
      <c r="AD9" s="195"/>
      <c r="AE9" s="195"/>
      <c r="AF9" s="195"/>
      <c r="AG9" s="195"/>
      <c r="AH9" s="195"/>
      <c r="AI9" s="195"/>
      <c r="AJ9" s="195"/>
      <c r="AK9" s="195"/>
      <c r="AL9" s="195"/>
    </row>
    <row r="10" ht="3.75" customHeight="1">
      <c r="A10" s="15"/>
      <c r="B10" s="196"/>
      <c r="C10" s="197"/>
      <c r="D10" s="198"/>
      <c r="E10" s="199"/>
      <c r="F10" s="199"/>
      <c r="G10" s="199"/>
      <c r="H10" s="199"/>
      <c r="I10" s="199"/>
      <c r="J10" s="199"/>
      <c r="K10" s="199"/>
      <c r="L10" s="199"/>
      <c r="M10" s="199"/>
      <c r="N10" s="199"/>
      <c r="O10" s="199"/>
      <c r="P10" s="199"/>
      <c r="Q10" s="199"/>
      <c r="R10" s="199"/>
      <c r="S10" s="56"/>
      <c r="T10" s="56"/>
      <c r="U10" s="195"/>
      <c r="V10" s="195"/>
      <c r="W10" s="195"/>
      <c r="X10" s="195"/>
      <c r="Y10" s="195"/>
      <c r="Z10" s="195"/>
      <c r="AA10" s="195"/>
      <c r="AB10" s="195"/>
      <c r="AC10" s="195"/>
      <c r="AD10" s="195"/>
      <c r="AE10" s="195"/>
      <c r="AF10" s="195"/>
      <c r="AG10" s="195"/>
      <c r="AH10" s="195"/>
      <c r="AI10" s="195"/>
      <c r="AJ10" s="195"/>
      <c r="AK10" s="195"/>
      <c r="AL10" s="195"/>
    </row>
    <row r="11" ht="15.0" customHeight="1">
      <c r="A11" s="200" t="s">
        <v>262</v>
      </c>
      <c r="B11" s="210" t="str">
        <f>'LIQ Jahr1'!B11</f>
        <v>Umsätze B2C (Privatkunden)</v>
      </c>
      <c r="C11" s="202"/>
      <c r="D11" s="203"/>
      <c r="E11" s="204">
        <f t="shared" ref="E11:Q11" si="5">SUM(E12:E16)</f>
        <v>0</v>
      </c>
      <c r="F11" s="204">
        <f t="shared" si="5"/>
        <v>0</v>
      </c>
      <c r="G11" s="204">
        <f t="shared" si="5"/>
        <v>0</v>
      </c>
      <c r="H11" s="204">
        <f t="shared" si="5"/>
        <v>0</v>
      </c>
      <c r="I11" s="204">
        <f t="shared" si="5"/>
        <v>0</v>
      </c>
      <c r="J11" s="204">
        <f t="shared" si="5"/>
        <v>0</v>
      </c>
      <c r="K11" s="204">
        <f t="shared" si="5"/>
        <v>0</v>
      </c>
      <c r="L11" s="204">
        <f t="shared" si="5"/>
        <v>0</v>
      </c>
      <c r="M11" s="204">
        <f t="shared" si="5"/>
        <v>0</v>
      </c>
      <c r="N11" s="204">
        <f t="shared" si="5"/>
        <v>0</v>
      </c>
      <c r="O11" s="204">
        <f t="shared" si="5"/>
        <v>0</v>
      </c>
      <c r="P11" s="204">
        <f t="shared" si="5"/>
        <v>0</v>
      </c>
      <c r="Q11" s="204">
        <f t="shared" si="5"/>
        <v>0</v>
      </c>
      <c r="R11" s="204">
        <f t="shared" ref="R11:R16" si="6">F11+G11+H11+I11+J11+K11+L11+M11+N11+O11+P11+Q11</f>
        <v>0</v>
      </c>
      <c r="S11" s="56"/>
      <c r="T11" s="56"/>
      <c r="U11" s="195"/>
      <c r="V11" s="195"/>
      <c r="W11" s="195"/>
      <c r="X11" s="195"/>
      <c r="Y11" s="195"/>
      <c r="Z11" s="195"/>
      <c r="AA11" s="195"/>
      <c r="AB11" s="195"/>
      <c r="AC11" s="195"/>
      <c r="AD11" s="195"/>
      <c r="AE11" s="195"/>
      <c r="AF11" s="195"/>
      <c r="AG11" s="195"/>
      <c r="AH11" s="195"/>
      <c r="AI11" s="195"/>
      <c r="AJ11" s="195"/>
      <c r="AK11" s="195"/>
      <c r="AL11" s="195"/>
    </row>
    <row r="12" ht="15.0" customHeight="1">
      <c r="A12" s="205"/>
      <c r="B12" s="196" t="str">
        <f>'Jahr1 B2C'!A8</f>
        <v>Produktgruppe 1</v>
      </c>
      <c r="C12" s="206">
        <f>'LIQ Jahr3'!C12</f>
        <v>0.19</v>
      </c>
      <c r="D12" s="198"/>
      <c r="E12" s="134">
        <f>'LIQ Jahr3'!Q12</f>
        <v>0</v>
      </c>
      <c r="F12" s="134">
        <f>'Jahr4 B2C'!E9*'Jahr4 B2C'!$D9+'Jahr4 B2C'!E10*'Jahr4 B2C'!$D10+'Jahr4 B2C'!E11*'Jahr4 B2C'!$D11+'Jahr4 B2C'!E12*'Jahr4 B2C'!$D12+'Jahr4 B2C'!E13*'Jahr4 B2C'!$D13+'Jahr4 B2C'!E14*'Jahr4 B2C'!$D14+'Jahr4 B2C'!E15*'Jahr4 B2C'!$D15+'Jahr4 B2C'!E16*'Jahr4 B2C'!$D16+'Jahr4 B2C'!E17*'Jahr4 B2C'!$D17+'Jahr4 B2C'!E18*'Jahr4 B2C'!$D18</f>
        <v>0</v>
      </c>
      <c r="G12" s="134">
        <f>'Jahr4 B2C'!F9*'Jahr4 B2C'!$D9+'Jahr4 B2C'!F10*'Jahr4 B2C'!$D10+'Jahr4 B2C'!F11*'Jahr4 B2C'!$D11+'Jahr4 B2C'!F12*'Jahr4 B2C'!$D12+'Jahr4 B2C'!F13*'Jahr4 B2C'!$D13+'Jahr4 B2C'!F14*'Jahr4 B2C'!$D14+'Jahr4 B2C'!F15*'Jahr4 B2C'!$D15+'Jahr4 B2C'!F16*'Jahr4 B2C'!$D16+'Jahr4 B2C'!F17*'Jahr4 B2C'!$D17+'Jahr4 B2C'!F18*'Jahr4 B2C'!$D18</f>
        <v>0</v>
      </c>
      <c r="H12" s="134">
        <f>'Jahr4 B2C'!G9*'Jahr4 B2C'!$D9+'Jahr4 B2C'!G10*'Jahr4 B2C'!$D10+'Jahr4 B2C'!G11*'Jahr4 B2C'!$D11+'Jahr4 B2C'!G12*'Jahr4 B2C'!$D12+'Jahr4 B2C'!G13*'Jahr4 B2C'!$D13+'Jahr4 B2C'!G14*'Jahr4 B2C'!$D14+'Jahr4 B2C'!G15*'Jahr4 B2C'!$D15+'Jahr4 B2C'!G16*'Jahr4 B2C'!$D16+'Jahr4 B2C'!G17*'Jahr4 B2C'!$D17+'Jahr4 B2C'!G18*'Jahr4 B2C'!$D18</f>
        <v>0</v>
      </c>
      <c r="I12" s="134">
        <f>'Jahr4 B2C'!H9*'Jahr4 B2C'!$D9+'Jahr4 B2C'!H10*'Jahr4 B2C'!$D10+'Jahr4 B2C'!H11*'Jahr4 B2C'!$D11+'Jahr4 B2C'!H12*'Jahr4 B2C'!$D12+'Jahr4 B2C'!H13*'Jahr4 B2C'!$D13+'Jahr4 B2C'!H14*'Jahr4 B2C'!$D14+'Jahr4 B2C'!H15*'Jahr4 B2C'!$D15+'Jahr4 B2C'!H16*'Jahr4 B2C'!$D16+'Jahr4 B2C'!H17*'Jahr4 B2C'!$D17+'Jahr4 B2C'!H18*'Jahr4 B2C'!$D18</f>
        <v>0</v>
      </c>
      <c r="J12" s="134">
        <f>'Jahr4 B2C'!I9*'Jahr4 B2C'!$D9+'Jahr4 B2C'!I10*'Jahr4 B2C'!$D10+'Jahr4 B2C'!I11*'Jahr4 B2C'!$D11+'Jahr4 B2C'!I12*'Jahr4 B2C'!$D12+'Jahr4 B2C'!I13*'Jahr4 B2C'!$D13+'Jahr4 B2C'!I14*'Jahr4 B2C'!$D14+'Jahr4 B2C'!I15*'Jahr4 B2C'!$D15+'Jahr4 B2C'!I16*'Jahr4 B2C'!$D16+'Jahr4 B2C'!I17*'Jahr4 B2C'!$D17+'Jahr4 B2C'!I18*'Jahr4 B2C'!$D18</f>
        <v>0</v>
      </c>
      <c r="K12" s="134">
        <f>'Jahr4 B2C'!J9*'Jahr4 B2C'!$D9+'Jahr4 B2C'!J10*'Jahr4 B2C'!$D10+'Jahr4 B2C'!J11*'Jahr4 B2C'!$D11+'Jahr4 B2C'!J12*'Jahr4 B2C'!$D12+'Jahr4 B2C'!J13*'Jahr4 B2C'!$D13+'Jahr4 B2C'!J14*'Jahr4 B2C'!$D14+'Jahr4 B2C'!J15*'Jahr4 B2C'!$D15+'Jahr4 B2C'!J16*'Jahr4 B2C'!$D16+'Jahr4 B2C'!J17*'Jahr4 B2C'!$D17+'Jahr4 B2C'!J18*'Jahr4 B2C'!$D18</f>
        <v>0</v>
      </c>
      <c r="L12" s="134">
        <f>'Jahr4 B2C'!K9*'Jahr4 B2C'!$D9+'Jahr4 B2C'!K10*'Jahr4 B2C'!$D10+'Jahr4 B2C'!K11*'Jahr4 B2C'!$D11+'Jahr4 B2C'!K12*'Jahr4 B2C'!$D12+'Jahr4 B2C'!K13*'Jahr4 B2C'!$D13+'Jahr4 B2C'!K14*'Jahr4 B2C'!$D14+'Jahr4 B2C'!K15*'Jahr4 B2C'!$D15+'Jahr4 B2C'!K16*'Jahr4 B2C'!$D16+'Jahr4 B2C'!K17*'Jahr4 B2C'!$D17+'Jahr4 B2C'!K18*'Jahr4 B2C'!$D18</f>
        <v>0</v>
      </c>
      <c r="M12" s="134">
        <f>'Jahr4 B2C'!L9*'Jahr4 B2C'!$D9+'Jahr4 B2C'!L10*'Jahr4 B2C'!$D10+'Jahr4 B2C'!L11*'Jahr4 B2C'!$D11+'Jahr4 B2C'!L12*'Jahr4 B2C'!$D12+'Jahr4 B2C'!L13*'Jahr4 B2C'!$D13+'Jahr4 B2C'!L14*'Jahr4 B2C'!$D14+'Jahr4 B2C'!L15*'Jahr4 B2C'!$D15+'Jahr4 B2C'!L16*'Jahr4 B2C'!$D16+'Jahr4 B2C'!L17*'Jahr4 B2C'!$D17+'Jahr4 B2C'!L18*'Jahr4 B2C'!$D18</f>
        <v>0</v>
      </c>
      <c r="N12" s="134">
        <f>'Jahr4 B2C'!M9*'Jahr4 B2C'!$D9+'Jahr4 B2C'!M10*'Jahr4 B2C'!$D10+'Jahr4 B2C'!M11*'Jahr4 B2C'!$D11+'Jahr4 B2C'!M12*'Jahr4 B2C'!$D12+'Jahr4 B2C'!M13*'Jahr4 B2C'!$D13+'Jahr4 B2C'!M14*'Jahr4 B2C'!$D14+'Jahr4 B2C'!M15*'Jahr4 B2C'!$D15+'Jahr4 B2C'!M16*'Jahr4 B2C'!$D16+'Jahr4 B2C'!M17*'Jahr4 B2C'!$D17+'Jahr4 B2C'!M18*'Jahr4 B2C'!$D18</f>
        <v>0</v>
      </c>
      <c r="O12" s="134">
        <f>'Jahr4 B2C'!N9*'Jahr4 B2C'!$D9+'Jahr4 B2C'!N10*'Jahr4 B2C'!$D10+'Jahr4 B2C'!N11*'Jahr4 B2C'!$D11+'Jahr4 B2C'!N12*'Jahr4 B2C'!$D12+'Jahr4 B2C'!N13*'Jahr4 B2C'!$D13+'Jahr4 B2C'!N14*'Jahr4 B2C'!$D14+'Jahr4 B2C'!N15*'Jahr4 B2C'!$D15+'Jahr4 B2C'!N16*'Jahr4 B2C'!$D16+'Jahr4 B2C'!N17*'Jahr4 B2C'!$D17+'Jahr4 B2C'!N18*'Jahr4 B2C'!$D18</f>
        <v>0</v>
      </c>
      <c r="P12" s="134">
        <f>'Jahr4 B2C'!O9*'Jahr4 B2C'!$D9+'Jahr4 B2C'!O10*'Jahr4 B2C'!$D10+'Jahr4 B2C'!O11*'Jahr4 B2C'!$D11+'Jahr4 B2C'!O12*'Jahr4 B2C'!$D12+'Jahr4 B2C'!O13*'Jahr4 B2C'!$D13+'Jahr4 B2C'!O14*'Jahr4 B2C'!$D14+'Jahr4 B2C'!O15*'Jahr4 B2C'!$D15+'Jahr4 B2C'!O16*'Jahr4 B2C'!$D16+'Jahr4 B2C'!O17*'Jahr4 B2C'!$D17+'Jahr4 B2C'!O18*'Jahr4 B2C'!$D18</f>
        <v>0</v>
      </c>
      <c r="Q12" s="134">
        <f>'Jahr4 B2C'!P9*'Jahr4 B2C'!$D9+'Jahr4 B2C'!P10*'Jahr4 B2C'!$D10+'Jahr4 B2C'!P11*'Jahr4 B2C'!$D11+'Jahr4 B2C'!P12*'Jahr4 B2C'!$D12+'Jahr4 B2C'!P13*'Jahr4 B2C'!$D13+'Jahr4 B2C'!P14*'Jahr4 B2C'!$D14+'Jahr4 B2C'!P15*'Jahr4 B2C'!$D15+'Jahr4 B2C'!P16*'Jahr4 B2C'!$D16+'Jahr4 B2C'!P17*'Jahr4 B2C'!$D17+'Jahr4 B2C'!P18*'Jahr4 B2C'!$D18</f>
        <v>0</v>
      </c>
      <c r="R12" s="134">
        <f t="shared" si="6"/>
        <v>0</v>
      </c>
      <c r="S12" s="211"/>
      <c r="T12" s="211"/>
      <c r="U12" s="212"/>
      <c r="V12" s="212"/>
      <c r="W12" s="212"/>
      <c r="X12" s="212"/>
      <c r="Y12" s="212"/>
      <c r="Z12" s="212"/>
      <c r="AA12" s="212"/>
      <c r="AB12" s="212"/>
      <c r="AC12" s="212"/>
      <c r="AD12" s="212"/>
      <c r="AE12" s="212"/>
      <c r="AF12" s="212"/>
      <c r="AG12" s="212"/>
      <c r="AH12" s="212"/>
      <c r="AI12" s="212"/>
      <c r="AJ12" s="212"/>
      <c r="AK12" s="212"/>
      <c r="AL12" s="212"/>
    </row>
    <row r="13" ht="15.0" customHeight="1">
      <c r="A13" s="15"/>
      <c r="B13" s="196" t="str">
        <f>'Jahr1 B2C'!A20</f>
        <v>Produktgruppe 2</v>
      </c>
      <c r="C13" s="206">
        <f>'LIQ Jahr3'!C13</f>
        <v>0.19</v>
      </c>
      <c r="D13" s="198"/>
      <c r="E13" s="134">
        <f>'LIQ Jahr3'!Q13</f>
        <v>0</v>
      </c>
      <c r="F13" s="134">
        <f>'Jahr4 B2C'!E21*'Jahr4 B2C'!$D21+'Jahr4 B2C'!E22*'Jahr4 B2C'!$D22+'Jahr4 B2C'!E23*'Jahr4 B2C'!$D23+'Jahr4 B2C'!E24*'Jahr4 B2C'!$D24+'Jahr4 B2C'!E25*'Jahr4 B2C'!$D25+'Jahr4 B2C'!E26*'Jahr4 B2C'!$D26+'Jahr4 B2C'!E27*'Jahr4 B2C'!$D27+'Jahr4 B2C'!E28*'Jahr4 B2C'!$D28+'Jahr4 B2C'!E29*'Jahr4 B2C'!$D29+'Jahr4 B2C'!E30*'Jahr4 B2C'!$D30</f>
        <v>0</v>
      </c>
      <c r="G13" s="134">
        <f>'Jahr4 B2C'!F21*'Jahr4 B2C'!$D21+'Jahr4 B2C'!F22*'Jahr4 B2C'!$D22+'Jahr4 B2C'!F23*'Jahr4 B2C'!$D23+'Jahr4 B2C'!F24*'Jahr4 B2C'!$D24+'Jahr4 B2C'!F25*'Jahr4 B2C'!$D25+'Jahr4 B2C'!F26*'Jahr4 B2C'!$D26+'Jahr4 B2C'!F27*'Jahr4 B2C'!$D27+'Jahr4 B2C'!F28*'Jahr4 B2C'!$D28+'Jahr4 B2C'!F29*'Jahr4 B2C'!$D29+'Jahr4 B2C'!F30*'Jahr4 B2C'!$D30</f>
        <v>0</v>
      </c>
      <c r="H13" s="134">
        <f>'Jahr4 B2C'!G21*'Jahr4 B2C'!$D21+'Jahr4 B2C'!G22*'Jahr4 B2C'!$D22+'Jahr4 B2C'!G23*'Jahr4 B2C'!$D23+'Jahr4 B2C'!G24*'Jahr4 B2C'!$D24+'Jahr4 B2C'!G25*'Jahr4 B2C'!$D25+'Jahr4 B2C'!G26*'Jahr4 B2C'!$D26+'Jahr4 B2C'!G27*'Jahr4 B2C'!$D27+'Jahr4 B2C'!G28*'Jahr4 B2C'!$D28+'Jahr4 B2C'!G29*'Jahr4 B2C'!$D29+'Jahr4 B2C'!G30*'Jahr4 B2C'!$D30</f>
        <v>0</v>
      </c>
      <c r="I13" s="134">
        <f>'Jahr4 B2C'!H21*'Jahr4 B2C'!$D21+'Jahr4 B2C'!H22*'Jahr4 B2C'!$D22+'Jahr4 B2C'!H23*'Jahr4 B2C'!$D23+'Jahr4 B2C'!H24*'Jahr4 B2C'!$D24+'Jahr4 B2C'!H25*'Jahr4 B2C'!$D25+'Jahr4 B2C'!H26*'Jahr4 B2C'!$D26+'Jahr4 B2C'!H27*'Jahr4 B2C'!$D27+'Jahr4 B2C'!H28*'Jahr4 B2C'!$D28+'Jahr4 B2C'!H29*'Jahr4 B2C'!$D29+'Jahr4 B2C'!H30*'Jahr4 B2C'!$D30</f>
        <v>0</v>
      </c>
      <c r="J13" s="134">
        <f>'Jahr4 B2C'!I21*'Jahr4 B2C'!$D21+'Jahr4 B2C'!I22*'Jahr4 B2C'!$D22+'Jahr4 B2C'!I23*'Jahr4 B2C'!$D23+'Jahr4 B2C'!I24*'Jahr4 B2C'!$D24+'Jahr4 B2C'!I25*'Jahr4 B2C'!$D25+'Jahr4 B2C'!I26*'Jahr4 B2C'!$D26+'Jahr4 B2C'!I27*'Jahr4 B2C'!$D27+'Jahr4 B2C'!I28*'Jahr4 B2C'!$D28+'Jahr4 B2C'!I29*'Jahr4 B2C'!$D29+'Jahr4 B2C'!I30*'Jahr4 B2C'!$D30</f>
        <v>0</v>
      </c>
      <c r="K13" s="134">
        <f>'Jahr4 B2C'!J21*'Jahr4 B2C'!$D21+'Jahr4 B2C'!J22*'Jahr4 B2C'!$D22+'Jahr4 B2C'!J23*'Jahr4 B2C'!$D23+'Jahr4 B2C'!J24*'Jahr4 B2C'!$D24+'Jahr4 B2C'!J25*'Jahr4 B2C'!$D25+'Jahr4 B2C'!J26*'Jahr4 B2C'!$D26+'Jahr4 B2C'!J27*'Jahr4 B2C'!$D27+'Jahr4 B2C'!J28*'Jahr4 B2C'!$D28+'Jahr4 B2C'!J29*'Jahr4 B2C'!$D29+'Jahr4 B2C'!J30*'Jahr4 B2C'!$D30</f>
        <v>0</v>
      </c>
      <c r="L13" s="134">
        <f>'Jahr4 B2C'!K21*'Jahr4 B2C'!$D21+'Jahr4 B2C'!K22*'Jahr4 B2C'!$D22+'Jahr4 B2C'!K23*'Jahr4 B2C'!$D23+'Jahr4 B2C'!K24*'Jahr4 B2C'!$D24+'Jahr4 B2C'!K25*'Jahr4 B2C'!$D25+'Jahr4 B2C'!K26*'Jahr4 B2C'!$D26+'Jahr4 B2C'!K27*'Jahr4 B2C'!$D27+'Jahr4 B2C'!K28*'Jahr4 B2C'!$D28+'Jahr4 B2C'!K29*'Jahr4 B2C'!$D29+'Jahr4 B2C'!K30*'Jahr4 B2C'!$D30</f>
        <v>0</v>
      </c>
      <c r="M13" s="134">
        <f>'Jahr4 B2C'!L21*'Jahr4 B2C'!$D21+'Jahr4 B2C'!L22*'Jahr4 B2C'!$D22+'Jahr4 B2C'!L23*'Jahr4 B2C'!$D23+'Jahr4 B2C'!L24*'Jahr4 B2C'!$D24+'Jahr4 B2C'!L25*'Jahr4 B2C'!$D25+'Jahr4 B2C'!L26*'Jahr4 B2C'!$D26+'Jahr4 B2C'!L27*'Jahr4 B2C'!$D27+'Jahr4 B2C'!L28*'Jahr4 B2C'!$D28+'Jahr4 B2C'!L29*'Jahr4 B2C'!$D29+'Jahr4 B2C'!L30*'Jahr4 B2C'!$D30</f>
        <v>0</v>
      </c>
      <c r="N13" s="134">
        <f>'Jahr4 B2C'!M21*'Jahr4 B2C'!$D21+'Jahr4 B2C'!M22*'Jahr4 B2C'!$D22+'Jahr4 B2C'!M23*'Jahr4 B2C'!$D23+'Jahr4 B2C'!M24*'Jahr4 B2C'!$D24+'Jahr4 B2C'!M25*'Jahr4 B2C'!$D25+'Jahr4 B2C'!M26*'Jahr4 B2C'!$D26+'Jahr4 B2C'!M27*'Jahr4 B2C'!$D27+'Jahr4 B2C'!M28*'Jahr4 B2C'!$D28+'Jahr4 B2C'!M29*'Jahr4 B2C'!$D29+'Jahr4 B2C'!M30*'Jahr4 B2C'!$D30</f>
        <v>0</v>
      </c>
      <c r="O13" s="134">
        <f>'Jahr4 B2C'!N21*'Jahr4 B2C'!$D21+'Jahr4 B2C'!N22*'Jahr4 B2C'!$D22+'Jahr4 B2C'!N23*'Jahr4 B2C'!$D23+'Jahr4 B2C'!N24*'Jahr4 B2C'!$D24+'Jahr4 B2C'!N25*'Jahr4 B2C'!$D25+'Jahr4 B2C'!N26*'Jahr4 B2C'!$D26+'Jahr4 B2C'!N27*'Jahr4 B2C'!$D27+'Jahr4 B2C'!N28*'Jahr4 B2C'!$D28+'Jahr4 B2C'!N29*'Jahr4 B2C'!$D29+'Jahr4 B2C'!N30*'Jahr4 B2C'!$D30</f>
        <v>0</v>
      </c>
      <c r="P13" s="134">
        <f>'Jahr4 B2C'!O21*'Jahr4 B2C'!$D21+'Jahr4 B2C'!O22*'Jahr4 B2C'!$D22+'Jahr4 B2C'!O23*'Jahr4 B2C'!$D23+'Jahr4 B2C'!O24*'Jahr4 B2C'!$D24+'Jahr4 B2C'!O25*'Jahr4 B2C'!$D25+'Jahr4 B2C'!O26*'Jahr4 B2C'!$D26+'Jahr4 B2C'!O27*'Jahr4 B2C'!$D27+'Jahr4 B2C'!O28*'Jahr4 B2C'!$D28+'Jahr4 B2C'!O29*'Jahr4 B2C'!$D29+'Jahr4 B2C'!O30*'Jahr4 B2C'!$D30</f>
        <v>0</v>
      </c>
      <c r="Q13" s="134">
        <f>'Jahr4 B2C'!P21*'Jahr4 B2C'!$D21+'Jahr4 B2C'!P22*'Jahr4 B2C'!$D22+'Jahr4 B2C'!P23*'Jahr4 B2C'!$D23+'Jahr4 B2C'!P24*'Jahr4 B2C'!$D24+'Jahr4 B2C'!P25*'Jahr4 B2C'!$D25+'Jahr4 B2C'!P26*'Jahr4 B2C'!$D26+'Jahr4 B2C'!P27*'Jahr4 B2C'!$D27+'Jahr4 B2C'!P28*'Jahr4 B2C'!$D28+'Jahr4 B2C'!P29*'Jahr4 B2C'!$D29+'Jahr4 B2C'!P30*'Jahr4 B2C'!$D30</f>
        <v>0</v>
      </c>
      <c r="R13" s="134">
        <f t="shared" si="6"/>
        <v>0</v>
      </c>
      <c r="S13" s="56"/>
      <c r="T13" s="56"/>
      <c r="U13" s="195"/>
      <c r="V13" s="195"/>
      <c r="W13" s="195"/>
      <c r="X13" s="195"/>
      <c r="Y13" s="195"/>
      <c r="Z13" s="195"/>
      <c r="AA13" s="195"/>
      <c r="AB13" s="195"/>
      <c r="AC13" s="195"/>
      <c r="AD13" s="195"/>
      <c r="AE13" s="195"/>
      <c r="AF13" s="195"/>
      <c r="AG13" s="195"/>
      <c r="AH13" s="195"/>
      <c r="AI13" s="195"/>
      <c r="AJ13" s="195"/>
      <c r="AK13" s="195"/>
      <c r="AL13" s="195"/>
    </row>
    <row r="14" ht="15.0" customHeight="1">
      <c r="A14" s="15"/>
      <c r="B14" s="196" t="str">
        <f>'Jahr1 B2C'!A32</f>
        <v>Produktgruppe 3</v>
      </c>
      <c r="C14" s="206">
        <f>'LIQ Jahr3'!C14</f>
        <v>0.19</v>
      </c>
      <c r="D14" s="198"/>
      <c r="E14" s="134">
        <f>'LIQ Jahr3'!Q14</f>
        <v>0</v>
      </c>
      <c r="F14" s="134">
        <f>'Jahr4 B2C'!E33*'Jahr4 B2C'!$D33+'Jahr4 B2C'!E34*'Jahr4 B2C'!$D34+'Jahr4 B2C'!E35*'Jahr4 B2C'!$D35+'Jahr4 B2C'!E36*'Jahr4 B2C'!$D36+'Jahr4 B2C'!E37*'Jahr4 B2C'!$D37+'Jahr4 B2C'!E38*'Jahr4 B2C'!$D38+'Jahr4 B2C'!E39*'Jahr4 B2C'!$D39+'Jahr4 B2C'!E40*'Jahr4 B2C'!$D40+'Jahr4 B2C'!E41*'Jahr4 B2C'!$D41+'Jahr4 B2C'!E42*'Jahr4 B2C'!$D42</f>
        <v>0</v>
      </c>
      <c r="G14" s="134">
        <f>'Jahr4 B2C'!F33*'Jahr4 B2C'!$D33+'Jahr4 B2C'!F34*'Jahr4 B2C'!$D34+'Jahr4 B2C'!F35*'Jahr4 B2C'!$D35+'Jahr4 B2C'!F36*'Jahr4 B2C'!$D36+'Jahr4 B2C'!F37*'Jahr4 B2C'!$D37+'Jahr4 B2C'!F38*'Jahr4 B2C'!$D38+'Jahr4 B2C'!F39*'Jahr4 B2C'!$D39+'Jahr4 B2C'!F40*'Jahr4 B2C'!$D40+'Jahr4 B2C'!F41*'Jahr4 B2C'!$D41+'Jahr4 B2C'!F42*'Jahr4 B2C'!$D42</f>
        <v>0</v>
      </c>
      <c r="H14" s="134">
        <f>'Jahr4 B2C'!G33*'Jahr4 B2C'!$D33+'Jahr4 B2C'!G34*'Jahr4 B2C'!$D34+'Jahr4 B2C'!G35*'Jahr4 B2C'!$D35+'Jahr4 B2C'!G36*'Jahr4 B2C'!$D36+'Jahr4 B2C'!G37*'Jahr4 B2C'!$D37+'Jahr4 B2C'!G38*'Jahr4 B2C'!$D38+'Jahr4 B2C'!G39*'Jahr4 B2C'!$D39+'Jahr4 B2C'!G40*'Jahr4 B2C'!$D40+'Jahr4 B2C'!G41*'Jahr4 B2C'!$D41+'Jahr4 B2C'!G42*'Jahr4 B2C'!$D42</f>
        <v>0</v>
      </c>
      <c r="I14" s="134">
        <f>'Jahr4 B2C'!H33*'Jahr4 B2C'!$D33+'Jahr4 B2C'!H34*'Jahr4 B2C'!$D34+'Jahr4 B2C'!H35*'Jahr4 B2C'!$D35+'Jahr4 B2C'!H36*'Jahr4 B2C'!$D36+'Jahr4 B2C'!H37*'Jahr4 B2C'!$D37+'Jahr4 B2C'!H38*'Jahr4 B2C'!$D38+'Jahr4 B2C'!H39*'Jahr4 B2C'!$D39+'Jahr4 B2C'!H40*'Jahr4 B2C'!$D40+'Jahr4 B2C'!H41*'Jahr4 B2C'!$D41+'Jahr4 B2C'!H42*'Jahr4 B2C'!$D42</f>
        <v>0</v>
      </c>
      <c r="J14" s="134">
        <f>'Jahr4 B2C'!I33*'Jahr4 B2C'!$D33+'Jahr4 B2C'!I34*'Jahr4 B2C'!$D34+'Jahr4 B2C'!I35*'Jahr4 B2C'!$D35+'Jahr4 B2C'!I36*'Jahr4 B2C'!$D36+'Jahr4 B2C'!I37*'Jahr4 B2C'!$D37+'Jahr4 B2C'!I38*'Jahr4 B2C'!$D38+'Jahr4 B2C'!I39*'Jahr4 B2C'!$D39+'Jahr4 B2C'!I40*'Jahr4 B2C'!$D40+'Jahr4 B2C'!I41*'Jahr4 B2C'!$D41+'Jahr4 B2C'!I42*'Jahr4 B2C'!$D42</f>
        <v>0</v>
      </c>
      <c r="K14" s="134">
        <f>'Jahr4 B2C'!J33*'Jahr4 B2C'!$D33+'Jahr4 B2C'!J34*'Jahr4 B2C'!$D34+'Jahr4 B2C'!J35*'Jahr4 B2C'!$D35+'Jahr4 B2C'!J36*'Jahr4 B2C'!$D36+'Jahr4 B2C'!J37*'Jahr4 B2C'!$D37+'Jahr4 B2C'!J38*'Jahr4 B2C'!$D38+'Jahr4 B2C'!J39*'Jahr4 B2C'!$D39+'Jahr4 B2C'!J40*'Jahr4 B2C'!$D40+'Jahr4 B2C'!J41*'Jahr4 B2C'!$D41+'Jahr4 B2C'!J42*'Jahr4 B2C'!$D42</f>
        <v>0</v>
      </c>
      <c r="L14" s="134">
        <f>'Jahr4 B2C'!K33*'Jahr4 B2C'!$D33+'Jahr4 B2C'!K34*'Jahr4 B2C'!$D34+'Jahr4 B2C'!K35*'Jahr4 B2C'!$D35+'Jahr4 B2C'!K36*'Jahr4 B2C'!$D36+'Jahr4 B2C'!K37*'Jahr4 B2C'!$D37+'Jahr4 B2C'!K38*'Jahr4 B2C'!$D38+'Jahr4 B2C'!K39*'Jahr4 B2C'!$D39+'Jahr4 B2C'!K40*'Jahr4 B2C'!$D40+'Jahr4 B2C'!K41*'Jahr4 B2C'!$D41+'Jahr4 B2C'!K42*'Jahr4 B2C'!$D42</f>
        <v>0</v>
      </c>
      <c r="M14" s="134">
        <f>'Jahr4 B2C'!L33*'Jahr4 B2C'!$D33+'Jahr4 B2C'!L34*'Jahr4 B2C'!$D34+'Jahr4 B2C'!L35*'Jahr4 B2C'!$D35+'Jahr4 B2C'!L36*'Jahr4 B2C'!$D36+'Jahr4 B2C'!L37*'Jahr4 B2C'!$D37+'Jahr4 B2C'!L38*'Jahr4 B2C'!$D38+'Jahr4 B2C'!L39*'Jahr4 B2C'!$D39+'Jahr4 B2C'!L40*'Jahr4 B2C'!$D40+'Jahr4 B2C'!L41*'Jahr4 B2C'!$D41+'Jahr4 B2C'!L42*'Jahr4 B2C'!$D42</f>
        <v>0</v>
      </c>
      <c r="N14" s="134">
        <f>'Jahr4 B2C'!M33*'Jahr4 B2C'!$D33+'Jahr4 B2C'!M34*'Jahr4 B2C'!$D34+'Jahr4 B2C'!M35*'Jahr4 B2C'!$D35+'Jahr4 B2C'!M36*'Jahr4 B2C'!$D36+'Jahr4 B2C'!M37*'Jahr4 B2C'!$D37+'Jahr4 B2C'!M38*'Jahr4 B2C'!$D38+'Jahr4 B2C'!M39*'Jahr4 B2C'!$D39+'Jahr4 B2C'!M40*'Jahr4 B2C'!$D40+'Jahr4 B2C'!M41*'Jahr4 B2C'!$D41+'Jahr4 B2C'!M42*'Jahr4 B2C'!$D42</f>
        <v>0</v>
      </c>
      <c r="O14" s="134">
        <f>'Jahr4 B2C'!N33*'Jahr4 B2C'!$D33+'Jahr4 B2C'!N34*'Jahr4 B2C'!$D34+'Jahr4 B2C'!N35*'Jahr4 B2C'!$D35+'Jahr4 B2C'!N36*'Jahr4 B2C'!$D36+'Jahr4 B2C'!N37*'Jahr4 B2C'!$D37+'Jahr4 B2C'!N38*'Jahr4 B2C'!$D38+'Jahr4 B2C'!N39*'Jahr4 B2C'!$D39+'Jahr4 B2C'!N40*'Jahr4 B2C'!$D40+'Jahr4 B2C'!N41*'Jahr4 B2C'!$D41+'Jahr4 B2C'!N42*'Jahr4 B2C'!$D42</f>
        <v>0</v>
      </c>
      <c r="P14" s="134">
        <f>'Jahr4 B2C'!O33*'Jahr4 B2C'!$D33+'Jahr4 B2C'!O34*'Jahr4 B2C'!$D34+'Jahr4 B2C'!O35*'Jahr4 B2C'!$D35+'Jahr4 B2C'!O36*'Jahr4 B2C'!$D36+'Jahr4 B2C'!O37*'Jahr4 B2C'!$D37+'Jahr4 B2C'!O38*'Jahr4 B2C'!$D38+'Jahr4 B2C'!O39*'Jahr4 B2C'!$D39+'Jahr4 B2C'!O40*'Jahr4 B2C'!$D40+'Jahr4 B2C'!O41*'Jahr4 B2C'!$D41+'Jahr4 B2C'!O42*'Jahr4 B2C'!$D42</f>
        <v>0</v>
      </c>
      <c r="Q14" s="134">
        <f>'Jahr4 B2C'!P33*'Jahr4 B2C'!$D33+'Jahr4 B2C'!P34*'Jahr4 B2C'!$D34+'Jahr4 B2C'!P35*'Jahr4 B2C'!$D35+'Jahr4 B2C'!P36*'Jahr4 B2C'!$D36+'Jahr4 B2C'!P37*'Jahr4 B2C'!$D37+'Jahr4 B2C'!P38*'Jahr4 B2C'!$D38+'Jahr4 B2C'!P39*'Jahr4 B2C'!$D39+'Jahr4 B2C'!P40*'Jahr4 B2C'!$D40+'Jahr4 B2C'!P41*'Jahr4 B2C'!$D41+'Jahr4 B2C'!P42*'Jahr4 B2C'!$D42</f>
        <v>0</v>
      </c>
      <c r="R14" s="134">
        <f t="shared" si="6"/>
        <v>0</v>
      </c>
      <c r="S14" s="213"/>
      <c r="T14" s="213"/>
      <c r="U14" s="214"/>
      <c r="V14" s="214"/>
      <c r="W14" s="214"/>
      <c r="X14" s="214"/>
      <c r="Y14" s="214"/>
      <c r="Z14" s="214"/>
      <c r="AA14" s="214"/>
      <c r="AB14" s="214"/>
      <c r="AC14" s="214"/>
      <c r="AD14" s="214"/>
      <c r="AE14" s="214"/>
      <c r="AF14" s="214"/>
      <c r="AG14" s="214"/>
      <c r="AH14" s="214"/>
      <c r="AI14" s="214"/>
      <c r="AJ14" s="214"/>
      <c r="AK14" s="214"/>
      <c r="AL14" s="214"/>
    </row>
    <row r="15" ht="15.0" customHeight="1">
      <c r="A15" s="15"/>
      <c r="B15" s="196" t="str">
        <f>'Jahr1 B2C'!A44</f>
        <v>Produktgruppe 4</v>
      </c>
      <c r="C15" s="206">
        <f>'LIQ Jahr3'!C15</f>
        <v>0.19</v>
      </c>
      <c r="D15" s="198"/>
      <c r="E15" s="134">
        <f>'LIQ Jahr3'!Q15</f>
        <v>0</v>
      </c>
      <c r="F15" s="134">
        <f>'Jahr4 B2C'!E45*'Jahr4 B2C'!$D45+'Jahr4 B2C'!E46*'Jahr4 B2C'!$D46+'Jahr4 B2C'!E47*'Jahr4 B2C'!$D47+'Jahr4 B2C'!E48*'Jahr4 B2C'!$D48+'Jahr4 B2C'!E49*'Jahr4 B2C'!$D49+'Jahr4 B2C'!E50*'Jahr4 B2C'!$D50+'Jahr4 B2C'!E51*'Jahr4 B2C'!$D51+'Jahr4 B2C'!E52*'Jahr4 B2C'!$D52+'Jahr4 B2C'!E53*'Jahr4 B2C'!$D53+'Jahr4 B2C'!E54*'Jahr4 B2C'!$D54</f>
        <v>0</v>
      </c>
      <c r="G15" s="134">
        <f>'Jahr4 B2C'!F45*'Jahr4 B2C'!$D45+'Jahr4 B2C'!F46*'Jahr4 B2C'!$D46+'Jahr4 B2C'!F47*'Jahr4 B2C'!$D47+'Jahr4 B2C'!F48*'Jahr4 B2C'!$D48+'Jahr4 B2C'!F49*'Jahr4 B2C'!$D49+'Jahr4 B2C'!F50*'Jahr4 B2C'!$D50+'Jahr4 B2C'!F51*'Jahr4 B2C'!$D51+'Jahr4 B2C'!F52*'Jahr4 B2C'!$D52+'Jahr4 B2C'!F53*'Jahr4 B2C'!$D53+'Jahr4 B2C'!F54*'Jahr4 B2C'!$D54</f>
        <v>0</v>
      </c>
      <c r="H15" s="134">
        <f>'Jahr4 B2C'!G45*'Jahr4 B2C'!$D45+'Jahr4 B2C'!G46*'Jahr4 B2C'!$D46+'Jahr4 B2C'!G47*'Jahr4 B2C'!$D47+'Jahr4 B2C'!G48*'Jahr4 B2C'!$D48+'Jahr4 B2C'!G49*'Jahr4 B2C'!$D49+'Jahr4 B2C'!G50*'Jahr4 B2C'!$D50+'Jahr4 B2C'!G51*'Jahr4 B2C'!$D51+'Jahr4 B2C'!G52*'Jahr4 B2C'!$D52+'Jahr4 B2C'!G53*'Jahr4 B2C'!$D53+'Jahr4 B2C'!G54*'Jahr4 B2C'!$D54</f>
        <v>0</v>
      </c>
      <c r="I15" s="134">
        <f>'Jahr4 B2C'!H45*'Jahr4 B2C'!$D45+'Jahr4 B2C'!H46*'Jahr4 B2C'!$D46+'Jahr4 B2C'!H47*'Jahr4 B2C'!$D47+'Jahr4 B2C'!H48*'Jahr4 B2C'!$D48+'Jahr4 B2C'!H49*'Jahr4 B2C'!$D49+'Jahr4 B2C'!H50*'Jahr4 B2C'!$D50+'Jahr4 B2C'!H51*'Jahr4 B2C'!$D51+'Jahr4 B2C'!H52*'Jahr4 B2C'!$D52+'Jahr4 B2C'!H53*'Jahr4 B2C'!$D53+'Jahr4 B2C'!H54*'Jahr4 B2C'!$D54</f>
        <v>0</v>
      </c>
      <c r="J15" s="134">
        <f>'Jahr4 B2C'!I45*'Jahr4 B2C'!$D45+'Jahr4 B2C'!I46*'Jahr4 B2C'!$D46+'Jahr4 B2C'!I47*'Jahr4 B2C'!$D47+'Jahr4 B2C'!I48*'Jahr4 B2C'!$D48+'Jahr4 B2C'!I49*'Jahr4 B2C'!$D49+'Jahr4 B2C'!I50*'Jahr4 B2C'!$D50+'Jahr4 B2C'!I51*'Jahr4 B2C'!$D51+'Jahr4 B2C'!I52*'Jahr4 B2C'!$D52+'Jahr4 B2C'!I53*'Jahr4 B2C'!$D53+'Jahr4 B2C'!I54*'Jahr4 B2C'!$D54</f>
        <v>0</v>
      </c>
      <c r="K15" s="134">
        <f>'Jahr4 B2C'!J45*'Jahr4 B2C'!$D45+'Jahr4 B2C'!J46*'Jahr4 B2C'!$D46+'Jahr4 B2C'!J47*'Jahr4 B2C'!$D47+'Jahr4 B2C'!J48*'Jahr4 B2C'!$D48+'Jahr4 B2C'!J49*'Jahr4 B2C'!$D49+'Jahr4 B2C'!J50*'Jahr4 B2C'!$D50+'Jahr4 B2C'!J51*'Jahr4 B2C'!$D51+'Jahr4 B2C'!J52*'Jahr4 B2C'!$D52+'Jahr4 B2C'!J53*'Jahr4 B2C'!$D53+'Jahr4 B2C'!J54*'Jahr4 B2C'!$D54</f>
        <v>0</v>
      </c>
      <c r="L15" s="134">
        <f>'Jahr4 B2C'!K45*'Jahr4 B2C'!$D45+'Jahr4 B2C'!K46*'Jahr4 B2C'!$D46+'Jahr4 B2C'!K47*'Jahr4 B2C'!$D47+'Jahr4 B2C'!K48*'Jahr4 B2C'!$D48+'Jahr4 B2C'!K49*'Jahr4 B2C'!$D49+'Jahr4 B2C'!K50*'Jahr4 B2C'!$D50+'Jahr4 B2C'!K51*'Jahr4 B2C'!$D51+'Jahr4 B2C'!K52*'Jahr4 B2C'!$D52+'Jahr4 B2C'!K53*'Jahr4 B2C'!$D53+'Jahr4 B2C'!K54*'Jahr4 B2C'!$D54</f>
        <v>0</v>
      </c>
      <c r="M15" s="134">
        <f>'Jahr4 B2C'!L45*'Jahr4 B2C'!$D45+'Jahr4 B2C'!L46*'Jahr4 B2C'!$D46+'Jahr4 B2C'!L47*'Jahr4 B2C'!$D47+'Jahr4 B2C'!L48*'Jahr4 B2C'!$D48+'Jahr4 B2C'!L49*'Jahr4 B2C'!$D49+'Jahr4 B2C'!L50*'Jahr4 B2C'!$D50+'Jahr4 B2C'!L51*'Jahr4 B2C'!$D51+'Jahr4 B2C'!L52*'Jahr4 B2C'!$D52+'Jahr4 B2C'!L53*'Jahr4 B2C'!$D53+'Jahr4 B2C'!L54*'Jahr4 B2C'!$D54</f>
        <v>0</v>
      </c>
      <c r="N15" s="134">
        <f>'Jahr4 B2C'!M45*'Jahr4 B2C'!$D45+'Jahr4 B2C'!M46*'Jahr4 B2C'!$D46+'Jahr4 B2C'!M47*'Jahr4 B2C'!$D47+'Jahr4 B2C'!M48*'Jahr4 B2C'!$D48+'Jahr4 B2C'!M49*'Jahr4 B2C'!$D49+'Jahr4 B2C'!M50*'Jahr4 B2C'!$D50+'Jahr4 B2C'!M51*'Jahr4 B2C'!$D51+'Jahr4 B2C'!M52*'Jahr4 B2C'!$D52+'Jahr4 B2C'!M53*'Jahr4 B2C'!$D53+'Jahr4 B2C'!M54*'Jahr4 B2C'!$D54</f>
        <v>0</v>
      </c>
      <c r="O15" s="134">
        <f>'Jahr4 B2C'!N45*'Jahr4 B2C'!$D45+'Jahr4 B2C'!N46*'Jahr4 B2C'!$D46+'Jahr4 B2C'!N47*'Jahr4 B2C'!$D47+'Jahr4 B2C'!N48*'Jahr4 B2C'!$D48+'Jahr4 B2C'!N49*'Jahr4 B2C'!$D49+'Jahr4 B2C'!N50*'Jahr4 B2C'!$D50+'Jahr4 B2C'!N51*'Jahr4 B2C'!$D51+'Jahr4 B2C'!N52*'Jahr4 B2C'!$D52+'Jahr4 B2C'!N53*'Jahr4 B2C'!$D53+'Jahr4 B2C'!N54*'Jahr4 B2C'!$D54</f>
        <v>0</v>
      </c>
      <c r="P15" s="134">
        <f>'Jahr4 B2C'!O45*'Jahr4 B2C'!$D45+'Jahr4 B2C'!O46*'Jahr4 B2C'!$D46+'Jahr4 B2C'!O47*'Jahr4 B2C'!$D47+'Jahr4 B2C'!O48*'Jahr4 B2C'!$D48+'Jahr4 B2C'!O49*'Jahr4 B2C'!$D49+'Jahr4 B2C'!O50*'Jahr4 B2C'!$D50+'Jahr4 B2C'!O51*'Jahr4 B2C'!$D51+'Jahr4 B2C'!O52*'Jahr4 B2C'!$D52+'Jahr4 B2C'!O53*'Jahr4 B2C'!$D53+'Jahr4 B2C'!O54*'Jahr4 B2C'!$D54</f>
        <v>0</v>
      </c>
      <c r="Q15" s="134">
        <f>'Jahr4 B2C'!P45*'Jahr4 B2C'!$D45+'Jahr4 B2C'!P46*'Jahr4 B2C'!$D46+'Jahr4 B2C'!P47*'Jahr4 B2C'!$D47+'Jahr4 B2C'!P48*'Jahr4 B2C'!$D48+'Jahr4 B2C'!P49*'Jahr4 B2C'!$D49+'Jahr4 B2C'!P50*'Jahr4 B2C'!$D50+'Jahr4 B2C'!P51*'Jahr4 B2C'!$D51+'Jahr4 B2C'!P52*'Jahr4 B2C'!$D52+'Jahr4 B2C'!P53*'Jahr4 B2C'!$D53+'Jahr4 B2C'!P54*'Jahr4 B2C'!$D54</f>
        <v>0</v>
      </c>
      <c r="R15" s="134">
        <f t="shared" si="6"/>
        <v>0</v>
      </c>
      <c r="S15" s="56"/>
      <c r="T15" s="56"/>
      <c r="U15" s="195"/>
      <c r="V15" s="195"/>
      <c r="W15" s="195"/>
      <c r="X15" s="195"/>
      <c r="Y15" s="195"/>
      <c r="Z15" s="195"/>
      <c r="AA15" s="195"/>
      <c r="AB15" s="195"/>
      <c r="AC15" s="195"/>
      <c r="AD15" s="195"/>
      <c r="AE15" s="195"/>
      <c r="AF15" s="195"/>
      <c r="AG15" s="195"/>
      <c r="AH15" s="195"/>
      <c r="AI15" s="195"/>
      <c r="AJ15" s="195"/>
      <c r="AK15" s="195"/>
      <c r="AL15" s="195"/>
    </row>
    <row r="16" ht="15.0" customHeight="1">
      <c r="A16" s="15"/>
      <c r="B16" s="196" t="str">
        <f>'Jahr1 B2C'!A56</f>
        <v>Produktgruppe 5</v>
      </c>
      <c r="C16" s="206">
        <f>'LIQ Jahr3'!C16</f>
        <v>0.19</v>
      </c>
      <c r="D16" s="198"/>
      <c r="E16" s="134">
        <f>'LIQ Jahr3'!Q16</f>
        <v>0</v>
      </c>
      <c r="F16" s="134">
        <f>'Jahr4 B2C'!E57*'Jahr4 B2C'!$D57+'Jahr4 B2C'!E58*'Jahr4 B2C'!$D58+'Jahr4 B2C'!E59*'Jahr4 B2C'!$D59+'Jahr4 B2C'!E60*'Jahr4 B2C'!$D60+'Jahr4 B2C'!E61*'Jahr4 B2C'!$D61+'Jahr4 B2C'!E62*'Jahr4 B2C'!$D62+'Jahr4 B2C'!E63*'Jahr4 B2C'!$D63+'Jahr4 B2C'!E64*'Jahr4 B2C'!$D64+'Jahr4 B2C'!E65*'Jahr4 B2C'!$D65+'Jahr4 B2C'!E66*'Jahr4 B2C'!$D66</f>
        <v>0</v>
      </c>
      <c r="G16" s="134">
        <f>'Jahr4 B2C'!F57*'Jahr4 B2C'!$D57+'Jahr4 B2C'!F58*'Jahr4 B2C'!$D58+'Jahr4 B2C'!F59*'Jahr4 B2C'!$D59+'Jahr4 B2C'!F60*'Jahr4 B2C'!$D60+'Jahr4 B2C'!F61*'Jahr4 B2C'!$D61+'Jahr4 B2C'!F62*'Jahr4 B2C'!$D62+'Jahr4 B2C'!F63*'Jahr4 B2C'!$D63+'Jahr4 B2C'!F64*'Jahr4 B2C'!$D64+'Jahr4 B2C'!F65*'Jahr4 B2C'!$D65+'Jahr4 B2C'!F66*'Jahr4 B2C'!$D66</f>
        <v>0</v>
      </c>
      <c r="H16" s="134">
        <f>'Jahr4 B2C'!G57*'Jahr4 B2C'!$D57+'Jahr4 B2C'!G58*'Jahr4 B2C'!$D58+'Jahr4 B2C'!G59*'Jahr4 B2C'!$D59+'Jahr4 B2C'!G60*'Jahr4 B2C'!$D60+'Jahr4 B2C'!G61*'Jahr4 B2C'!$D61+'Jahr4 B2C'!G62*'Jahr4 B2C'!$D62+'Jahr4 B2C'!G63*'Jahr4 B2C'!$D63+'Jahr4 B2C'!G64*'Jahr4 B2C'!$D64+'Jahr4 B2C'!G65*'Jahr4 B2C'!$D65+'Jahr4 B2C'!G66*'Jahr4 B2C'!$D66</f>
        <v>0</v>
      </c>
      <c r="I16" s="134">
        <f>'Jahr4 B2C'!H57*'Jahr4 B2C'!$D57+'Jahr4 B2C'!H58*'Jahr4 B2C'!$D58+'Jahr4 B2C'!H59*'Jahr4 B2C'!$D59+'Jahr4 B2C'!H60*'Jahr4 B2C'!$D60+'Jahr4 B2C'!H61*'Jahr4 B2C'!$D61+'Jahr4 B2C'!H62*'Jahr4 B2C'!$D62+'Jahr4 B2C'!H63*'Jahr4 B2C'!$D63+'Jahr4 B2C'!H64*'Jahr4 B2C'!$D64+'Jahr4 B2C'!H65*'Jahr4 B2C'!$D65+'Jahr4 B2C'!H66*'Jahr4 B2C'!$D66</f>
        <v>0</v>
      </c>
      <c r="J16" s="134">
        <f>'Jahr4 B2C'!I57*'Jahr4 B2C'!$D57+'Jahr4 B2C'!I58*'Jahr4 B2C'!$D58+'Jahr4 B2C'!I59*'Jahr4 B2C'!$D59+'Jahr4 B2C'!I60*'Jahr4 B2C'!$D60+'Jahr4 B2C'!I61*'Jahr4 B2C'!$D61+'Jahr4 B2C'!I62*'Jahr4 B2C'!$D62+'Jahr4 B2C'!I63*'Jahr4 B2C'!$D63+'Jahr4 B2C'!I64*'Jahr4 B2C'!$D64+'Jahr4 B2C'!I65*'Jahr4 B2C'!$D65+'Jahr4 B2C'!I66*'Jahr4 B2C'!$D66</f>
        <v>0</v>
      </c>
      <c r="K16" s="134">
        <f>'Jahr4 B2C'!J57*'Jahr4 B2C'!$D57+'Jahr4 B2C'!J58*'Jahr4 B2C'!$D58+'Jahr4 B2C'!J59*'Jahr4 B2C'!$D59+'Jahr4 B2C'!J60*'Jahr4 B2C'!$D60+'Jahr4 B2C'!J61*'Jahr4 B2C'!$D61+'Jahr4 B2C'!J62*'Jahr4 B2C'!$D62+'Jahr4 B2C'!J63*'Jahr4 B2C'!$D63+'Jahr4 B2C'!J64*'Jahr4 B2C'!$D64+'Jahr4 B2C'!J65*'Jahr4 B2C'!$D65+'Jahr4 B2C'!J66*'Jahr4 B2C'!$D66</f>
        <v>0</v>
      </c>
      <c r="L16" s="134">
        <f>'Jahr4 B2C'!K57*'Jahr4 B2C'!$D57+'Jahr4 B2C'!K58*'Jahr4 B2C'!$D58+'Jahr4 B2C'!K59*'Jahr4 B2C'!$D59+'Jahr4 B2C'!K60*'Jahr4 B2C'!$D60+'Jahr4 B2C'!K61*'Jahr4 B2C'!$D61+'Jahr4 B2C'!K62*'Jahr4 B2C'!$D62+'Jahr4 B2C'!K63*'Jahr4 B2C'!$D63+'Jahr4 B2C'!K64*'Jahr4 B2C'!$D64+'Jahr4 B2C'!K65*'Jahr4 B2C'!$D65+'Jahr4 B2C'!K66*'Jahr4 B2C'!$D66</f>
        <v>0</v>
      </c>
      <c r="M16" s="134">
        <f>'Jahr4 B2C'!L57*'Jahr4 B2C'!$D57+'Jahr4 B2C'!L58*'Jahr4 B2C'!$D58+'Jahr4 B2C'!L59*'Jahr4 B2C'!$D59+'Jahr4 B2C'!L60*'Jahr4 B2C'!$D60+'Jahr4 B2C'!L61*'Jahr4 B2C'!$D61+'Jahr4 B2C'!L62*'Jahr4 B2C'!$D62+'Jahr4 B2C'!L63*'Jahr4 B2C'!$D63+'Jahr4 B2C'!L64*'Jahr4 B2C'!$D64+'Jahr4 B2C'!L65*'Jahr4 B2C'!$D65+'Jahr4 B2C'!L66*'Jahr4 B2C'!$D66</f>
        <v>0</v>
      </c>
      <c r="N16" s="134">
        <f>'Jahr4 B2C'!M57*'Jahr4 B2C'!$D57+'Jahr4 B2C'!M58*'Jahr4 B2C'!$D58+'Jahr4 B2C'!M59*'Jahr4 B2C'!$D59+'Jahr4 B2C'!M60*'Jahr4 B2C'!$D60+'Jahr4 B2C'!M61*'Jahr4 B2C'!$D61+'Jahr4 B2C'!M62*'Jahr4 B2C'!$D62+'Jahr4 B2C'!M63*'Jahr4 B2C'!$D63+'Jahr4 B2C'!M64*'Jahr4 B2C'!$D64+'Jahr4 B2C'!M65*'Jahr4 B2C'!$D65+'Jahr4 B2C'!M66*'Jahr4 B2C'!$D66</f>
        <v>0</v>
      </c>
      <c r="O16" s="134">
        <f>'Jahr4 B2C'!N57*'Jahr4 B2C'!$D57+'Jahr4 B2C'!N58*'Jahr4 B2C'!$D58+'Jahr4 B2C'!N59*'Jahr4 B2C'!$D59+'Jahr4 B2C'!N60*'Jahr4 B2C'!$D60+'Jahr4 B2C'!N61*'Jahr4 B2C'!$D61+'Jahr4 B2C'!N62*'Jahr4 B2C'!$D62+'Jahr4 B2C'!N63*'Jahr4 B2C'!$D63+'Jahr4 B2C'!N64*'Jahr4 B2C'!$D64+'Jahr4 B2C'!N65*'Jahr4 B2C'!$D65+'Jahr4 B2C'!N66*'Jahr4 B2C'!$D66</f>
        <v>0</v>
      </c>
      <c r="P16" s="134">
        <f>'Jahr4 B2C'!O57*'Jahr4 B2C'!$D57+'Jahr4 B2C'!O58*'Jahr4 B2C'!$D58+'Jahr4 B2C'!O59*'Jahr4 B2C'!$D59+'Jahr4 B2C'!O60*'Jahr4 B2C'!$D60+'Jahr4 B2C'!O61*'Jahr4 B2C'!$D61+'Jahr4 B2C'!O62*'Jahr4 B2C'!$D62+'Jahr4 B2C'!O63*'Jahr4 B2C'!$D63+'Jahr4 B2C'!O64*'Jahr4 B2C'!$D64+'Jahr4 B2C'!O65*'Jahr4 B2C'!$D65+'Jahr4 B2C'!O66*'Jahr4 B2C'!$D66</f>
        <v>0</v>
      </c>
      <c r="Q16" s="134">
        <f>'Jahr4 B2C'!P57*'Jahr4 B2C'!$D57+'Jahr4 B2C'!P58*'Jahr4 B2C'!$D58+'Jahr4 B2C'!P59*'Jahr4 B2C'!$D59+'Jahr4 B2C'!P60*'Jahr4 B2C'!$D60+'Jahr4 B2C'!P61*'Jahr4 B2C'!$D61+'Jahr4 B2C'!P62*'Jahr4 B2C'!$D62+'Jahr4 B2C'!P63*'Jahr4 B2C'!$D63+'Jahr4 B2C'!P64*'Jahr4 B2C'!$D64+'Jahr4 B2C'!P65*'Jahr4 B2C'!$D65+'Jahr4 B2C'!P66*'Jahr4 B2C'!$D66</f>
        <v>0</v>
      </c>
      <c r="R16" s="134">
        <f t="shared" si="6"/>
        <v>0</v>
      </c>
      <c r="S16" s="56"/>
      <c r="T16" s="56"/>
      <c r="U16" s="195"/>
      <c r="V16" s="195"/>
      <c r="W16" s="195"/>
      <c r="X16" s="195"/>
      <c r="Y16" s="195"/>
      <c r="Z16" s="195"/>
      <c r="AA16" s="195"/>
      <c r="AB16" s="195"/>
      <c r="AC16" s="195"/>
      <c r="AD16" s="195"/>
      <c r="AE16" s="195"/>
      <c r="AF16" s="195"/>
      <c r="AG16" s="195"/>
      <c r="AH16" s="195"/>
      <c r="AI16" s="195"/>
      <c r="AJ16" s="195"/>
      <c r="AK16" s="195"/>
      <c r="AL16" s="195"/>
    </row>
    <row r="17" ht="3.75" customHeight="1">
      <c r="A17" s="15"/>
      <c r="B17" s="196"/>
      <c r="C17" s="217"/>
      <c r="D17" s="198"/>
      <c r="E17" s="134"/>
      <c r="F17" s="134"/>
      <c r="G17" s="134"/>
      <c r="H17" s="134"/>
      <c r="I17" s="134"/>
      <c r="J17" s="134"/>
      <c r="K17" s="134"/>
      <c r="L17" s="134"/>
      <c r="M17" s="134"/>
      <c r="N17" s="134"/>
      <c r="O17" s="134"/>
      <c r="P17" s="134"/>
      <c r="Q17" s="134"/>
      <c r="R17" s="134"/>
      <c r="S17" s="56"/>
      <c r="T17" s="56"/>
      <c r="U17" s="195"/>
      <c r="V17" s="195"/>
      <c r="W17" s="195"/>
      <c r="X17" s="195"/>
      <c r="Y17" s="195"/>
      <c r="Z17" s="195"/>
      <c r="AA17" s="195"/>
      <c r="AB17" s="195"/>
      <c r="AC17" s="195"/>
      <c r="AD17" s="195"/>
      <c r="AE17" s="195"/>
      <c r="AF17" s="195"/>
      <c r="AG17" s="195"/>
      <c r="AH17" s="195"/>
      <c r="AI17" s="195"/>
      <c r="AJ17" s="195"/>
      <c r="AK17" s="195"/>
      <c r="AL17" s="195"/>
    </row>
    <row r="18" ht="15.0" customHeight="1">
      <c r="A18" s="200" t="s">
        <v>264</v>
      </c>
      <c r="B18" s="210" t="str">
        <f>'LIQ Jahr1'!B18</f>
        <v>Umsätze B2B (Geschäftskunden)</v>
      </c>
      <c r="C18" s="202"/>
      <c r="D18" s="203"/>
      <c r="E18" s="204">
        <f t="shared" ref="E18:Q18" si="7">SUM(E19:E23)</f>
        <v>0</v>
      </c>
      <c r="F18" s="204">
        <f t="shared" si="7"/>
        <v>0</v>
      </c>
      <c r="G18" s="204">
        <f t="shared" si="7"/>
        <v>0</v>
      </c>
      <c r="H18" s="204">
        <f t="shared" si="7"/>
        <v>0</v>
      </c>
      <c r="I18" s="204">
        <f t="shared" si="7"/>
        <v>0</v>
      </c>
      <c r="J18" s="204">
        <f t="shared" si="7"/>
        <v>0</v>
      </c>
      <c r="K18" s="204">
        <f t="shared" si="7"/>
        <v>0</v>
      </c>
      <c r="L18" s="204">
        <f t="shared" si="7"/>
        <v>0</v>
      </c>
      <c r="M18" s="204">
        <f t="shared" si="7"/>
        <v>0</v>
      </c>
      <c r="N18" s="204">
        <f t="shared" si="7"/>
        <v>0</v>
      </c>
      <c r="O18" s="204">
        <f t="shared" si="7"/>
        <v>0</v>
      </c>
      <c r="P18" s="204">
        <f t="shared" si="7"/>
        <v>0</v>
      </c>
      <c r="Q18" s="204">
        <f t="shared" si="7"/>
        <v>0</v>
      </c>
      <c r="R18" s="204">
        <f t="shared" ref="R18:R23" si="8">F18+G18+H18+I18+J18+K18+L18+M18+N18+O18+P18+Q18</f>
        <v>0</v>
      </c>
      <c r="S18" s="56"/>
      <c r="T18" s="56"/>
      <c r="U18" s="195"/>
      <c r="V18" s="195"/>
      <c r="W18" s="195"/>
      <c r="X18" s="195"/>
      <c r="Y18" s="195"/>
      <c r="Z18" s="195"/>
      <c r="AA18" s="195"/>
      <c r="AB18" s="195"/>
      <c r="AC18" s="195"/>
      <c r="AD18" s="195"/>
      <c r="AE18" s="195"/>
      <c r="AF18" s="195"/>
      <c r="AG18" s="195"/>
      <c r="AH18" s="195"/>
      <c r="AI18" s="195"/>
      <c r="AJ18" s="195"/>
      <c r="AK18" s="195"/>
      <c r="AL18" s="195"/>
    </row>
    <row r="19" ht="15.0" customHeight="1">
      <c r="A19" s="205"/>
      <c r="B19" s="196" t="str">
        <f>'Jahr1 B2B'!A8</f>
        <v>Produktgruppe 1</v>
      </c>
      <c r="C19" s="206">
        <f>'LIQ Jahr3'!C19</f>
        <v>0.19</v>
      </c>
      <c r="D19" s="198"/>
      <c r="E19" s="134">
        <f>'LIQ Jahr3'!Q19</f>
        <v>0</v>
      </c>
      <c r="F19" s="134">
        <f>('Jahr4 B2B'!E9*'Jahr4 B2B'!$D9+'Jahr4 B2B'!E10*'Jahr4 B2B'!$D10+'Jahr4 B2B'!E11*'Jahr4 B2B'!$D11+'Jahr4 B2B'!E12*'Jahr4 B2B'!$D12+'Jahr4 B2B'!E13*'Jahr4 B2B'!$D13+'Jahr4 B2B'!E14*'Jahr4 B2B'!$D14+'Jahr4 B2B'!E15*'Jahr4 B2B'!$D15+'Jahr4 B2B'!E16*'Jahr4 B2B'!$D16+'Jahr4 B2B'!E17*'Jahr4 B2B'!$D17+'Jahr4 B2B'!E18*'Jahr4 B2B'!$D18)*(1+$C19)</f>
        <v>0</v>
      </c>
      <c r="G19" s="134">
        <f>('Jahr4 B2B'!F9*'Jahr4 B2B'!$D9+'Jahr4 B2B'!F10*'Jahr4 B2B'!$D10+'Jahr4 B2B'!F11*'Jahr4 B2B'!$D11+'Jahr4 B2B'!F12*'Jahr4 B2B'!$D12+'Jahr4 B2B'!F13*'Jahr4 B2B'!$D13+'Jahr4 B2B'!F14*'Jahr4 B2B'!$D14+'Jahr4 B2B'!F15*'Jahr4 B2B'!$D15+'Jahr4 B2B'!F16*'Jahr4 B2B'!$D16+'Jahr4 B2B'!F17*'Jahr4 B2B'!$D17+'Jahr4 B2B'!F18*'Jahr4 B2B'!$D18)*(1+$C19)</f>
        <v>0</v>
      </c>
      <c r="H19" s="134">
        <f>('Jahr4 B2B'!G9*'Jahr4 B2B'!$D9+'Jahr4 B2B'!G10*'Jahr4 B2B'!$D10+'Jahr4 B2B'!G11*'Jahr4 B2B'!$D11+'Jahr4 B2B'!G12*'Jahr4 B2B'!$D12+'Jahr4 B2B'!G13*'Jahr4 B2B'!$D13+'Jahr4 B2B'!G14*'Jahr4 B2B'!$D14+'Jahr4 B2B'!G15*'Jahr4 B2B'!$D15+'Jahr4 B2B'!G16*'Jahr4 B2B'!$D16+'Jahr4 B2B'!G17*'Jahr4 B2B'!$D17+'Jahr4 B2B'!G18*'Jahr4 B2B'!$D18)*(1+$C19)</f>
        <v>0</v>
      </c>
      <c r="I19" s="134">
        <f>('Jahr4 B2B'!H9*'Jahr4 B2B'!$D9+'Jahr4 B2B'!H10*'Jahr4 B2B'!$D10+'Jahr4 B2B'!H11*'Jahr4 B2B'!$D11+'Jahr4 B2B'!H12*'Jahr4 B2B'!$D12+'Jahr4 B2B'!H13*'Jahr4 B2B'!$D13+'Jahr4 B2B'!H14*'Jahr4 B2B'!$D14+'Jahr4 B2B'!H15*'Jahr4 B2B'!$D15+'Jahr4 B2B'!H16*'Jahr4 B2B'!$D16+'Jahr4 B2B'!H17*'Jahr4 B2B'!$D17+'Jahr4 B2B'!H18*'Jahr4 B2B'!$D18)*(1+$C19)</f>
        <v>0</v>
      </c>
      <c r="J19" s="134">
        <f>('Jahr4 B2B'!I9*'Jahr4 B2B'!$D9+'Jahr4 B2B'!I10*'Jahr4 B2B'!$D10+'Jahr4 B2B'!I11*'Jahr4 B2B'!$D11+'Jahr4 B2B'!I12*'Jahr4 B2B'!$D12+'Jahr4 B2B'!I13*'Jahr4 B2B'!$D13+'Jahr4 B2B'!I14*'Jahr4 B2B'!$D14+'Jahr4 B2B'!I15*'Jahr4 B2B'!$D15+'Jahr4 B2B'!I16*'Jahr4 B2B'!$D16+'Jahr4 B2B'!I17*'Jahr4 B2B'!$D17+'Jahr4 B2B'!I18*'Jahr4 B2B'!$D18)*(1+$C19)</f>
        <v>0</v>
      </c>
      <c r="K19" s="134">
        <f>('Jahr4 B2B'!J9*'Jahr4 B2B'!$D9+'Jahr4 B2B'!J10*'Jahr4 B2B'!$D10+'Jahr4 B2B'!J11*'Jahr4 B2B'!$D11+'Jahr4 B2B'!J12*'Jahr4 B2B'!$D12+'Jahr4 B2B'!J13*'Jahr4 B2B'!$D13+'Jahr4 B2B'!J14*'Jahr4 B2B'!$D14+'Jahr4 B2B'!J15*'Jahr4 B2B'!$D15+'Jahr4 B2B'!J16*'Jahr4 B2B'!$D16+'Jahr4 B2B'!J17*'Jahr4 B2B'!$D17+'Jahr4 B2B'!J18*'Jahr4 B2B'!$D18)*(1+$C19)</f>
        <v>0</v>
      </c>
      <c r="L19" s="134">
        <f>('Jahr4 B2B'!K9*'Jahr4 B2B'!$D9+'Jahr4 B2B'!K10*'Jahr4 B2B'!$D10+'Jahr4 B2B'!K11*'Jahr4 B2B'!$D11+'Jahr4 B2B'!K12*'Jahr4 B2B'!$D12+'Jahr4 B2B'!K13*'Jahr4 B2B'!$D13+'Jahr4 B2B'!K14*'Jahr4 B2B'!$D14+'Jahr4 B2B'!K15*'Jahr4 B2B'!$D15+'Jahr4 B2B'!K16*'Jahr4 B2B'!$D16+'Jahr4 B2B'!K17*'Jahr4 B2B'!$D17+'Jahr4 B2B'!K18*'Jahr4 B2B'!$D18)*(1+$C19)</f>
        <v>0</v>
      </c>
      <c r="M19" s="134">
        <f>('Jahr4 B2B'!L9*'Jahr4 B2B'!$D9+'Jahr4 B2B'!L10*'Jahr4 B2B'!$D10+'Jahr4 B2B'!L11*'Jahr4 B2B'!$D11+'Jahr4 B2B'!L12*'Jahr4 B2B'!$D12+'Jahr4 B2B'!L13*'Jahr4 B2B'!$D13+'Jahr4 B2B'!L14*'Jahr4 B2B'!$D14+'Jahr4 B2B'!L15*'Jahr4 B2B'!$D15+'Jahr4 B2B'!L16*'Jahr4 B2B'!$D16+'Jahr4 B2B'!L17*'Jahr4 B2B'!$D17+'Jahr4 B2B'!L18*'Jahr4 B2B'!$D18)*(1+$C19)</f>
        <v>0</v>
      </c>
      <c r="N19" s="134">
        <f>('Jahr4 B2B'!M9*'Jahr4 B2B'!$D9+'Jahr4 B2B'!M10*'Jahr4 B2B'!$D10+'Jahr4 B2B'!M11*'Jahr4 B2B'!$D11+'Jahr4 B2B'!M12*'Jahr4 B2B'!$D12+'Jahr4 B2B'!M13*'Jahr4 B2B'!$D13+'Jahr4 B2B'!M14*'Jahr4 B2B'!$D14+'Jahr4 B2B'!M15*'Jahr4 B2B'!$D15+'Jahr4 B2B'!M16*'Jahr4 B2B'!$D16+'Jahr4 B2B'!M17*'Jahr4 B2B'!$D17+'Jahr4 B2B'!M18*'Jahr4 B2B'!$D18)*(1+$C19)</f>
        <v>0</v>
      </c>
      <c r="O19" s="134">
        <f>('Jahr4 B2B'!N9*'Jahr4 B2B'!$D9+'Jahr4 B2B'!N10*'Jahr4 B2B'!$D10+'Jahr4 B2B'!N11*'Jahr4 B2B'!$D11+'Jahr4 B2B'!N12*'Jahr4 B2B'!$D12+'Jahr4 B2B'!N13*'Jahr4 B2B'!$D13+'Jahr4 B2B'!N14*'Jahr4 B2B'!$D14+'Jahr4 B2B'!N15*'Jahr4 B2B'!$D15+'Jahr4 B2B'!N16*'Jahr4 B2B'!$D16+'Jahr4 B2B'!N17*'Jahr4 B2B'!$D17+'Jahr4 B2B'!N18*'Jahr4 B2B'!$D18)*(1+$C19)</f>
        <v>0</v>
      </c>
      <c r="P19" s="134">
        <f>('Jahr4 B2B'!O9*'Jahr4 B2B'!$D9+'Jahr4 B2B'!O10*'Jahr4 B2B'!$D10+'Jahr4 B2B'!O11*'Jahr4 B2B'!$D11+'Jahr4 B2B'!O12*'Jahr4 B2B'!$D12+'Jahr4 B2B'!O13*'Jahr4 B2B'!$D13+'Jahr4 B2B'!O14*'Jahr4 B2B'!$D14+'Jahr4 B2B'!O15*'Jahr4 B2B'!$D15+'Jahr4 B2B'!O16*'Jahr4 B2B'!$D16+'Jahr4 B2B'!O17*'Jahr4 B2B'!$D17+'Jahr4 B2B'!O18*'Jahr4 B2B'!$D18)*(1+$C19)</f>
        <v>0</v>
      </c>
      <c r="Q19" s="134">
        <f>('Jahr4 B2B'!P9*'Jahr4 B2B'!$D9+'Jahr4 B2B'!P10*'Jahr4 B2B'!$D10+'Jahr4 B2B'!P11*'Jahr4 B2B'!$D11+'Jahr4 B2B'!P12*'Jahr4 B2B'!$D12+'Jahr4 B2B'!P13*'Jahr4 B2B'!$D13+'Jahr4 B2B'!P14*'Jahr4 B2B'!$D14+'Jahr4 B2B'!P15*'Jahr4 B2B'!$D15+'Jahr4 B2B'!P16*'Jahr4 B2B'!$D16+'Jahr4 B2B'!P17*'Jahr4 B2B'!$D17+'Jahr4 B2B'!P18*'Jahr4 B2B'!$D18)*(1+$C19)</f>
        <v>0</v>
      </c>
      <c r="R19" s="134">
        <f t="shared" si="8"/>
        <v>0</v>
      </c>
      <c r="S19" s="211"/>
      <c r="T19" s="211"/>
      <c r="U19" s="212"/>
      <c r="V19" s="212"/>
      <c r="W19" s="212"/>
      <c r="X19" s="212"/>
      <c r="Y19" s="212"/>
      <c r="Z19" s="212"/>
      <c r="AA19" s="212"/>
      <c r="AB19" s="212"/>
      <c r="AC19" s="212"/>
      <c r="AD19" s="212"/>
      <c r="AE19" s="212"/>
      <c r="AF19" s="212"/>
      <c r="AG19" s="212"/>
      <c r="AH19" s="212"/>
      <c r="AI19" s="212"/>
      <c r="AJ19" s="212"/>
      <c r="AK19" s="212"/>
      <c r="AL19" s="212"/>
    </row>
    <row r="20" ht="15.0" customHeight="1">
      <c r="A20" s="15"/>
      <c r="B20" s="196" t="str">
        <f>'Jahr1 B2B'!A20</f>
        <v>Produktgruppe 2</v>
      </c>
      <c r="C20" s="206">
        <f>'LIQ Jahr3'!C20</f>
        <v>0.19</v>
      </c>
      <c r="D20" s="198"/>
      <c r="E20" s="134">
        <f>'LIQ Jahr3'!Q20</f>
        <v>0</v>
      </c>
      <c r="F20" s="134">
        <f>('Jahr4 B2B'!E21*'Jahr4 B2B'!$D21+'Jahr4 B2B'!E22*'Jahr4 B2B'!$D22+'Jahr4 B2B'!E23*'Jahr4 B2B'!$D23+'Jahr4 B2B'!E24*'Jahr4 B2B'!$D24+'Jahr4 B2B'!E25*'Jahr4 B2B'!$D25+'Jahr4 B2B'!E26*'Jahr4 B2B'!$D26+'Jahr4 B2B'!E27*'Jahr4 B2B'!$D27+'Jahr4 B2B'!E28*'Jahr4 B2B'!$D28+'Jahr4 B2B'!E29*'Jahr4 B2B'!$D29+'Jahr4 B2B'!E30*'Jahr4 B2B'!$D30)*(1+$C20)</f>
        <v>0</v>
      </c>
      <c r="G20" s="134">
        <f>('Jahr4 B2B'!F21*'Jahr4 B2B'!$D21+'Jahr4 B2B'!F22*'Jahr4 B2B'!$D22+'Jahr4 B2B'!F23*'Jahr4 B2B'!$D23+'Jahr4 B2B'!F24*'Jahr4 B2B'!$D24+'Jahr4 B2B'!F25*'Jahr4 B2B'!$D25+'Jahr4 B2B'!F26*'Jahr4 B2B'!$D26+'Jahr4 B2B'!F27*'Jahr4 B2B'!$D27+'Jahr4 B2B'!F28*'Jahr4 B2B'!$D28+'Jahr4 B2B'!F29*'Jahr4 B2B'!$D29+'Jahr4 B2B'!F30*'Jahr4 B2B'!$D30)*(1+$C20)</f>
        <v>0</v>
      </c>
      <c r="H20" s="134">
        <f>('Jahr4 B2B'!G21*'Jahr4 B2B'!$D21+'Jahr4 B2B'!G22*'Jahr4 B2B'!$D22+'Jahr4 B2B'!G23*'Jahr4 B2B'!$D23+'Jahr4 B2B'!G24*'Jahr4 B2B'!$D24+'Jahr4 B2B'!G25*'Jahr4 B2B'!$D25+'Jahr4 B2B'!G26*'Jahr4 B2B'!$D26+'Jahr4 B2B'!G27*'Jahr4 B2B'!$D27+'Jahr4 B2B'!G28*'Jahr4 B2B'!$D28+'Jahr4 B2B'!G29*'Jahr4 B2B'!$D29+'Jahr4 B2B'!G30*'Jahr4 B2B'!$D30)*(1+$C20)</f>
        <v>0</v>
      </c>
      <c r="I20" s="134">
        <f>('Jahr4 B2B'!H21*'Jahr4 B2B'!$D21+'Jahr4 B2B'!H22*'Jahr4 B2B'!$D22+'Jahr4 B2B'!H23*'Jahr4 B2B'!$D23+'Jahr4 B2B'!H24*'Jahr4 B2B'!$D24+'Jahr4 B2B'!H25*'Jahr4 B2B'!$D25+'Jahr4 B2B'!H26*'Jahr4 B2B'!$D26+'Jahr4 B2B'!H27*'Jahr4 B2B'!$D27+'Jahr4 B2B'!H28*'Jahr4 B2B'!$D28+'Jahr4 B2B'!H29*'Jahr4 B2B'!$D29+'Jahr4 B2B'!H30*'Jahr4 B2B'!$D30)*(1+$C20)</f>
        <v>0</v>
      </c>
      <c r="J20" s="134">
        <f>('Jahr4 B2B'!I21*'Jahr4 B2B'!$D21+'Jahr4 B2B'!I22*'Jahr4 B2B'!$D22+'Jahr4 B2B'!I23*'Jahr4 B2B'!$D23+'Jahr4 B2B'!I24*'Jahr4 B2B'!$D24+'Jahr4 B2B'!I25*'Jahr4 B2B'!$D25+'Jahr4 B2B'!I26*'Jahr4 B2B'!$D26+'Jahr4 B2B'!I27*'Jahr4 B2B'!$D27+'Jahr4 B2B'!I28*'Jahr4 B2B'!$D28+'Jahr4 B2B'!I29*'Jahr4 B2B'!$D29+'Jahr4 B2B'!I30*'Jahr4 B2B'!$D30)*(1+$C20)</f>
        <v>0</v>
      </c>
      <c r="K20" s="134">
        <f>('Jahr4 B2B'!J21*'Jahr4 B2B'!$D21+'Jahr4 B2B'!J22*'Jahr4 B2B'!$D22+'Jahr4 B2B'!J23*'Jahr4 B2B'!$D23+'Jahr4 B2B'!J24*'Jahr4 B2B'!$D24+'Jahr4 B2B'!J25*'Jahr4 B2B'!$D25+'Jahr4 B2B'!J26*'Jahr4 B2B'!$D26+'Jahr4 B2B'!J27*'Jahr4 B2B'!$D27+'Jahr4 B2B'!J28*'Jahr4 B2B'!$D28+'Jahr4 B2B'!J29*'Jahr4 B2B'!$D29+'Jahr4 B2B'!J30*'Jahr4 B2B'!$D30)*(1+$C20)</f>
        <v>0</v>
      </c>
      <c r="L20" s="134">
        <f>('Jahr4 B2B'!K21*'Jahr4 B2B'!$D21+'Jahr4 B2B'!K22*'Jahr4 B2B'!$D22+'Jahr4 B2B'!K23*'Jahr4 B2B'!$D23+'Jahr4 B2B'!K24*'Jahr4 B2B'!$D24+'Jahr4 B2B'!K25*'Jahr4 B2B'!$D25+'Jahr4 B2B'!K26*'Jahr4 B2B'!$D26+'Jahr4 B2B'!K27*'Jahr4 B2B'!$D27+'Jahr4 B2B'!K28*'Jahr4 B2B'!$D28+'Jahr4 B2B'!K29*'Jahr4 B2B'!$D29+'Jahr4 B2B'!K30*'Jahr4 B2B'!$D30)*(1+$C20)</f>
        <v>0</v>
      </c>
      <c r="M20" s="134">
        <f>('Jahr4 B2B'!L21*'Jahr4 B2B'!$D21+'Jahr4 B2B'!L22*'Jahr4 B2B'!$D22+'Jahr4 B2B'!L23*'Jahr4 B2B'!$D23+'Jahr4 B2B'!L24*'Jahr4 B2B'!$D24+'Jahr4 B2B'!L25*'Jahr4 B2B'!$D25+'Jahr4 B2B'!L26*'Jahr4 B2B'!$D26+'Jahr4 B2B'!L27*'Jahr4 B2B'!$D27+'Jahr4 B2B'!L28*'Jahr4 B2B'!$D28+'Jahr4 B2B'!L29*'Jahr4 B2B'!$D29+'Jahr4 B2B'!L30*'Jahr4 B2B'!$D30)*(1+$C20)</f>
        <v>0</v>
      </c>
      <c r="N20" s="134">
        <f>('Jahr4 B2B'!M21*'Jahr4 B2B'!$D21+'Jahr4 B2B'!M22*'Jahr4 B2B'!$D22+'Jahr4 B2B'!M23*'Jahr4 B2B'!$D23+'Jahr4 B2B'!M24*'Jahr4 B2B'!$D24+'Jahr4 B2B'!M25*'Jahr4 B2B'!$D25+'Jahr4 B2B'!M26*'Jahr4 B2B'!$D26+'Jahr4 B2B'!M27*'Jahr4 B2B'!$D27+'Jahr4 B2B'!M28*'Jahr4 B2B'!$D28+'Jahr4 B2B'!M29*'Jahr4 B2B'!$D29+'Jahr4 B2B'!M30*'Jahr4 B2B'!$D30)*(1+$C20)</f>
        <v>0</v>
      </c>
      <c r="O20" s="134">
        <f>('Jahr4 B2B'!N21*'Jahr4 B2B'!$D21+'Jahr4 B2B'!N22*'Jahr4 B2B'!$D22+'Jahr4 B2B'!N23*'Jahr4 B2B'!$D23+'Jahr4 B2B'!N24*'Jahr4 B2B'!$D24+'Jahr4 B2B'!N25*'Jahr4 B2B'!$D25+'Jahr4 B2B'!N26*'Jahr4 B2B'!$D26+'Jahr4 B2B'!N27*'Jahr4 B2B'!$D27+'Jahr4 B2B'!N28*'Jahr4 B2B'!$D28+'Jahr4 B2B'!N29*'Jahr4 B2B'!$D29+'Jahr4 B2B'!N30*'Jahr4 B2B'!$D30)*(1+$C20)</f>
        <v>0</v>
      </c>
      <c r="P20" s="134">
        <f>('Jahr4 B2B'!O21*'Jahr4 B2B'!$D21+'Jahr4 B2B'!O22*'Jahr4 B2B'!$D22+'Jahr4 B2B'!O23*'Jahr4 B2B'!$D23+'Jahr4 B2B'!O24*'Jahr4 B2B'!$D24+'Jahr4 B2B'!O25*'Jahr4 B2B'!$D25+'Jahr4 B2B'!O26*'Jahr4 B2B'!$D26+'Jahr4 B2B'!O27*'Jahr4 B2B'!$D27+'Jahr4 B2B'!O28*'Jahr4 B2B'!$D28+'Jahr4 B2B'!O29*'Jahr4 B2B'!$D29+'Jahr4 B2B'!O30*'Jahr4 B2B'!$D30)*(1+$C20)</f>
        <v>0</v>
      </c>
      <c r="Q20" s="134">
        <f>('Jahr4 B2B'!P21*'Jahr4 B2B'!$D21+'Jahr4 B2B'!P22*'Jahr4 B2B'!$D22+'Jahr4 B2B'!P23*'Jahr4 B2B'!$D23+'Jahr4 B2B'!P24*'Jahr4 B2B'!$D24+'Jahr4 B2B'!P25*'Jahr4 B2B'!$D25+'Jahr4 B2B'!P26*'Jahr4 B2B'!$D26+'Jahr4 B2B'!P27*'Jahr4 B2B'!$D27+'Jahr4 B2B'!P28*'Jahr4 B2B'!$D28+'Jahr4 B2B'!P29*'Jahr4 B2B'!$D29+'Jahr4 B2B'!P30*'Jahr4 B2B'!$D30)*(1+$C20)</f>
        <v>0</v>
      </c>
      <c r="R20" s="134">
        <f t="shared" si="8"/>
        <v>0</v>
      </c>
      <c r="S20" s="56"/>
      <c r="T20" s="56"/>
      <c r="U20" s="195"/>
      <c r="V20" s="195"/>
      <c r="W20" s="195"/>
      <c r="X20" s="195"/>
      <c r="Y20" s="195"/>
      <c r="Z20" s="195"/>
      <c r="AA20" s="195"/>
      <c r="AB20" s="195"/>
      <c r="AC20" s="195"/>
      <c r="AD20" s="195"/>
      <c r="AE20" s="195"/>
      <c r="AF20" s="195"/>
      <c r="AG20" s="195"/>
      <c r="AH20" s="195"/>
      <c r="AI20" s="195"/>
      <c r="AJ20" s="195"/>
      <c r="AK20" s="195"/>
      <c r="AL20" s="195"/>
    </row>
    <row r="21" ht="15.0" customHeight="1">
      <c r="A21" s="15"/>
      <c r="B21" s="196" t="str">
        <f>'Jahr1 B2B'!A32</f>
        <v>Produktgruppe 3</v>
      </c>
      <c r="C21" s="206">
        <f>'LIQ Jahr3'!C21</f>
        <v>0.19</v>
      </c>
      <c r="D21" s="198"/>
      <c r="E21" s="134">
        <f>'LIQ Jahr3'!Q21</f>
        <v>0</v>
      </c>
      <c r="F21" s="134">
        <f>('Jahr4 B2B'!E33*'Jahr4 B2B'!$D33+'Jahr4 B2B'!E34*'Jahr4 B2B'!$D34+'Jahr4 B2B'!E35*'Jahr4 B2B'!$D35+'Jahr4 B2B'!E36*'Jahr4 B2B'!$D36+'Jahr4 B2B'!E37*'Jahr4 B2B'!$D37+'Jahr4 B2B'!E38*'Jahr4 B2B'!$D38+'Jahr4 B2B'!E39*'Jahr4 B2B'!$D39+'Jahr4 B2B'!E40*'Jahr4 B2B'!$D40+'Jahr4 B2B'!E41*'Jahr4 B2B'!$D41+'Jahr4 B2B'!E42*'Jahr4 B2B'!$D42)*(1+$C21)</f>
        <v>0</v>
      </c>
      <c r="G21" s="134">
        <f>('Jahr4 B2B'!F33*'Jahr4 B2B'!$D33+'Jahr4 B2B'!F34*'Jahr4 B2B'!$D34+'Jahr4 B2B'!F35*'Jahr4 B2B'!$D35+'Jahr4 B2B'!F36*'Jahr4 B2B'!$D36+'Jahr4 B2B'!F37*'Jahr4 B2B'!$D37+'Jahr4 B2B'!F38*'Jahr4 B2B'!$D38+'Jahr4 B2B'!F39*'Jahr4 B2B'!$D39+'Jahr4 B2B'!F40*'Jahr4 B2B'!$D40+'Jahr4 B2B'!F41*'Jahr4 B2B'!$D41+'Jahr4 B2B'!F42*'Jahr4 B2B'!$D42)*(1+$C21)</f>
        <v>0</v>
      </c>
      <c r="H21" s="134">
        <f>('Jahr4 B2B'!G33*'Jahr4 B2B'!$D33+'Jahr4 B2B'!G34*'Jahr4 B2B'!$D34+'Jahr4 B2B'!G35*'Jahr4 B2B'!$D35+'Jahr4 B2B'!G36*'Jahr4 B2B'!$D36+'Jahr4 B2B'!G37*'Jahr4 B2B'!$D37+'Jahr4 B2B'!G38*'Jahr4 B2B'!$D38+'Jahr4 B2B'!G39*'Jahr4 B2B'!$D39+'Jahr4 B2B'!G40*'Jahr4 B2B'!$D40+'Jahr4 B2B'!G41*'Jahr4 B2B'!$D41+'Jahr4 B2B'!G42*'Jahr4 B2B'!$D42)*(1+$C21)</f>
        <v>0</v>
      </c>
      <c r="I21" s="134">
        <f>('Jahr4 B2B'!H33*'Jahr4 B2B'!$D33+'Jahr4 B2B'!H34*'Jahr4 B2B'!$D34+'Jahr4 B2B'!H35*'Jahr4 B2B'!$D35+'Jahr4 B2B'!H36*'Jahr4 B2B'!$D36+'Jahr4 B2B'!H37*'Jahr4 B2B'!$D37+'Jahr4 B2B'!H38*'Jahr4 B2B'!$D38+'Jahr4 B2B'!H39*'Jahr4 B2B'!$D39+'Jahr4 B2B'!H40*'Jahr4 B2B'!$D40+'Jahr4 B2B'!H41*'Jahr4 B2B'!$D41+'Jahr4 B2B'!H42*'Jahr4 B2B'!$D42)*(1+$C21)</f>
        <v>0</v>
      </c>
      <c r="J21" s="134">
        <f>('Jahr4 B2B'!I33*'Jahr4 B2B'!$D33+'Jahr4 B2B'!I34*'Jahr4 B2B'!$D34+'Jahr4 B2B'!I35*'Jahr4 B2B'!$D35+'Jahr4 B2B'!I36*'Jahr4 B2B'!$D36+'Jahr4 B2B'!I37*'Jahr4 B2B'!$D37+'Jahr4 B2B'!I38*'Jahr4 B2B'!$D38+'Jahr4 B2B'!I39*'Jahr4 B2B'!$D39+'Jahr4 B2B'!I40*'Jahr4 B2B'!$D40+'Jahr4 B2B'!I41*'Jahr4 B2B'!$D41+'Jahr4 B2B'!I42*'Jahr4 B2B'!$D42)*(1+$C21)</f>
        <v>0</v>
      </c>
      <c r="K21" s="134">
        <f>('Jahr4 B2B'!J33*'Jahr4 B2B'!$D33+'Jahr4 B2B'!J34*'Jahr4 B2B'!$D34+'Jahr4 B2B'!J35*'Jahr4 B2B'!$D35+'Jahr4 B2B'!J36*'Jahr4 B2B'!$D36+'Jahr4 B2B'!J37*'Jahr4 B2B'!$D37+'Jahr4 B2B'!J38*'Jahr4 B2B'!$D38+'Jahr4 B2B'!J39*'Jahr4 B2B'!$D39+'Jahr4 B2B'!J40*'Jahr4 B2B'!$D40+'Jahr4 B2B'!J41*'Jahr4 B2B'!$D41+'Jahr4 B2B'!J42*'Jahr4 B2B'!$D42)*(1+$C21)</f>
        <v>0</v>
      </c>
      <c r="L21" s="134">
        <f>('Jahr4 B2B'!K33*'Jahr4 B2B'!$D33+'Jahr4 B2B'!K34*'Jahr4 B2B'!$D34+'Jahr4 B2B'!K35*'Jahr4 B2B'!$D35+'Jahr4 B2B'!K36*'Jahr4 B2B'!$D36+'Jahr4 B2B'!K37*'Jahr4 B2B'!$D37+'Jahr4 B2B'!K38*'Jahr4 B2B'!$D38+'Jahr4 B2B'!K39*'Jahr4 B2B'!$D39+'Jahr4 B2B'!K40*'Jahr4 B2B'!$D40+'Jahr4 B2B'!K41*'Jahr4 B2B'!$D41+'Jahr4 B2B'!K42*'Jahr4 B2B'!$D42)*(1+$C21)</f>
        <v>0</v>
      </c>
      <c r="M21" s="134">
        <f>('Jahr4 B2B'!L33*'Jahr4 B2B'!$D33+'Jahr4 B2B'!L34*'Jahr4 B2B'!$D34+'Jahr4 B2B'!L35*'Jahr4 B2B'!$D35+'Jahr4 B2B'!L36*'Jahr4 B2B'!$D36+'Jahr4 B2B'!L37*'Jahr4 B2B'!$D37+'Jahr4 B2B'!L38*'Jahr4 B2B'!$D38+'Jahr4 B2B'!L39*'Jahr4 B2B'!$D39+'Jahr4 B2B'!L40*'Jahr4 B2B'!$D40+'Jahr4 B2B'!L41*'Jahr4 B2B'!$D41+'Jahr4 B2B'!L42*'Jahr4 B2B'!$D42)*(1+$C21)</f>
        <v>0</v>
      </c>
      <c r="N21" s="134">
        <f>('Jahr4 B2B'!M33*'Jahr4 B2B'!$D33+'Jahr4 B2B'!M34*'Jahr4 B2B'!$D34+'Jahr4 B2B'!M35*'Jahr4 B2B'!$D35+'Jahr4 B2B'!M36*'Jahr4 B2B'!$D36+'Jahr4 B2B'!M37*'Jahr4 B2B'!$D37+'Jahr4 B2B'!M38*'Jahr4 B2B'!$D38+'Jahr4 B2B'!M39*'Jahr4 B2B'!$D39+'Jahr4 B2B'!M40*'Jahr4 B2B'!$D40+'Jahr4 B2B'!M41*'Jahr4 B2B'!$D41+'Jahr4 B2B'!M42*'Jahr4 B2B'!$D42)*(1+$C21)</f>
        <v>0</v>
      </c>
      <c r="O21" s="134">
        <f>('Jahr4 B2B'!N33*'Jahr4 B2B'!$D33+'Jahr4 B2B'!N34*'Jahr4 B2B'!$D34+'Jahr4 B2B'!N35*'Jahr4 B2B'!$D35+'Jahr4 B2B'!N36*'Jahr4 B2B'!$D36+'Jahr4 B2B'!N37*'Jahr4 B2B'!$D37+'Jahr4 B2B'!N38*'Jahr4 B2B'!$D38+'Jahr4 B2B'!N39*'Jahr4 B2B'!$D39+'Jahr4 B2B'!N40*'Jahr4 B2B'!$D40+'Jahr4 B2B'!N41*'Jahr4 B2B'!$D41+'Jahr4 B2B'!N42*'Jahr4 B2B'!$D42)*(1+$C21)</f>
        <v>0</v>
      </c>
      <c r="P21" s="134">
        <f>('Jahr4 B2B'!O33*'Jahr4 B2B'!$D33+'Jahr4 B2B'!O34*'Jahr4 B2B'!$D34+'Jahr4 B2B'!O35*'Jahr4 B2B'!$D35+'Jahr4 B2B'!O36*'Jahr4 B2B'!$D36+'Jahr4 B2B'!O37*'Jahr4 B2B'!$D37+'Jahr4 B2B'!O38*'Jahr4 B2B'!$D38+'Jahr4 B2B'!O39*'Jahr4 B2B'!$D39+'Jahr4 B2B'!O40*'Jahr4 B2B'!$D40+'Jahr4 B2B'!O41*'Jahr4 B2B'!$D41+'Jahr4 B2B'!O42*'Jahr4 B2B'!$D42)*(1+$C21)</f>
        <v>0</v>
      </c>
      <c r="Q21" s="134">
        <f>('Jahr4 B2B'!P33*'Jahr4 B2B'!$D33+'Jahr4 B2B'!P34*'Jahr4 B2B'!$D34+'Jahr4 B2B'!P35*'Jahr4 B2B'!$D35+'Jahr4 B2B'!P36*'Jahr4 B2B'!$D36+'Jahr4 B2B'!P37*'Jahr4 B2B'!$D37+'Jahr4 B2B'!P38*'Jahr4 B2B'!$D38+'Jahr4 B2B'!P39*'Jahr4 B2B'!$D39+'Jahr4 B2B'!P40*'Jahr4 B2B'!$D40+'Jahr4 B2B'!P41*'Jahr4 B2B'!$D41+'Jahr4 B2B'!P42*'Jahr4 B2B'!$D42)*(1+$C21)</f>
        <v>0</v>
      </c>
      <c r="R21" s="134">
        <f t="shared" si="8"/>
        <v>0</v>
      </c>
      <c r="S21" s="213"/>
      <c r="T21" s="213"/>
      <c r="U21" s="214"/>
      <c r="V21" s="214"/>
      <c r="W21" s="214"/>
      <c r="X21" s="214"/>
      <c r="Y21" s="214"/>
      <c r="Z21" s="214"/>
      <c r="AA21" s="214"/>
      <c r="AB21" s="214"/>
      <c r="AC21" s="214"/>
      <c r="AD21" s="214"/>
      <c r="AE21" s="214"/>
      <c r="AF21" s="214"/>
      <c r="AG21" s="214"/>
      <c r="AH21" s="214"/>
      <c r="AI21" s="214"/>
      <c r="AJ21" s="214"/>
      <c r="AK21" s="214"/>
      <c r="AL21" s="214"/>
    </row>
    <row r="22" ht="15.0" customHeight="1">
      <c r="A22" s="15"/>
      <c r="B22" s="196" t="str">
        <f>'Jahr1 B2B'!A44</f>
        <v>Produktgruppe 4</v>
      </c>
      <c r="C22" s="206">
        <f>'LIQ Jahr3'!C22</f>
        <v>0.19</v>
      </c>
      <c r="D22" s="198"/>
      <c r="E22" s="134">
        <f>'LIQ Jahr3'!Q22</f>
        <v>0</v>
      </c>
      <c r="F22" s="134">
        <f>('Jahr4 B2B'!E45*'Jahr4 B2B'!$D45+'Jahr4 B2B'!E46*'Jahr4 B2B'!$D46+'Jahr4 B2B'!E47*'Jahr4 B2B'!$D47+'Jahr4 B2B'!E48*'Jahr4 B2B'!$D48+'Jahr4 B2B'!E49*'Jahr4 B2B'!$D49+'Jahr4 B2B'!E50*'Jahr4 B2B'!$D50+'Jahr4 B2B'!E51*'Jahr4 B2B'!$D51+'Jahr4 B2B'!E52*'Jahr4 B2B'!$D52+'Jahr4 B2B'!E53*'Jahr4 B2B'!$D53+'Jahr4 B2B'!E54*'Jahr4 B2B'!$D54)*(1+$C22)</f>
        <v>0</v>
      </c>
      <c r="G22" s="134">
        <f>('Jahr4 B2B'!F45*'Jahr4 B2B'!$D45+'Jahr4 B2B'!F46*'Jahr4 B2B'!$D46+'Jahr4 B2B'!F47*'Jahr4 B2B'!$D47+'Jahr4 B2B'!F48*'Jahr4 B2B'!$D48+'Jahr4 B2B'!F49*'Jahr4 B2B'!$D49+'Jahr4 B2B'!F50*'Jahr4 B2B'!$D50+'Jahr4 B2B'!F51*'Jahr4 B2B'!$D51+'Jahr4 B2B'!F52*'Jahr4 B2B'!$D52+'Jahr4 B2B'!F53*'Jahr4 B2B'!$D53+'Jahr4 B2B'!F54*'Jahr4 B2B'!$D54)*(1+$C22)</f>
        <v>0</v>
      </c>
      <c r="H22" s="134">
        <f>('Jahr4 B2B'!G45*'Jahr4 B2B'!$D45+'Jahr4 B2B'!G46*'Jahr4 B2B'!$D46+'Jahr4 B2B'!G47*'Jahr4 B2B'!$D47+'Jahr4 B2B'!G48*'Jahr4 B2B'!$D48+'Jahr4 B2B'!G49*'Jahr4 B2B'!$D49+'Jahr4 B2B'!G50*'Jahr4 B2B'!$D50+'Jahr4 B2B'!G51*'Jahr4 B2B'!$D51+'Jahr4 B2B'!G52*'Jahr4 B2B'!$D52+'Jahr4 B2B'!G53*'Jahr4 B2B'!$D53+'Jahr4 B2B'!G54*'Jahr4 B2B'!$D54)*(1+$C22)</f>
        <v>0</v>
      </c>
      <c r="I22" s="134">
        <f>('Jahr4 B2B'!H45*'Jahr4 B2B'!$D45+'Jahr4 B2B'!H46*'Jahr4 B2B'!$D46+'Jahr4 B2B'!H47*'Jahr4 B2B'!$D47+'Jahr4 B2B'!H48*'Jahr4 B2B'!$D48+'Jahr4 B2B'!H49*'Jahr4 B2B'!$D49+'Jahr4 B2B'!H50*'Jahr4 B2B'!$D50+'Jahr4 B2B'!H51*'Jahr4 B2B'!$D51+'Jahr4 B2B'!H52*'Jahr4 B2B'!$D52+'Jahr4 B2B'!H53*'Jahr4 B2B'!$D53+'Jahr4 B2B'!H54*'Jahr4 B2B'!$D54)*(1+$C22)</f>
        <v>0</v>
      </c>
      <c r="J22" s="134">
        <f>('Jahr4 B2B'!I45*'Jahr4 B2B'!$D45+'Jahr4 B2B'!I46*'Jahr4 B2B'!$D46+'Jahr4 B2B'!I47*'Jahr4 B2B'!$D47+'Jahr4 B2B'!I48*'Jahr4 B2B'!$D48+'Jahr4 B2B'!I49*'Jahr4 B2B'!$D49+'Jahr4 B2B'!I50*'Jahr4 B2B'!$D50+'Jahr4 B2B'!I51*'Jahr4 B2B'!$D51+'Jahr4 B2B'!I52*'Jahr4 B2B'!$D52+'Jahr4 B2B'!I53*'Jahr4 B2B'!$D53+'Jahr4 B2B'!I54*'Jahr4 B2B'!$D54)*(1+$C22)</f>
        <v>0</v>
      </c>
      <c r="K22" s="134">
        <f>('Jahr4 B2B'!J45*'Jahr4 B2B'!$D45+'Jahr4 B2B'!J46*'Jahr4 B2B'!$D46+'Jahr4 B2B'!J47*'Jahr4 B2B'!$D47+'Jahr4 B2B'!J48*'Jahr4 B2B'!$D48+'Jahr4 B2B'!J49*'Jahr4 B2B'!$D49+'Jahr4 B2B'!J50*'Jahr4 B2B'!$D50+'Jahr4 B2B'!J51*'Jahr4 B2B'!$D51+'Jahr4 B2B'!J52*'Jahr4 B2B'!$D52+'Jahr4 B2B'!J53*'Jahr4 B2B'!$D53+'Jahr4 B2B'!J54*'Jahr4 B2B'!$D54)*(1+$C22)</f>
        <v>0</v>
      </c>
      <c r="L22" s="134">
        <f>('Jahr4 B2B'!K45*'Jahr4 B2B'!$D45+'Jahr4 B2B'!K46*'Jahr4 B2B'!$D46+'Jahr4 B2B'!K47*'Jahr4 B2B'!$D47+'Jahr4 B2B'!K48*'Jahr4 B2B'!$D48+'Jahr4 B2B'!K49*'Jahr4 B2B'!$D49+'Jahr4 B2B'!K50*'Jahr4 B2B'!$D50+'Jahr4 B2B'!K51*'Jahr4 B2B'!$D51+'Jahr4 B2B'!K52*'Jahr4 B2B'!$D52+'Jahr4 B2B'!K53*'Jahr4 B2B'!$D53+'Jahr4 B2B'!K54*'Jahr4 B2B'!$D54)*(1+$C22)</f>
        <v>0</v>
      </c>
      <c r="M22" s="134">
        <f>('Jahr4 B2B'!L45*'Jahr4 B2B'!$D45+'Jahr4 B2B'!L46*'Jahr4 B2B'!$D46+'Jahr4 B2B'!L47*'Jahr4 B2B'!$D47+'Jahr4 B2B'!L48*'Jahr4 B2B'!$D48+'Jahr4 B2B'!L49*'Jahr4 B2B'!$D49+'Jahr4 B2B'!L50*'Jahr4 B2B'!$D50+'Jahr4 B2B'!L51*'Jahr4 B2B'!$D51+'Jahr4 B2B'!L52*'Jahr4 B2B'!$D52+'Jahr4 B2B'!L53*'Jahr4 B2B'!$D53+'Jahr4 B2B'!L54*'Jahr4 B2B'!$D54)*(1+$C22)</f>
        <v>0</v>
      </c>
      <c r="N22" s="134">
        <f>('Jahr4 B2B'!M45*'Jahr4 B2B'!$D45+'Jahr4 B2B'!M46*'Jahr4 B2B'!$D46+'Jahr4 B2B'!M47*'Jahr4 B2B'!$D47+'Jahr4 B2B'!M48*'Jahr4 B2B'!$D48+'Jahr4 B2B'!M49*'Jahr4 B2B'!$D49+'Jahr4 B2B'!M50*'Jahr4 B2B'!$D50+'Jahr4 B2B'!M51*'Jahr4 B2B'!$D51+'Jahr4 B2B'!M52*'Jahr4 B2B'!$D52+'Jahr4 B2B'!M53*'Jahr4 B2B'!$D53+'Jahr4 B2B'!M54*'Jahr4 B2B'!$D54)*(1+$C22)</f>
        <v>0</v>
      </c>
      <c r="O22" s="134">
        <f>('Jahr4 B2B'!N45*'Jahr4 B2B'!$D45+'Jahr4 B2B'!N46*'Jahr4 B2B'!$D46+'Jahr4 B2B'!N47*'Jahr4 B2B'!$D47+'Jahr4 B2B'!N48*'Jahr4 B2B'!$D48+'Jahr4 B2B'!N49*'Jahr4 B2B'!$D49+'Jahr4 B2B'!N50*'Jahr4 B2B'!$D50+'Jahr4 B2B'!N51*'Jahr4 B2B'!$D51+'Jahr4 B2B'!N52*'Jahr4 B2B'!$D52+'Jahr4 B2B'!N53*'Jahr4 B2B'!$D53+'Jahr4 B2B'!N54*'Jahr4 B2B'!$D54)*(1+$C22)</f>
        <v>0</v>
      </c>
      <c r="P22" s="134">
        <f>('Jahr4 B2B'!O45*'Jahr4 B2B'!$D45+'Jahr4 B2B'!O46*'Jahr4 B2B'!$D46+'Jahr4 B2B'!O47*'Jahr4 B2B'!$D47+'Jahr4 B2B'!O48*'Jahr4 B2B'!$D48+'Jahr4 B2B'!O49*'Jahr4 B2B'!$D49+'Jahr4 B2B'!O50*'Jahr4 B2B'!$D50+'Jahr4 B2B'!O51*'Jahr4 B2B'!$D51+'Jahr4 B2B'!O52*'Jahr4 B2B'!$D52+'Jahr4 B2B'!O53*'Jahr4 B2B'!$D53+'Jahr4 B2B'!O54*'Jahr4 B2B'!$D54)*(1+$C22)</f>
        <v>0</v>
      </c>
      <c r="Q22" s="134">
        <f>('Jahr4 B2B'!P45*'Jahr4 B2B'!$D45+'Jahr4 B2B'!P46*'Jahr4 B2B'!$D46+'Jahr4 B2B'!P47*'Jahr4 B2B'!$D47+'Jahr4 B2B'!P48*'Jahr4 B2B'!$D48+'Jahr4 B2B'!P49*'Jahr4 B2B'!$D49+'Jahr4 B2B'!P50*'Jahr4 B2B'!$D50+'Jahr4 B2B'!P51*'Jahr4 B2B'!$D51+'Jahr4 B2B'!P52*'Jahr4 B2B'!$D52+'Jahr4 B2B'!P53*'Jahr4 B2B'!$D53+'Jahr4 B2B'!P54*'Jahr4 B2B'!$D54)*(1+$C22)</f>
        <v>0</v>
      </c>
      <c r="R22" s="134">
        <f t="shared" si="8"/>
        <v>0</v>
      </c>
      <c r="S22" s="56"/>
      <c r="T22" s="56"/>
      <c r="U22" s="195"/>
      <c r="V22" s="195"/>
      <c r="W22" s="195"/>
      <c r="X22" s="195"/>
      <c r="Y22" s="195"/>
      <c r="Z22" s="195"/>
      <c r="AA22" s="195"/>
      <c r="AB22" s="195"/>
      <c r="AC22" s="195"/>
      <c r="AD22" s="195"/>
      <c r="AE22" s="195"/>
      <c r="AF22" s="195"/>
      <c r="AG22" s="195"/>
      <c r="AH22" s="195"/>
      <c r="AI22" s="195"/>
      <c r="AJ22" s="195"/>
      <c r="AK22" s="195"/>
      <c r="AL22" s="195"/>
    </row>
    <row r="23" ht="15.0" customHeight="1">
      <c r="A23" s="15"/>
      <c r="B23" s="196" t="str">
        <f>'Jahr1 B2B'!A56</f>
        <v>Produktgruppe 5</v>
      </c>
      <c r="C23" s="206">
        <f>'LIQ Jahr3'!C23</f>
        <v>0.19</v>
      </c>
      <c r="D23" s="198"/>
      <c r="E23" s="134">
        <f>'LIQ Jahr3'!Q23</f>
        <v>0</v>
      </c>
      <c r="F23" s="134">
        <f>('Jahr4 B2B'!E57*'Jahr4 B2B'!$D57+'Jahr4 B2B'!E58*'Jahr4 B2B'!$D58+'Jahr4 B2B'!E59*'Jahr4 B2B'!$D59+'Jahr4 B2B'!E60*'Jahr4 B2B'!$D60+'Jahr4 B2B'!E61*'Jahr4 B2B'!$D61+'Jahr4 B2B'!E62*'Jahr4 B2B'!$D62+'Jahr4 B2B'!E63*'Jahr4 B2B'!$D63+'Jahr4 B2B'!E64*'Jahr4 B2B'!$D64+'Jahr4 B2B'!E65*'Jahr4 B2B'!$D65+'Jahr4 B2B'!E66*'Jahr4 B2B'!$D66)*(1+$C23)</f>
        <v>0</v>
      </c>
      <c r="G23" s="134">
        <f>('Jahr4 B2B'!F57*'Jahr4 B2B'!$D57+'Jahr4 B2B'!F58*'Jahr4 B2B'!$D58+'Jahr4 B2B'!F59*'Jahr4 B2B'!$D59+'Jahr4 B2B'!F60*'Jahr4 B2B'!$D60+'Jahr4 B2B'!F61*'Jahr4 B2B'!$D61+'Jahr4 B2B'!F62*'Jahr4 B2B'!$D62+'Jahr4 B2B'!F63*'Jahr4 B2B'!$D63+'Jahr4 B2B'!F64*'Jahr4 B2B'!$D64+'Jahr4 B2B'!F65*'Jahr4 B2B'!$D65+'Jahr4 B2B'!F66*'Jahr4 B2B'!$D66)*(1+$C23)</f>
        <v>0</v>
      </c>
      <c r="H23" s="134">
        <f>('Jahr4 B2B'!G57*'Jahr4 B2B'!$D57+'Jahr4 B2B'!G58*'Jahr4 B2B'!$D58+'Jahr4 B2B'!G59*'Jahr4 B2B'!$D59+'Jahr4 B2B'!G60*'Jahr4 B2B'!$D60+'Jahr4 B2B'!G61*'Jahr4 B2B'!$D61+'Jahr4 B2B'!G62*'Jahr4 B2B'!$D62+'Jahr4 B2B'!G63*'Jahr4 B2B'!$D63+'Jahr4 B2B'!G64*'Jahr4 B2B'!$D64+'Jahr4 B2B'!G65*'Jahr4 B2B'!$D65+'Jahr4 B2B'!G66*'Jahr4 B2B'!$D66)*(1+$C23)</f>
        <v>0</v>
      </c>
      <c r="I23" s="134">
        <f>('Jahr4 B2B'!H57*'Jahr4 B2B'!$D57+'Jahr4 B2B'!H58*'Jahr4 B2B'!$D58+'Jahr4 B2B'!H59*'Jahr4 B2B'!$D59+'Jahr4 B2B'!H60*'Jahr4 B2B'!$D60+'Jahr4 B2B'!H61*'Jahr4 B2B'!$D61+'Jahr4 B2B'!H62*'Jahr4 B2B'!$D62+'Jahr4 B2B'!H63*'Jahr4 B2B'!$D63+'Jahr4 B2B'!H64*'Jahr4 B2B'!$D64+'Jahr4 B2B'!H65*'Jahr4 B2B'!$D65+'Jahr4 B2B'!H66*'Jahr4 B2B'!$D66)*(1+$C23)</f>
        <v>0</v>
      </c>
      <c r="J23" s="134">
        <f>('Jahr4 B2B'!I57*'Jahr4 B2B'!$D57+'Jahr4 B2B'!I58*'Jahr4 B2B'!$D58+'Jahr4 B2B'!I59*'Jahr4 B2B'!$D59+'Jahr4 B2B'!I60*'Jahr4 B2B'!$D60+'Jahr4 B2B'!I61*'Jahr4 B2B'!$D61+'Jahr4 B2B'!I62*'Jahr4 B2B'!$D62+'Jahr4 B2B'!I63*'Jahr4 B2B'!$D63+'Jahr4 B2B'!I64*'Jahr4 B2B'!$D64+'Jahr4 B2B'!I65*'Jahr4 B2B'!$D65+'Jahr4 B2B'!I66*'Jahr4 B2B'!$D66)*(1+$C23)</f>
        <v>0</v>
      </c>
      <c r="K23" s="134">
        <f>('Jahr4 B2B'!J57*'Jahr4 B2B'!$D57+'Jahr4 B2B'!J58*'Jahr4 B2B'!$D58+'Jahr4 B2B'!J59*'Jahr4 B2B'!$D59+'Jahr4 B2B'!J60*'Jahr4 B2B'!$D60+'Jahr4 B2B'!J61*'Jahr4 B2B'!$D61+'Jahr4 B2B'!J62*'Jahr4 B2B'!$D62+'Jahr4 B2B'!J63*'Jahr4 B2B'!$D63+'Jahr4 B2B'!J64*'Jahr4 B2B'!$D64+'Jahr4 B2B'!J65*'Jahr4 B2B'!$D65+'Jahr4 B2B'!J66*'Jahr4 B2B'!$D66)*(1+$C23)</f>
        <v>0</v>
      </c>
      <c r="L23" s="134">
        <f>('Jahr4 B2B'!K57*'Jahr4 B2B'!$D57+'Jahr4 B2B'!K58*'Jahr4 B2B'!$D58+'Jahr4 B2B'!K59*'Jahr4 B2B'!$D59+'Jahr4 B2B'!K60*'Jahr4 B2B'!$D60+'Jahr4 B2B'!K61*'Jahr4 B2B'!$D61+'Jahr4 B2B'!K62*'Jahr4 B2B'!$D62+'Jahr4 B2B'!K63*'Jahr4 B2B'!$D63+'Jahr4 B2B'!K64*'Jahr4 B2B'!$D64+'Jahr4 B2B'!K65*'Jahr4 B2B'!$D65+'Jahr4 B2B'!K66*'Jahr4 B2B'!$D66)*(1+$C23)</f>
        <v>0</v>
      </c>
      <c r="M23" s="134">
        <f>('Jahr4 B2B'!L57*'Jahr4 B2B'!$D57+'Jahr4 B2B'!L58*'Jahr4 B2B'!$D58+'Jahr4 B2B'!L59*'Jahr4 B2B'!$D59+'Jahr4 B2B'!L60*'Jahr4 B2B'!$D60+'Jahr4 B2B'!L61*'Jahr4 B2B'!$D61+'Jahr4 B2B'!L62*'Jahr4 B2B'!$D62+'Jahr4 B2B'!L63*'Jahr4 B2B'!$D63+'Jahr4 B2B'!L64*'Jahr4 B2B'!$D64+'Jahr4 B2B'!L65*'Jahr4 B2B'!$D65+'Jahr4 B2B'!L66*'Jahr4 B2B'!$D66)*(1+$C23)</f>
        <v>0</v>
      </c>
      <c r="N23" s="134">
        <f>('Jahr4 B2B'!M57*'Jahr4 B2B'!$D57+'Jahr4 B2B'!M58*'Jahr4 B2B'!$D58+'Jahr4 B2B'!M59*'Jahr4 B2B'!$D59+'Jahr4 B2B'!M60*'Jahr4 B2B'!$D60+'Jahr4 B2B'!M61*'Jahr4 B2B'!$D61+'Jahr4 B2B'!M62*'Jahr4 B2B'!$D62+'Jahr4 B2B'!M63*'Jahr4 B2B'!$D63+'Jahr4 B2B'!M64*'Jahr4 B2B'!$D64+'Jahr4 B2B'!M65*'Jahr4 B2B'!$D65+'Jahr4 B2B'!M66*'Jahr4 B2B'!$D66)*(1+$C23)</f>
        <v>0</v>
      </c>
      <c r="O23" s="134">
        <f>('Jahr4 B2B'!N57*'Jahr4 B2B'!$D57+'Jahr4 B2B'!N58*'Jahr4 B2B'!$D58+'Jahr4 B2B'!N59*'Jahr4 B2B'!$D59+'Jahr4 B2B'!N60*'Jahr4 B2B'!$D60+'Jahr4 B2B'!N61*'Jahr4 B2B'!$D61+'Jahr4 B2B'!N62*'Jahr4 B2B'!$D62+'Jahr4 B2B'!N63*'Jahr4 B2B'!$D63+'Jahr4 B2B'!N64*'Jahr4 B2B'!$D64+'Jahr4 B2B'!N65*'Jahr4 B2B'!$D65+'Jahr4 B2B'!N66*'Jahr4 B2B'!$D66)*(1+$C23)</f>
        <v>0</v>
      </c>
      <c r="P23" s="134">
        <f>('Jahr4 B2B'!O57*'Jahr4 B2B'!$D57+'Jahr4 B2B'!O58*'Jahr4 B2B'!$D58+'Jahr4 B2B'!O59*'Jahr4 B2B'!$D59+'Jahr4 B2B'!O60*'Jahr4 B2B'!$D60+'Jahr4 B2B'!O61*'Jahr4 B2B'!$D61+'Jahr4 B2B'!O62*'Jahr4 B2B'!$D62+'Jahr4 B2B'!O63*'Jahr4 B2B'!$D63+'Jahr4 B2B'!O64*'Jahr4 B2B'!$D64+'Jahr4 B2B'!O65*'Jahr4 B2B'!$D65+'Jahr4 B2B'!O66*'Jahr4 B2B'!$D66)*(1+$C23)</f>
        <v>0</v>
      </c>
      <c r="Q23" s="134">
        <f>('Jahr4 B2B'!P57*'Jahr4 B2B'!$D57+'Jahr4 B2B'!P58*'Jahr4 B2B'!$D58+'Jahr4 B2B'!P59*'Jahr4 B2B'!$D59+'Jahr4 B2B'!P60*'Jahr4 B2B'!$D60+'Jahr4 B2B'!P61*'Jahr4 B2B'!$D61+'Jahr4 B2B'!P62*'Jahr4 B2B'!$D62+'Jahr4 B2B'!P63*'Jahr4 B2B'!$D63+'Jahr4 B2B'!P64*'Jahr4 B2B'!$D64+'Jahr4 B2B'!P65*'Jahr4 B2B'!$D65+'Jahr4 B2B'!P66*'Jahr4 B2B'!$D66)*(1+$C23)</f>
        <v>0</v>
      </c>
      <c r="R23" s="134">
        <f t="shared" si="8"/>
        <v>0</v>
      </c>
      <c r="S23" s="56"/>
      <c r="T23" s="56"/>
      <c r="U23" s="195"/>
      <c r="V23" s="195"/>
      <c r="W23" s="195"/>
      <c r="X23" s="195"/>
      <c r="Y23" s="195"/>
      <c r="Z23" s="195"/>
      <c r="AA23" s="195"/>
      <c r="AB23" s="195"/>
      <c r="AC23" s="195"/>
      <c r="AD23" s="195"/>
      <c r="AE23" s="195"/>
      <c r="AF23" s="195"/>
      <c r="AG23" s="195"/>
      <c r="AH23" s="195"/>
      <c r="AI23" s="195"/>
      <c r="AJ23" s="195"/>
      <c r="AK23" s="195"/>
      <c r="AL23" s="195"/>
    </row>
    <row r="24" ht="3.75" customHeight="1">
      <c r="A24" s="15"/>
      <c r="B24" s="196"/>
      <c r="C24" s="217"/>
      <c r="D24" s="198"/>
      <c r="E24" s="134"/>
      <c r="F24" s="134"/>
      <c r="G24" s="134"/>
      <c r="H24" s="134"/>
      <c r="I24" s="134"/>
      <c r="J24" s="134"/>
      <c r="K24" s="134"/>
      <c r="L24" s="134"/>
      <c r="M24" s="134"/>
      <c r="N24" s="134"/>
      <c r="O24" s="134"/>
      <c r="P24" s="134"/>
      <c r="Q24" s="134"/>
      <c r="R24" s="134"/>
      <c r="S24" s="56"/>
      <c r="T24" s="56"/>
      <c r="U24" s="195"/>
      <c r="V24" s="195"/>
      <c r="W24" s="195"/>
      <c r="X24" s="195"/>
      <c r="Y24" s="195"/>
      <c r="Z24" s="195"/>
      <c r="AA24" s="195"/>
      <c r="AB24" s="195"/>
      <c r="AC24" s="195"/>
      <c r="AD24" s="195"/>
      <c r="AE24" s="195"/>
      <c r="AF24" s="195"/>
      <c r="AG24" s="195"/>
      <c r="AH24" s="195"/>
      <c r="AI24" s="195"/>
      <c r="AJ24" s="195"/>
      <c r="AK24" s="195"/>
      <c r="AL24" s="195"/>
    </row>
    <row r="25" ht="15.0" customHeight="1">
      <c r="A25" s="200" t="s">
        <v>268</v>
      </c>
      <c r="B25" s="210" t="s">
        <v>269</v>
      </c>
      <c r="C25" s="202"/>
      <c r="D25" s="203"/>
      <c r="E25" s="204">
        <f t="shared" ref="E25:Q25" si="9">SUM(E26:E27)</f>
        <v>0</v>
      </c>
      <c r="F25" s="204">
        <f t="shared" si="9"/>
        <v>0</v>
      </c>
      <c r="G25" s="204">
        <f t="shared" si="9"/>
        <v>0</v>
      </c>
      <c r="H25" s="204">
        <f t="shared" si="9"/>
        <v>0</v>
      </c>
      <c r="I25" s="204">
        <f t="shared" si="9"/>
        <v>0</v>
      </c>
      <c r="J25" s="204">
        <f t="shared" si="9"/>
        <v>0</v>
      </c>
      <c r="K25" s="204">
        <f t="shared" si="9"/>
        <v>0</v>
      </c>
      <c r="L25" s="204">
        <f t="shared" si="9"/>
        <v>0</v>
      </c>
      <c r="M25" s="204">
        <f t="shared" si="9"/>
        <v>0</v>
      </c>
      <c r="N25" s="204">
        <f t="shared" si="9"/>
        <v>0</v>
      </c>
      <c r="O25" s="204">
        <f t="shared" si="9"/>
        <v>0</v>
      </c>
      <c r="P25" s="204">
        <f t="shared" si="9"/>
        <v>0</v>
      </c>
      <c r="Q25" s="204">
        <f t="shared" si="9"/>
        <v>0</v>
      </c>
      <c r="R25" s="204">
        <f t="shared" ref="R25:R27" si="11">F25+G25+H25+I25+J25+K25+L25+M25+N25+O25+P25+Q25</f>
        <v>0</v>
      </c>
      <c r="S25" s="56"/>
      <c r="T25" s="56"/>
      <c r="U25" s="195"/>
      <c r="V25" s="195"/>
      <c r="W25" s="195"/>
      <c r="X25" s="195"/>
      <c r="Y25" s="195"/>
      <c r="Z25" s="195"/>
      <c r="AA25" s="195"/>
      <c r="AB25" s="195"/>
      <c r="AC25" s="195"/>
      <c r="AD25" s="195"/>
      <c r="AE25" s="195"/>
      <c r="AF25" s="195"/>
      <c r="AG25" s="195"/>
      <c r="AH25" s="195"/>
      <c r="AI25" s="195"/>
      <c r="AJ25" s="195"/>
      <c r="AK25" s="195"/>
      <c r="AL25" s="195"/>
    </row>
    <row r="26" ht="15.0" customHeight="1">
      <c r="A26" s="15"/>
      <c r="B26" s="196" t="str">
        <f>'LIQ Jahr1'!B26&amp;""</f>
        <v>Sonstige Einnahmen 1 (GuV)</v>
      </c>
      <c r="C26" s="206">
        <f>'LIQ Jahr3'!C26</f>
        <v>0.19</v>
      </c>
      <c r="D26" s="231">
        <f>'LIQ Jahr3'!D26</f>
        <v>0</v>
      </c>
      <c r="E26" s="134">
        <f>'LIQ Jahr3'!Q26</f>
        <v>0</v>
      </c>
      <c r="F26" s="134">
        <f t="shared" ref="F26:Q26" si="10">$D26</f>
        <v>0</v>
      </c>
      <c r="G26" s="134">
        <f t="shared" si="10"/>
        <v>0</v>
      </c>
      <c r="H26" s="134">
        <f t="shared" si="10"/>
        <v>0</v>
      </c>
      <c r="I26" s="134">
        <f t="shared" si="10"/>
        <v>0</v>
      </c>
      <c r="J26" s="134">
        <f t="shared" si="10"/>
        <v>0</v>
      </c>
      <c r="K26" s="134">
        <f t="shared" si="10"/>
        <v>0</v>
      </c>
      <c r="L26" s="134">
        <f t="shared" si="10"/>
        <v>0</v>
      </c>
      <c r="M26" s="134">
        <f t="shared" si="10"/>
        <v>0</v>
      </c>
      <c r="N26" s="134">
        <f t="shared" si="10"/>
        <v>0</v>
      </c>
      <c r="O26" s="134">
        <f t="shared" si="10"/>
        <v>0</v>
      </c>
      <c r="P26" s="134">
        <f t="shared" si="10"/>
        <v>0</v>
      </c>
      <c r="Q26" s="134">
        <f t="shared" si="10"/>
        <v>0</v>
      </c>
      <c r="R26" s="134">
        <f t="shared" si="11"/>
        <v>0</v>
      </c>
      <c r="S26" s="56"/>
      <c r="T26" s="56"/>
      <c r="U26" s="195"/>
      <c r="V26" s="195"/>
      <c r="W26" s="195"/>
      <c r="X26" s="195"/>
      <c r="Y26" s="195"/>
      <c r="Z26" s="195"/>
      <c r="AA26" s="195"/>
      <c r="AB26" s="195"/>
      <c r="AC26" s="195"/>
      <c r="AD26" s="195"/>
      <c r="AE26" s="195"/>
      <c r="AF26" s="195"/>
      <c r="AG26" s="195"/>
      <c r="AH26" s="195"/>
      <c r="AI26" s="195"/>
      <c r="AJ26" s="195"/>
      <c r="AK26" s="195"/>
      <c r="AL26" s="195"/>
    </row>
    <row r="27" ht="15.0" customHeight="1">
      <c r="A27" s="232"/>
      <c r="B27" s="196" t="str">
        <f>'LIQ Jahr1'!B27&amp;""</f>
        <v>Sonstige Einnahmen 2 (GuV)</v>
      </c>
      <c r="C27" s="206">
        <f>'LIQ Jahr3'!C27</f>
        <v>0</v>
      </c>
      <c r="D27" s="231">
        <f>'LIQ Jahr3'!D27</f>
        <v>0</v>
      </c>
      <c r="E27" s="134">
        <f>'LIQ Jahr3'!Q27</f>
        <v>0</v>
      </c>
      <c r="F27" s="134">
        <f t="shared" ref="F27:Q27" si="12">$D27</f>
        <v>0</v>
      </c>
      <c r="G27" s="134">
        <f t="shared" si="12"/>
        <v>0</v>
      </c>
      <c r="H27" s="134">
        <f t="shared" si="12"/>
        <v>0</v>
      </c>
      <c r="I27" s="134">
        <f t="shared" si="12"/>
        <v>0</v>
      </c>
      <c r="J27" s="134">
        <f t="shared" si="12"/>
        <v>0</v>
      </c>
      <c r="K27" s="134">
        <f t="shared" si="12"/>
        <v>0</v>
      </c>
      <c r="L27" s="134">
        <f t="shared" si="12"/>
        <v>0</v>
      </c>
      <c r="M27" s="134">
        <f t="shared" si="12"/>
        <v>0</v>
      </c>
      <c r="N27" s="134">
        <f t="shared" si="12"/>
        <v>0</v>
      </c>
      <c r="O27" s="134">
        <f t="shared" si="12"/>
        <v>0</v>
      </c>
      <c r="P27" s="134">
        <f t="shared" si="12"/>
        <v>0</v>
      </c>
      <c r="Q27" s="134">
        <f t="shared" si="12"/>
        <v>0</v>
      </c>
      <c r="R27" s="134">
        <f t="shared" si="11"/>
        <v>0</v>
      </c>
      <c r="S27" s="56"/>
      <c r="T27" s="56"/>
      <c r="U27" s="195"/>
      <c r="V27" s="195"/>
      <c r="W27" s="195"/>
      <c r="X27" s="195"/>
      <c r="Y27" s="195"/>
      <c r="Z27" s="195"/>
      <c r="AA27" s="195"/>
      <c r="AB27" s="195"/>
      <c r="AC27" s="195"/>
      <c r="AD27" s="195"/>
      <c r="AE27" s="195"/>
      <c r="AF27" s="195"/>
      <c r="AG27" s="195"/>
      <c r="AH27" s="195"/>
      <c r="AI27" s="195"/>
      <c r="AJ27" s="195"/>
      <c r="AK27" s="195"/>
      <c r="AL27" s="195"/>
    </row>
    <row r="28" ht="3.75" customHeight="1">
      <c r="A28" s="232"/>
      <c r="B28" s="196"/>
      <c r="C28" s="217"/>
      <c r="D28" s="198"/>
      <c r="E28" s="134"/>
      <c r="F28" s="134"/>
      <c r="G28" s="134"/>
      <c r="H28" s="134"/>
      <c r="I28" s="134"/>
      <c r="J28" s="134"/>
      <c r="K28" s="134"/>
      <c r="L28" s="134"/>
      <c r="M28" s="134"/>
      <c r="N28" s="134"/>
      <c r="O28" s="134"/>
      <c r="P28" s="134"/>
      <c r="Q28" s="134"/>
      <c r="R28" s="134"/>
      <c r="S28" s="56"/>
      <c r="T28" s="56"/>
      <c r="U28" s="195"/>
      <c r="V28" s="195"/>
      <c r="W28" s="195"/>
      <c r="X28" s="195"/>
      <c r="Y28" s="195"/>
      <c r="Z28" s="195"/>
      <c r="AA28" s="195"/>
      <c r="AB28" s="195"/>
      <c r="AC28" s="195"/>
      <c r="AD28" s="195"/>
      <c r="AE28" s="195"/>
      <c r="AF28" s="195"/>
      <c r="AG28" s="195"/>
      <c r="AH28" s="195"/>
      <c r="AI28" s="195"/>
      <c r="AJ28" s="195"/>
      <c r="AK28" s="195"/>
      <c r="AL28" s="195"/>
    </row>
    <row r="29" ht="15.0" customHeight="1">
      <c r="A29" s="200" t="s">
        <v>272</v>
      </c>
      <c r="B29" s="210" t="str">
        <f>'LIQ Jahr1'!B29&amp;""</f>
        <v>nicht erfolgswirksame Bewegungen</v>
      </c>
      <c r="C29" s="202"/>
      <c r="D29" s="203"/>
      <c r="E29" s="204">
        <f t="shared" ref="E29:Q29" si="13">SUM(E30:E34)</f>
        <v>0</v>
      </c>
      <c r="F29" s="204">
        <f t="shared" si="13"/>
        <v>0</v>
      </c>
      <c r="G29" s="204">
        <f t="shared" si="13"/>
        <v>0</v>
      </c>
      <c r="H29" s="204">
        <f t="shared" si="13"/>
        <v>0</v>
      </c>
      <c r="I29" s="204">
        <f t="shared" si="13"/>
        <v>0</v>
      </c>
      <c r="J29" s="204">
        <f t="shared" si="13"/>
        <v>0</v>
      </c>
      <c r="K29" s="204">
        <f t="shared" si="13"/>
        <v>0</v>
      </c>
      <c r="L29" s="204">
        <f t="shared" si="13"/>
        <v>0</v>
      </c>
      <c r="M29" s="204">
        <f t="shared" si="13"/>
        <v>0</v>
      </c>
      <c r="N29" s="204">
        <f t="shared" si="13"/>
        <v>0</v>
      </c>
      <c r="O29" s="204">
        <f t="shared" si="13"/>
        <v>0</v>
      </c>
      <c r="P29" s="204">
        <f t="shared" si="13"/>
        <v>0</v>
      </c>
      <c r="Q29" s="204">
        <f t="shared" si="13"/>
        <v>0</v>
      </c>
      <c r="R29" s="204">
        <f t="shared" ref="R29:R34" si="14">F29+G29+H29+I29+J29+K29+L29+M29+N29+O29+P29+Q29</f>
        <v>0</v>
      </c>
      <c r="S29" s="56"/>
      <c r="T29" s="56"/>
      <c r="U29" s="195"/>
      <c r="V29" s="195"/>
      <c r="W29" s="195"/>
      <c r="X29" s="195"/>
      <c r="Y29" s="195"/>
      <c r="Z29" s="195"/>
      <c r="AA29" s="195"/>
      <c r="AB29" s="195"/>
      <c r="AC29" s="195"/>
      <c r="AD29" s="195"/>
      <c r="AE29" s="195"/>
      <c r="AF29" s="195"/>
      <c r="AG29" s="195"/>
      <c r="AH29" s="195"/>
      <c r="AI29" s="195"/>
      <c r="AJ29" s="195"/>
      <c r="AK29" s="195"/>
      <c r="AL29" s="195"/>
    </row>
    <row r="30" ht="15.0" customHeight="1">
      <c r="A30" s="15"/>
      <c r="B30" s="196" t="str">
        <f>'LIQ Jahr1'!B30&amp;""</f>
        <v>Auszahlung Darlehen</v>
      </c>
      <c r="C30" s="217">
        <f>'LIQ Jahr3'!C30</f>
        <v>0</v>
      </c>
      <c r="D30" s="198"/>
      <c r="E30" s="134" t="str">
        <f>'LIQ Jahr3'!Q30</f>
        <v/>
      </c>
      <c r="F30" s="134" t="str">
        <f>IF(ISERROR(VLOOKUP(F$7,Tilgungsplan,2,0)),0,VLOOKUP(F$7,Tilgungsplan,2,0))</f>
        <v/>
      </c>
      <c r="G30" s="134" t="str">
        <f>IF(ISERROR(VLOOKUP(G$7,Tilgungsplan,2,0)),0,VLOOKUP(G$7,Tilgungsplan,2,0))</f>
        <v/>
      </c>
      <c r="H30" s="134" t="str">
        <f>IF(ISERROR(VLOOKUP(H$7,Tilgungsplan,2,0)),0,VLOOKUP(H$7,Tilgungsplan,2,0))</f>
        <v/>
      </c>
      <c r="I30" s="134" t="str">
        <f>IF(ISERROR(VLOOKUP(I$7,Tilgungsplan,2,0)),0,VLOOKUP(I$7,Tilgungsplan,2,0))</f>
        <v/>
      </c>
      <c r="J30" s="134" t="str">
        <f>IF(ISERROR(VLOOKUP(J$7,Tilgungsplan,2,0)),0,VLOOKUP(J$7,Tilgungsplan,2,0))</f>
        <v/>
      </c>
      <c r="K30" s="134" t="str">
        <f>IF(ISERROR(VLOOKUP(K$7,Tilgungsplan,2,0)),0,VLOOKUP(K$7,Tilgungsplan,2,0))</f>
        <v/>
      </c>
      <c r="L30" s="134" t="str">
        <f>IF(ISERROR(VLOOKUP(L$7,Tilgungsplan,2,0)),0,VLOOKUP(L$7,Tilgungsplan,2,0))</f>
        <v/>
      </c>
      <c r="M30" s="134" t="str">
        <f>IF(ISERROR(VLOOKUP(M$7,Tilgungsplan,2,0)),0,VLOOKUP(M$7,Tilgungsplan,2,0))</f>
        <v/>
      </c>
      <c r="N30" s="134" t="str">
        <f>IF(ISERROR(VLOOKUP(N$7,Tilgungsplan,2,0)),0,VLOOKUP(N$7,Tilgungsplan,2,0))</f>
        <v/>
      </c>
      <c r="O30" s="134" t="str">
        <f>IF(ISERROR(VLOOKUP(O$7,Tilgungsplan,2,0)),0,VLOOKUP(O$7,Tilgungsplan,2,0))</f>
        <v/>
      </c>
      <c r="P30" s="134" t="str">
        <f>IF(ISERROR(VLOOKUP(P$7,Tilgungsplan,2,0)),0,VLOOKUP(P$7,Tilgungsplan,2,0))</f>
        <v/>
      </c>
      <c r="Q30" s="134" t="str">
        <f>IF(ISERROR(VLOOKUP(Q$7,Tilgungsplan,2,0)),0,VLOOKUP(Q$7,Tilgungsplan,2,0))</f>
        <v/>
      </c>
      <c r="R30" s="134">
        <f t="shared" si="14"/>
        <v>0</v>
      </c>
      <c r="S30" s="56"/>
      <c r="T30" s="56"/>
      <c r="U30" s="195"/>
      <c r="V30" s="195"/>
      <c r="W30" s="195"/>
      <c r="X30" s="195"/>
      <c r="Y30" s="195"/>
      <c r="Z30" s="195"/>
      <c r="AA30" s="195"/>
      <c r="AB30" s="195"/>
      <c r="AC30" s="195"/>
      <c r="AD30" s="195"/>
      <c r="AE30" s="195"/>
      <c r="AF30" s="195"/>
      <c r="AG30" s="195"/>
      <c r="AH30" s="195"/>
      <c r="AI30" s="195"/>
      <c r="AJ30" s="195"/>
      <c r="AK30" s="195"/>
      <c r="AL30" s="195"/>
    </row>
    <row r="31" ht="15.0" customHeight="1">
      <c r="A31" s="232"/>
      <c r="B31" s="196" t="str">
        <f>'LIQ Jahr1'!B31&amp;""</f>
        <v>Zuschüsse (Fördermittel)</v>
      </c>
      <c r="C31" s="206">
        <f>'LIQ Jahr3'!C31</f>
        <v>0</v>
      </c>
      <c r="D31" s="231">
        <v>0.0</v>
      </c>
      <c r="E31" s="134">
        <f>'LIQ Jahr3'!Q31</f>
        <v>0</v>
      </c>
      <c r="F31" s="134">
        <f t="shared" ref="F31:Q31" si="15">$D31</f>
        <v>0</v>
      </c>
      <c r="G31" s="134">
        <f t="shared" si="15"/>
        <v>0</v>
      </c>
      <c r="H31" s="134">
        <f t="shared" si="15"/>
        <v>0</v>
      </c>
      <c r="I31" s="134">
        <f t="shared" si="15"/>
        <v>0</v>
      </c>
      <c r="J31" s="134">
        <f t="shared" si="15"/>
        <v>0</v>
      </c>
      <c r="K31" s="134">
        <f t="shared" si="15"/>
        <v>0</v>
      </c>
      <c r="L31" s="134">
        <f t="shared" si="15"/>
        <v>0</v>
      </c>
      <c r="M31" s="134">
        <f t="shared" si="15"/>
        <v>0</v>
      </c>
      <c r="N31" s="134">
        <f t="shared" si="15"/>
        <v>0</v>
      </c>
      <c r="O31" s="134">
        <f t="shared" si="15"/>
        <v>0</v>
      </c>
      <c r="P31" s="134">
        <f t="shared" si="15"/>
        <v>0</v>
      </c>
      <c r="Q31" s="134">
        <f t="shared" si="15"/>
        <v>0</v>
      </c>
      <c r="R31" s="134">
        <f t="shared" si="14"/>
        <v>0</v>
      </c>
      <c r="S31" s="56"/>
      <c r="T31" s="56"/>
      <c r="U31" s="195"/>
      <c r="V31" s="195"/>
      <c r="W31" s="195"/>
      <c r="X31" s="195"/>
      <c r="Y31" s="195"/>
      <c r="Z31" s="195"/>
      <c r="AA31" s="195"/>
      <c r="AB31" s="195"/>
      <c r="AC31" s="195"/>
      <c r="AD31" s="195"/>
      <c r="AE31" s="195"/>
      <c r="AF31" s="195"/>
      <c r="AG31" s="195"/>
      <c r="AH31" s="195"/>
      <c r="AI31" s="195"/>
      <c r="AJ31" s="195"/>
      <c r="AK31" s="195"/>
      <c r="AL31" s="195"/>
    </row>
    <row r="32" ht="15.0" customHeight="1">
      <c r="A32" s="232"/>
      <c r="B32" s="196" t="str">
        <f>'LIQ Jahr1'!B32&amp;""</f>
        <v>Mietkaution (neg. Betrag)</v>
      </c>
      <c r="C32" s="206">
        <f>'LIQ Jahr3'!C32</f>
        <v>0</v>
      </c>
      <c r="D32" s="231">
        <v>0.0</v>
      </c>
      <c r="E32" s="134">
        <f>'LIQ Jahr3'!Q32</f>
        <v>0</v>
      </c>
      <c r="F32" s="134">
        <f t="shared" ref="F32:Q32" si="16">$D32</f>
        <v>0</v>
      </c>
      <c r="G32" s="134">
        <f t="shared" si="16"/>
        <v>0</v>
      </c>
      <c r="H32" s="134">
        <f t="shared" si="16"/>
        <v>0</v>
      </c>
      <c r="I32" s="134">
        <f t="shared" si="16"/>
        <v>0</v>
      </c>
      <c r="J32" s="134">
        <f t="shared" si="16"/>
        <v>0</v>
      </c>
      <c r="K32" s="134">
        <f t="shared" si="16"/>
        <v>0</v>
      </c>
      <c r="L32" s="134">
        <f t="shared" si="16"/>
        <v>0</v>
      </c>
      <c r="M32" s="134">
        <f t="shared" si="16"/>
        <v>0</v>
      </c>
      <c r="N32" s="134">
        <f t="shared" si="16"/>
        <v>0</v>
      </c>
      <c r="O32" s="134">
        <f t="shared" si="16"/>
        <v>0</v>
      </c>
      <c r="P32" s="134">
        <f t="shared" si="16"/>
        <v>0</v>
      </c>
      <c r="Q32" s="134">
        <f t="shared" si="16"/>
        <v>0</v>
      </c>
      <c r="R32" s="134">
        <f t="shared" si="14"/>
        <v>0</v>
      </c>
      <c r="S32" s="56"/>
      <c r="T32" s="56"/>
      <c r="U32" s="195"/>
      <c r="V32" s="195"/>
      <c r="W32" s="195"/>
      <c r="X32" s="195"/>
      <c r="Y32" s="195"/>
      <c r="Z32" s="195"/>
      <c r="AA32" s="195"/>
      <c r="AB32" s="195"/>
      <c r="AC32" s="195"/>
      <c r="AD32" s="195"/>
      <c r="AE32" s="195"/>
      <c r="AF32" s="195"/>
      <c r="AG32" s="195"/>
      <c r="AH32" s="195"/>
      <c r="AI32" s="195"/>
      <c r="AJ32" s="195"/>
      <c r="AK32" s="195"/>
      <c r="AL32" s="195"/>
    </row>
    <row r="33" ht="15.0" customHeight="1">
      <c r="A33" s="232"/>
      <c r="B33" s="196" t="str">
        <f>'LIQ Jahr1'!B33&amp;""</f>
        <v>Privateinlagen / - entnahmen</v>
      </c>
      <c r="C33" s="206">
        <f>'LIQ Jahr3'!C33</f>
        <v>0</v>
      </c>
      <c r="D33" s="231">
        <v>0.0</v>
      </c>
      <c r="E33" s="134">
        <f>'LIQ Jahr3'!Q33</f>
        <v>0</v>
      </c>
      <c r="F33" s="134">
        <f t="shared" ref="F33:Q33" si="17">$D33</f>
        <v>0</v>
      </c>
      <c r="G33" s="134">
        <f t="shared" si="17"/>
        <v>0</v>
      </c>
      <c r="H33" s="134">
        <f t="shared" si="17"/>
        <v>0</v>
      </c>
      <c r="I33" s="134">
        <f t="shared" si="17"/>
        <v>0</v>
      </c>
      <c r="J33" s="134">
        <f t="shared" si="17"/>
        <v>0</v>
      </c>
      <c r="K33" s="134">
        <f t="shared" si="17"/>
        <v>0</v>
      </c>
      <c r="L33" s="134">
        <f t="shared" si="17"/>
        <v>0</v>
      </c>
      <c r="M33" s="134">
        <f t="shared" si="17"/>
        <v>0</v>
      </c>
      <c r="N33" s="134">
        <f t="shared" si="17"/>
        <v>0</v>
      </c>
      <c r="O33" s="134">
        <f t="shared" si="17"/>
        <v>0</v>
      </c>
      <c r="P33" s="134">
        <f t="shared" si="17"/>
        <v>0</v>
      </c>
      <c r="Q33" s="134">
        <f t="shared" si="17"/>
        <v>0</v>
      </c>
      <c r="R33" s="134">
        <f t="shared" si="14"/>
        <v>0</v>
      </c>
      <c r="S33" s="56"/>
      <c r="T33" s="56"/>
      <c r="U33" s="195"/>
      <c r="V33" s="195"/>
      <c r="W33" s="195"/>
      <c r="X33" s="195"/>
      <c r="Y33" s="195"/>
      <c r="Z33" s="195"/>
      <c r="AA33" s="195"/>
      <c r="AB33" s="195"/>
      <c r="AC33" s="195"/>
      <c r="AD33" s="195"/>
      <c r="AE33" s="195"/>
      <c r="AF33" s="195"/>
      <c r="AG33" s="195"/>
      <c r="AH33" s="195"/>
      <c r="AI33" s="195"/>
      <c r="AJ33" s="195"/>
      <c r="AK33" s="195"/>
      <c r="AL33" s="195"/>
    </row>
    <row r="34" ht="15.0" customHeight="1">
      <c r="A34" s="232"/>
      <c r="B34" s="196" t="str">
        <f>'LIQ Jahr1'!B34&amp;""</f>
        <v>Gründungszuschuss</v>
      </c>
      <c r="C34" s="206">
        <f>'LIQ Jahr3'!C34</f>
        <v>0</v>
      </c>
      <c r="D34" s="231">
        <v>0.0</v>
      </c>
      <c r="E34" s="134">
        <f>'LIQ Jahr3'!Q34</f>
        <v>0</v>
      </c>
      <c r="F34" s="134">
        <f t="shared" ref="F34:Q34" si="18">$D34</f>
        <v>0</v>
      </c>
      <c r="G34" s="134">
        <f t="shared" si="18"/>
        <v>0</v>
      </c>
      <c r="H34" s="134">
        <f t="shared" si="18"/>
        <v>0</v>
      </c>
      <c r="I34" s="134">
        <f t="shared" si="18"/>
        <v>0</v>
      </c>
      <c r="J34" s="134">
        <f t="shared" si="18"/>
        <v>0</v>
      </c>
      <c r="K34" s="134">
        <f t="shared" si="18"/>
        <v>0</v>
      </c>
      <c r="L34" s="134">
        <f t="shared" si="18"/>
        <v>0</v>
      </c>
      <c r="M34" s="134">
        <f t="shared" si="18"/>
        <v>0</v>
      </c>
      <c r="N34" s="134">
        <f t="shared" si="18"/>
        <v>0</v>
      </c>
      <c r="O34" s="134">
        <f t="shared" si="18"/>
        <v>0</v>
      </c>
      <c r="P34" s="134">
        <f t="shared" si="18"/>
        <v>0</v>
      </c>
      <c r="Q34" s="134">
        <f t="shared" si="18"/>
        <v>0</v>
      </c>
      <c r="R34" s="134">
        <f t="shared" si="14"/>
        <v>0</v>
      </c>
      <c r="S34" s="56"/>
      <c r="T34" s="56"/>
      <c r="U34" s="195"/>
      <c r="V34" s="195"/>
      <c r="W34" s="195"/>
      <c r="X34" s="195"/>
      <c r="Y34" s="195"/>
      <c r="Z34" s="195"/>
      <c r="AA34" s="195"/>
      <c r="AB34" s="195"/>
      <c r="AC34" s="195"/>
      <c r="AD34" s="195"/>
      <c r="AE34" s="195"/>
      <c r="AF34" s="195"/>
      <c r="AG34" s="195"/>
      <c r="AH34" s="195"/>
      <c r="AI34" s="195"/>
      <c r="AJ34" s="195"/>
      <c r="AK34" s="195"/>
      <c r="AL34" s="195"/>
    </row>
    <row r="35" ht="3.75" customHeight="1">
      <c r="A35" s="15"/>
      <c r="B35" s="196"/>
      <c r="C35" s="217"/>
      <c r="D35" s="198"/>
      <c r="E35" s="134"/>
      <c r="F35" s="134"/>
      <c r="G35" s="134"/>
      <c r="H35" s="134"/>
      <c r="I35" s="134"/>
      <c r="J35" s="134"/>
      <c r="K35" s="134"/>
      <c r="L35" s="134"/>
      <c r="M35" s="134"/>
      <c r="N35" s="134"/>
      <c r="O35" s="134"/>
      <c r="P35" s="134"/>
      <c r="Q35" s="134"/>
      <c r="R35" s="134"/>
      <c r="S35" s="56"/>
      <c r="T35" s="56"/>
      <c r="U35" s="195"/>
      <c r="V35" s="195"/>
      <c r="W35" s="195"/>
      <c r="X35" s="195"/>
      <c r="Y35" s="195"/>
      <c r="Z35" s="195"/>
      <c r="AA35" s="195"/>
      <c r="AB35" s="195"/>
      <c r="AC35" s="195"/>
      <c r="AD35" s="195"/>
      <c r="AE35" s="195"/>
      <c r="AF35" s="195"/>
      <c r="AG35" s="195"/>
      <c r="AH35" s="195"/>
      <c r="AI35" s="195"/>
      <c r="AJ35" s="195"/>
      <c r="AK35" s="195"/>
      <c r="AL35" s="195"/>
    </row>
    <row r="36" ht="18.0" customHeight="1">
      <c r="A36" s="190" t="s">
        <v>280</v>
      </c>
      <c r="B36" s="191" t="str">
        <f>'LIQ Jahr1'!B36&amp;""</f>
        <v>INVESTITIONEN</v>
      </c>
      <c r="C36" s="233"/>
      <c r="D36" s="193"/>
      <c r="E36" s="194">
        <f t="shared" ref="E36:Q36" si="19">SUM(E37:E38)</f>
        <v>0</v>
      </c>
      <c r="F36" s="194">
        <f t="shared" si="19"/>
        <v>0</v>
      </c>
      <c r="G36" s="194">
        <f t="shared" si="19"/>
        <v>0</v>
      </c>
      <c r="H36" s="194">
        <f t="shared" si="19"/>
        <v>0</v>
      </c>
      <c r="I36" s="194">
        <f t="shared" si="19"/>
        <v>0</v>
      </c>
      <c r="J36" s="194">
        <f t="shared" si="19"/>
        <v>0</v>
      </c>
      <c r="K36" s="194">
        <f t="shared" si="19"/>
        <v>0</v>
      </c>
      <c r="L36" s="194">
        <f t="shared" si="19"/>
        <v>0</v>
      </c>
      <c r="M36" s="194">
        <f t="shared" si="19"/>
        <v>0</v>
      </c>
      <c r="N36" s="194">
        <f t="shared" si="19"/>
        <v>0</v>
      </c>
      <c r="O36" s="194">
        <f t="shared" si="19"/>
        <v>0</v>
      </c>
      <c r="P36" s="194">
        <f t="shared" si="19"/>
        <v>0</v>
      </c>
      <c r="Q36" s="194">
        <f t="shared" si="19"/>
        <v>0</v>
      </c>
      <c r="R36" s="194">
        <f t="shared" ref="R36:R38" si="20">F36+G36+H36+I36+J36+K36+L36+M36+N36+O36+P36+Q36</f>
        <v>0</v>
      </c>
      <c r="S36" s="213"/>
      <c r="T36" s="213"/>
      <c r="U36" s="214"/>
      <c r="V36" s="214"/>
      <c r="W36" s="214"/>
      <c r="X36" s="214"/>
      <c r="Y36" s="214"/>
      <c r="Z36" s="214"/>
      <c r="AA36" s="214"/>
      <c r="AB36" s="214"/>
      <c r="AC36" s="214"/>
      <c r="AD36" s="214"/>
      <c r="AE36" s="214"/>
      <c r="AF36" s="214"/>
      <c r="AG36" s="214"/>
      <c r="AH36" s="214"/>
      <c r="AI36" s="214"/>
      <c r="AJ36" s="214"/>
      <c r="AK36" s="214"/>
      <c r="AL36" s="214"/>
    </row>
    <row r="37" ht="15.0" customHeight="1">
      <c r="A37" s="15"/>
      <c r="B37" s="196" t="str">
        <f>'LIQ Jahr1'!B37&amp;""</f>
        <v>Investitionen (USt.-pflichtig)</v>
      </c>
      <c r="C37" s="217">
        <f>'LIQ Jahr3'!C37</f>
        <v>0.19</v>
      </c>
      <c r="D37" s="198"/>
      <c r="E37" s="134">
        <f>'LIQ Jahr3'!Q37</f>
        <v>0</v>
      </c>
      <c r="F37" s="134">
        <f>SUMIFS('Investition AfA'!$E:$E,'Investition AfA'!$B:$B,'LIQ Jahr4'!F$5,'Investition AfA'!$F:$F,'LIQ Jahr4'!$C37)</f>
        <v>0</v>
      </c>
      <c r="G37" s="134">
        <f>SUMIFS('Investition AfA'!$E:$E,'Investition AfA'!$B:$B,'LIQ Jahr4'!G$5,'Investition AfA'!$F:$F,'LIQ Jahr4'!$C37)</f>
        <v>0</v>
      </c>
      <c r="H37" s="134">
        <f>SUMIFS('Investition AfA'!$E:$E,'Investition AfA'!$B:$B,'LIQ Jahr4'!H$5,'Investition AfA'!$F:$F,'LIQ Jahr4'!$C37)</f>
        <v>0</v>
      </c>
      <c r="I37" s="134">
        <f>SUMIFS('Investition AfA'!$E:$E,'Investition AfA'!$B:$B,'LIQ Jahr4'!I$5,'Investition AfA'!$F:$F,'LIQ Jahr4'!$C37)</f>
        <v>0</v>
      </c>
      <c r="J37" s="134">
        <f>SUMIFS('Investition AfA'!$E:$E,'Investition AfA'!$B:$B,'LIQ Jahr4'!J$5,'Investition AfA'!$F:$F,'LIQ Jahr4'!$C37)</f>
        <v>0</v>
      </c>
      <c r="K37" s="134">
        <f>SUMIFS('Investition AfA'!$E:$E,'Investition AfA'!$B:$B,'LIQ Jahr4'!K$5,'Investition AfA'!$F:$F,'LIQ Jahr4'!$C37)</f>
        <v>0</v>
      </c>
      <c r="L37" s="134">
        <f>SUMIFS('Investition AfA'!$E:$E,'Investition AfA'!$B:$B,'LIQ Jahr4'!L$5,'Investition AfA'!$F:$F,'LIQ Jahr4'!$C37)</f>
        <v>0</v>
      </c>
      <c r="M37" s="134">
        <f>SUMIFS('Investition AfA'!$E:$E,'Investition AfA'!$B:$B,'LIQ Jahr4'!M$5,'Investition AfA'!$F:$F,'LIQ Jahr4'!$C37)</f>
        <v>0</v>
      </c>
      <c r="N37" s="134">
        <f>SUMIFS('Investition AfA'!$E:$E,'Investition AfA'!$B:$B,'LIQ Jahr4'!N$5,'Investition AfA'!$F:$F,'LIQ Jahr4'!$C37)</f>
        <v>0</v>
      </c>
      <c r="O37" s="134">
        <f>SUMIFS('Investition AfA'!$E:$E,'Investition AfA'!$B:$B,'LIQ Jahr4'!O$5,'Investition AfA'!$F:$F,'LIQ Jahr4'!$C37)</f>
        <v>0</v>
      </c>
      <c r="P37" s="134">
        <f>SUMIFS('Investition AfA'!$E:$E,'Investition AfA'!$B:$B,'LIQ Jahr4'!P$5,'Investition AfA'!$F:$F,'LIQ Jahr4'!$C37)</f>
        <v>0</v>
      </c>
      <c r="Q37" s="134">
        <f>SUMIFS('Investition AfA'!$E:$E,'Investition AfA'!$B:$B,'LIQ Jahr4'!Q$5,'Investition AfA'!$F:$F,'LIQ Jahr4'!$C37)</f>
        <v>0</v>
      </c>
      <c r="R37" s="134">
        <f t="shared" si="20"/>
        <v>0</v>
      </c>
      <c r="S37" s="56"/>
      <c r="T37" s="56"/>
      <c r="U37" s="195"/>
      <c r="V37" s="195"/>
      <c r="W37" s="195"/>
      <c r="X37" s="195"/>
      <c r="Y37" s="195"/>
      <c r="Z37" s="195"/>
      <c r="AA37" s="195"/>
      <c r="AB37" s="195"/>
      <c r="AC37" s="195"/>
      <c r="AD37" s="195"/>
      <c r="AE37" s="195"/>
      <c r="AF37" s="195"/>
      <c r="AG37" s="195"/>
      <c r="AH37" s="195"/>
      <c r="AI37" s="195"/>
      <c r="AJ37" s="195"/>
      <c r="AK37" s="195"/>
      <c r="AL37" s="195"/>
    </row>
    <row r="38" ht="15.0" customHeight="1">
      <c r="A38" s="15"/>
      <c r="B38" s="196" t="str">
        <f>'LIQ Jahr1'!B38&amp;""</f>
        <v>Investitionen (USt.-frei)</v>
      </c>
      <c r="C38" s="217">
        <f>'LIQ Jahr3'!C38</f>
        <v>0</v>
      </c>
      <c r="D38" s="198"/>
      <c r="E38" s="134">
        <f>'LIQ Jahr3'!Q38</f>
        <v>0</v>
      </c>
      <c r="F38" s="134">
        <f>SUMIFS('Investition AfA'!$E:$E,'Investition AfA'!$B:$B,'LIQ Jahr4'!F$5,'Investition AfA'!$F:$F,'LIQ Jahr4'!$C38)</f>
        <v>0</v>
      </c>
      <c r="G38" s="134">
        <f>SUMIFS('Investition AfA'!$E:$E,'Investition AfA'!$B:$B,'LIQ Jahr4'!G$5,'Investition AfA'!$F:$F,'LIQ Jahr4'!$C38)</f>
        <v>0</v>
      </c>
      <c r="H38" s="134">
        <f>SUMIFS('Investition AfA'!$E:$E,'Investition AfA'!$B:$B,'LIQ Jahr4'!H$5,'Investition AfA'!$F:$F,'LIQ Jahr4'!$C38)</f>
        <v>0</v>
      </c>
      <c r="I38" s="134">
        <f>SUMIFS('Investition AfA'!$E:$E,'Investition AfA'!$B:$B,'LIQ Jahr4'!I$5,'Investition AfA'!$F:$F,'LIQ Jahr4'!$C38)</f>
        <v>0</v>
      </c>
      <c r="J38" s="134">
        <f>SUMIFS('Investition AfA'!$E:$E,'Investition AfA'!$B:$B,'LIQ Jahr4'!J$5,'Investition AfA'!$F:$F,'LIQ Jahr4'!$C38)</f>
        <v>0</v>
      </c>
      <c r="K38" s="134">
        <f>SUMIFS('Investition AfA'!$E:$E,'Investition AfA'!$B:$B,'LIQ Jahr4'!K$5,'Investition AfA'!$F:$F,'LIQ Jahr4'!$C38)</f>
        <v>0</v>
      </c>
      <c r="L38" s="134">
        <f>SUMIFS('Investition AfA'!$E:$E,'Investition AfA'!$B:$B,'LIQ Jahr4'!L$5,'Investition AfA'!$F:$F,'LIQ Jahr4'!$C38)</f>
        <v>0</v>
      </c>
      <c r="M38" s="134">
        <f>SUMIFS('Investition AfA'!$E:$E,'Investition AfA'!$B:$B,'LIQ Jahr4'!M$5,'Investition AfA'!$F:$F,'LIQ Jahr4'!$C38)</f>
        <v>0</v>
      </c>
      <c r="N38" s="134">
        <f>SUMIFS('Investition AfA'!$E:$E,'Investition AfA'!$B:$B,'LIQ Jahr4'!N$5,'Investition AfA'!$F:$F,'LIQ Jahr4'!$C38)</f>
        <v>0</v>
      </c>
      <c r="O38" s="134">
        <f>SUMIFS('Investition AfA'!$E:$E,'Investition AfA'!$B:$B,'LIQ Jahr4'!O$5,'Investition AfA'!$F:$F,'LIQ Jahr4'!$C38)</f>
        <v>0</v>
      </c>
      <c r="P38" s="134">
        <f>SUMIFS('Investition AfA'!$E:$E,'Investition AfA'!$B:$B,'LIQ Jahr4'!P$5,'Investition AfA'!$F:$F,'LIQ Jahr4'!$C38)</f>
        <v>0</v>
      </c>
      <c r="Q38" s="134">
        <f>SUMIFS('Investition AfA'!$E:$E,'Investition AfA'!$B:$B,'LIQ Jahr4'!Q$5,'Investition AfA'!$F:$F,'LIQ Jahr4'!$C38)</f>
        <v>0</v>
      </c>
      <c r="R38" s="134">
        <f t="shared" si="20"/>
        <v>0</v>
      </c>
      <c r="S38" s="56"/>
      <c r="T38" s="56"/>
      <c r="U38" s="195"/>
      <c r="V38" s="195"/>
      <c r="W38" s="195"/>
      <c r="X38" s="195"/>
      <c r="Y38" s="195"/>
      <c r="Z38" s="195"/>
      <c r="AA38" s="195"/>
      <c r="AB38" s="195"/>
      <c r="AC38" s="195"/>
      <c r="AD38" s="195"/>
      <c r="AE38" s="195"/>
      <c r="AF38" s="195"/>
      <c r="AG38" s="195"/>
      <c r="AH38" s="195"/>
      <c r="AI38" s="195"/>
      <c r="AJ38" s="195"/>
      <c r="AK38" s="195"/>
      <c r="AL38" s="195"/>
    </row>
    <row r="39" ht="3.75" customHeight="1">
      <c r="A39" s="15"/>
      <c r="B39" s="196"/>
      <c r="C39" s="217"/>
      <c r="D39" s="198"/>
      <c r="E39" s="134"/>
      <c r="F39" s="134"/>
      <c r="G39" s="134"/>
      <c r="H39" s="134"/>
      <c r="I39" s="134"/>
      <c r="J39" s="134"/>
      <c r="K39" s="134"/>
      <c r="L39" s="134"/>
      <c r="M39" s="134"/>
      <c r="N39" s="134"/>
      <c r="O39" s="134"/>
      <c r="P39" s="134"/>
      <c r="Q39" s="134"/>
      <c r="R39" s="134"/>
      <c r="S39" s="56"/>
      <c r="T39" s="56"/>
      <c r="U39" s="195"/>
      <c r="V39" s="195"/>
      <c r="W39" s="195"/>
      <c r="X39" s="195"/>
      <c r="Y39" s="195"/>
      <c r="Z39" s="195"/>
      <c r="AA39" s="195"/>
      <c r="AB39" s="195"/>
      <c r="AC39" s="195"/>
      <c r="AD39" s="195"/>
      <c r="AE39" s="195"/>
      <c r="AF39" s="195"/>
      <c r="AG39" s="195"/>
      <c r="AH39" s="195"/>
      <c r="AI39" s="195"/>
      <c r="AJ39" s="195"/>
      <c r="AK39" s="195"/>
      <c r="AL39" s="195"/>
    </row>
    <row r="40" ht="18.0" customHeight="1">
      <c r="A40" s="190" t="s">
        <v>284</v>
      </c>
      <c r="B40" s="191" t="str">
        <f>'LIQ Jahr1'!B40&amp;""</f>
        <v>LFD. KOSTEN</v>
      </c>
      <c r="C40" s="233"/>
      <c r="D40" s="193"/>
      <c r="E40" s="194">
        <f>E42+E49+E56+E63+E70+E63+E87</f>
        <v>0</v>
      </c>
      <c r="F40" s="194">
        <f t="shared" ref="F40:Q40" si="21">F42+F49+F56+F63+F70+F87</f>
        <v>0</v>
      </c>
      <c r="G40" s="194">
        <f t="shared" si="21"/>
        <v>0</v>
      </c>
      <c r="H40" s="194">
        <f t="shared" si="21"/>
        <v>0</v>
      </c>
      <c r="I40" s="194">
        <f t="shared" si="21"/>
        <v>0</v>
      </c>
      <c r="J40" s="194">
        <f t="shared" si="21"/>
        <v>0</v>
      </c>
      <c r="K40" s="194">
        <f t="shared" si="21"/>
        <v>0</v>
      </c>
      <c r="L40" s="194">
        <f t="shared" si="21"/>
        <v>0</v>
      </c>
      <c r="M40" s="194">
        <f t="shared" si="21"/>
        <v>0</v>
      </c>
      <c r="N40" s="194">
        <f t="shared" si="21"/>
        <v>0</v>
      </c>
      <c r="O40" s="194">
        <f t="shared" si="21"/>
        <v>0</v>
      </c>
      <c r="P40" s="194">
        <f t="shared" si="21"/>
        <v>0</v>
      </c>
      <c r="Q40" s="194">
        <f t="shared" si="21"/>
        <v>0</v>
      </c>
      <c r="R40" s="194">
        <f>F40+G40+H40+I40+J40+K40+L40+M40+N40+O40+P40+Q40</f>
        <v>0</v>
      </c>
      <c r="S40" s="213"/>
      <c r="T40" s="213"/>
      <c r="U40" s="214"/>
      <c r="V40" s="214"/>
      <c r="W40" s="214"/>
      <c r="X40" s="214"/>
      <c r="Y40" s="214"/>
      <c r="Z40" s="214"/>
      <c r="AA40" s="214"/>
      <c r="AB40" s="214"/>
      <c r="AC40" s="214"/>
      <c r="AD40" s="214"/>
      <c r="AE40" s="214"/>
      <c r="AF40" s="214"/>
      <c r="AG40" s="214"/>
      <c r="AH40" s="214"/>
      <c r="AI40" s="214"/>
      <c r="AJ40" s="214"/>
      <c r="AK40" s="214"/>
      <c r="AL40" s="214"/>
    </row>
    <row r="41" ht="3.75" customHeight="1">
      <c r="A41" s="15"/>
      <c r="B41" s="196"/>
      <c r="C41" s="217"/>
      <c r="D41" s="198"/>
      <c r="E41" s="134"/>
      <c r="F41" s="134"/>
      <c r="G41" s="134"/>
      <c r="H41" s="134"/>
      <c r="I41" s="134"/>
      <c r="J41" s="134"/>
      <c r="K41" s="134"/>
      <c r="L41" s="134"/>
      <c r="M41" s="134"/>
      <c r="N41" s="134"/>
      <c r="O41" s="134"/>
      <c r="P41" s="134"/>
      <c r="Q41" s="134"/>
      <c r="R41" s="134"/>
      <c r="S41" s="56"/>
      <c r="T41" s="56"/>
      <c r="U41" s="195"/>
      <c r="V41" s="195"/>
      <c r="W41" s="195"/>
      <c r="X41" s="195"/>
      <c r="Y41" s="195"/>
      <c r="Z41" s="195"/>
      <c r="AA41" s="195"/>
      <c r="AB41" s="195"/>
      <c r="AC41" s="195"/>
      <c r="AD41" s="195"/>
      <c r="AE41" s="195"/>
      <c r="AF41" s="195"/>
      <c r="AG41" s="195"/>
      <c r="AH41" s="195"/>
      <c r="AI41" s="195"/>
      <c r="AJ41" s="195"/>
      <c r="AK41" s="195"/>
      <c r="AL41" s="195"/>
    </row>
    <row r="42" ht="15.0" customHeight="1">
      <c r="A42" s="200" t="s">
        <v>286</v>
      </c>
      <c r="B42" s="210" t="str">
        <f>'LIQ Jahr1'!B42&amp;""</f>
        <v>Personal (inkl. Privatentnahme)</v>
      </c>
      <c r="C42" s="202"/>
      <c r="D42" s="203"/>
      <c r="E42" s="204">
        <f t="shared" ref="E42:Q42" si="22">SUM(E43:E47)</f>
        <v>0</v>
      </c>
      <c r="F42" s="204">
        <f t="shared" si="22"/>
        <v>0</v>
      </c>
      <c r="G42" s="204">
        <f t="shared" si="22"/>
        <v>0</v>
      </c>
      <c r="H42" s="204">
        <f t="shared" si="22"/>
        <v>0</v>
      </c>
      <c r="I42" s="204">
        <f t="shared" si="22"/>
        <v>0</v>
      </c>
      <c r="J42" s="204">
        <f t="shared" si="22"/>
        <v>0</v>
      </c>
      <c r="K42" s="204">
        <f t="shared" si="22"/>
        <v>0</v>
      </c>
      <c r="L42" s="204">
        <f t="shared" si="22"/>
        <v>0</v>
      </c>
      <c r="M42" s="204">
        <f t="shared" si="22"/>
        <v>0</v>
      </c>
      <c r="N42" s="204">
        <f t="shared" si="22"/>
        <v>0</v>
      </c>
      <c r="O42" s="204">
        <f t="shared" si="22"/>
        <v>0</v>
      </c>
      <c r="P42" s="204">
        <f t="shared" si="22"/>
        <v>0</v>
      </c>
      <c r="Q42" s="204">
        <f t="shared" si="22"/>
        <v>0</v>
      </c>
      <c r="R42" s="204">
        <f t="shared" ref="R42:R47" si="24">F42+G42+H42+I42+J42+K42+L42+M42+N42+O42+P42+Q42</f>
        <v>0</v>
      </c>
      <c r="S42" s="56"/>
      <c r="T42" s="56"/>
      <c r="U42" s="195"/>
      <c r="V42" s="195"/>
      <c r="W42" s="195"/>
      <c r="X42" s="195"/>
      <c r="Y42" s="195"/>
      <c r="Z42" s="195"/>
      <c r="AA42" s="195"/>
      <c r="AB42" s="195"/>
      <c r="AC42" s="195"/>
      <c r="AD42" s="195"/>
      <c r="AE42" s="195"/>
      <c r="AF42" s="195"/>
      <c r="AG42" s="195"/>
      <c r="AH42" s="195"/>
      <c r="AI42" s="195"/>
      <c r="AJ42" s="195"/>
      <c r="AK42" s="195"/>
      <c r="AL42" s="195"/>
    </row>
    <row r="43" ht="15.0" customHeight="1">
      <c r="A43" s="15"/>
      <c r="B43" s="196" t="str">
        <f>'LIQ Jahr1'!B43&amp;""</f>
        <v>Privatentnahme (nicht erfolgswirksam)</v>
      </c>
      <c r="C43" s="206">
        <f>'LIQ Jahr3'!C43</f>
        <v>0</v>
      </c>
      <c r="D43" s="231">
        <f>'LIQ Jahr3'!D43</f>
        <v>0</v>
      </c>
      <c r="E43" s="134">
        <f>'LIQ Jahr3'!Q43</f>
        <v>0</v>
      </c>
      <c r="F43" s="134">
        <f t="shared" ref="F43:Q43" si="23">$D43</f>
        <v>0</v>
      </c>
      <c r="G43" s="134">
        <f t="shared" si="23"/>
        <v>0</v>
      </c>
      <c r="H43" s="134">
        <f t="shared" si="23"/>
        <v>0</v>
      </c>
      <c r="I43" s="134">
        <f t="shared" si="23"/>
        <v>0</v>
      </c>
      <c r="J43" s="134">
        <f t="shared" si="23"/>
        <v>0</v>
      </c>
      <c r="K43" s="134">
        <f t="shared" si="23"/>
        <v>0</v>
      </c>
      <c r="L43" s="134">
        <f t="shared" si="23"/>
        <v>0</v>
      </c>
      <c r="M43" s="134">
        <f t="shared" si="23"/>
        <v>0</v>
      </c>
      <c r="N43" s="134">
        <f t="shared" si="23"/>
        <v>0</v>
      </c>
      <c r="O43" s="134">
        <f t="shared" si="23"/>
        <v>0</v>
      </c>
      <c r="P43" s="134">
        <f t="shared" si="23"/>
        <v>0</v>
      </c>
      <c r="Q43" s="134">
        <f t="shared" si="23"/>
        <v>0</v>
      </c>
      <c r="R43" s="134">
        <f t="shared" si="24"/>
        <v>0</v>
      </c>
      <c r="S43" s="56"/>
      <c r="T43" s="56"/>
      <c r="U43" s="195"/>
      <c r="V43" s="195"/>
      <c r="W43" s="195"/>
      <c r="X43" s="195"/>
      <c r="Y43" s="195"/>
      <c r="Z43" s="195"/>
      <c r="AA43" s="195"/>
      <c r="AB43" s="195"/>
      <c r="AC43" s="195"/>
      <c r="AD43" s="195"/>
      <c r="AE43" s="195"/>
      <c r="AF43" s="195"/>
      <c r="AG43" s="195"/>
      <c r="AH43" s="195"/>
      <c r="AI43" s="195"/>
      <c r="AJ43" s="195"/>
      <c r="AK43" s="195"/>
      <c r="AL43" s="195"/>
    </row>
    <row r="44" ht="15.0" customHeight="1">
      <c r="A44" s="15"/>
      <c r="B44" s="196" t="str">
        <f>'LIQ Jahr1'!B44&amp;""</f>
        <v>Personalkosten</v>
      </c>
      <c r="C44" s="206">
        <f>'LIQ Jahr3'!C44</f>
        <v>0</v>
      </c>
      <c r="D44" s="231">
        <f>'LIQ Jahr3'!D44</f>
        <v>0</v>
      </c>
      <c r="E44" s="134">
        <f>'LIQ Jahr3'!Q44</f>
        <v>0</v>
      </c>
      <c r="F44" s="134">
        <f t="shared" ref="F44:Q44" si="25">$D44</f>
        <v>0</v>
      </c>
      <c r="G44" s="134">
        <f t="shared" si="25"/>
        <v>0</v>
      </c>
      <c r="H44" s="134">
        <f t="shared" si="25"/>
        <v>0</v>
      </c>
      <c r="I44" s="134">
        <f t="shared" si="25"/>
        <v>0</v>
      </c>
      <c r="J44" s="134">
        <f t="shared" si="25"/>
        <v>0</v>
      </c>
      <c r="K44" s="134">
        <f t="shared" si="25"/>
        <v>0</v>
      </c>
      <c r="L44" s="134">
        <f t="shared" si="25"/>
        <v>0</v>
      </c>
      <c r="M44" s="134">
        <f t="shared" si="25"/>
        <v>0</v>
      </c>
      <c r="N44" s="134">
        <f t="shared" si="25"/>
        <v>0</v>
      </c>
      <c r="O44" s="134">
        <f t="shared" si="25"/>
        <v>0</v>
      </c>
      <c r="P44" s="134">
        <f t="shared" si="25"/>
        <v>0</v>
      </c>
      <c r="Q44" s="134">
        <f t="shared" si="25"/>
        <v>0</v>
      </c>
      <c r="R44" s="134">
        <f t="shared" si="24"/>
        <v>0</v>
      </c>
      <c r="S44" s="56"/>
      <c r="T44" s="56"/>
      <c r="U44" s="195"/>
      <c r="V44" s="195"/>
      <c r="W44" s="195"/>
      <c r="X44" s="195"/>
      <c r="Y44" s="195"/>
      <c r="Z44" s="195"/>
      <c r="AA44" s="195"/>
      <c r="AB44" s="195"/>
      <c r="AC44" s="195"/>
      <c r="AD44" s="195"/>
      <c r="AE44" s="195"/>
      <c r="AF44" s="195"/>
      <c r="AG44" s="195"/>
      <c r="AH44" s="195"/>
      <c r="AI44" s="195"/>
      <c r="AJ44" s="195"/>
      <c r="AK44" s="195"/>
      <c r="AL44" s="195"/>
    </row>
    <row r="45" ht="15.0" customHeight="1">
      <c r="A45" s="15"/>
      <c r="B45" s="196" t="str">
        <f>'LIQ Jahr1'!B45&amp;""</f>
        <v>Aushilfskräfte</v>
      </c>
      <c r="C45" s="206">
        <f>'LIQ Jahr3'!C45</f>
        <v>0</v>
      </c>
      <c r="D45" s="231">
        <f>'LIQ Jahr3'!D45</f>
        <v>0</v>
      </c>
      <c r="E45" s="134">
        <f>'LIQ Jahr3'!Q45</f>
        <v>0</v>
      </c>
      <c r="F45" s="134">
        <f t="shared" ref="F45:Q45" si="26">$D45</f>
        <v>0</v>
      </c>
      <c r="G45" s="134">
        <f t="shared" si="26"/>
        <v>0</v>
      </c>
      <c r="H45" s="134">
        <f t="shared" si="26"/>
        <v>0</v>
      </c>
      <c r="I45" s="134">
        <f t="shared" si="26"/>
        <v>0</v>
      </c>
      <c r="J45" s="134">
        <f t="shared" si="26"/>
        <v>0</v>
      </c>
      <c r="K45" s="134">
        <f t="shared" si="26"/>
        <v>0</v>
      </c>
      <c r="L45" s="134">
        <f t="shared" si="26"/>
        <v>0</v>
      </c>
      <c r="M45" s="134">
        <f t="shared" si="26"/>
        <v>0</v>
      </c>
      <c r="N45" s="134">
        <f t="shared" si="26"/>
        <v>0</v>
      </c>
      <c r="O45" s="134">
        <f t="shared" si="26"/>
        <v>0</v>
      </c>
      <c r="P45" s="134">
        <f t="shared" si="26"/>
        <v>0</v>
      </c>
      <c r="Q45" s="134">
        <f t="shared" si="26"/>
        <v>0</v>
      </c>
      <c r="R45" s="134">
        <f t="shared" si="24"/>
        <v>0</v>
      </c>
      <c r="S45" s="56"/>
      <c r="T45" s="56"/>
      <c r="U45" s="195"/>
      <c r="V45" s="195"/>
      <c r="W45" s="195"/>
      <c r="X45" s="195"/>
      <c r="Y45" s="195"/>
      <c r="Z45" s="195"/>
      <c r="AA45" s="195"/>
      <c r="AB45" s="195"/>
      <c r="AC45" s="195"/>
      <c r="AD45" s="195"/>
      <c r="AE45" s="195"/>
      <c r="AF45" s="195"/>
      <c r="AG45" s="195"/>
      <c r="AH45" s="195"/>
      <c r="AI45" s="195"/>
      <c r="AJ45" s="195"/>
      <c r="AK45" s="195"/>
      <c r="AL45" s="195"/>
    </row>
    <row r="46" ht="15.0" customHeight="1">
      <c r="A46" s="15"/>
      <c r="B46" s="196" t="str">
        <f>'LIQ Jahr1'!B46&amp;""</f>
        <v>Personalnebenkosten</v>
      </c>
      <c r="C46" s="206">
        <f>'LIQ Jahr3'!C46</f>
        <v>0</v>
      </c>
      <c r="D46" s="206">
        <f>'LIQ Jahr3'!D46</f>
        <v>0.25</v>
      </c>
      <c r="E46" s="134">
        <f>'LIQ Jahr3'!Q46</f>
        <v>0</v>
      </c>
      <c r="F46" s="134">
        <f t="shared" ref="F46:Q46" si="27">(F44+F45)*$D46</f>
        <v>0</v>
      </c>
      <c r="G46" s="134">
        <f t="shared" si="27"/>
        <v>0</v>
      </c>
      <c r="H46" s="134">
        <f t="shared" si="27"/>
        <v>0</v>
      </c>
      <c r="I46" s="134">
        <f t="shared" si="27"/>
        <v>0</v>
      </c>
      <c r="J46" s="134">
        <f t="shared" si="27"/>
        <v>0</v>
      </c>
      <c r="K46" s="134">
        <f t="shared" si="27"/>
        <v>0</v>
      </c>
      <c r="L46" s="134">
        <f t="shared" si="27"/>
        <v>0</v>
      </c>
      <c r="M46" s="134">
        <f t="shared" si="27"/>
        <v>0</v>
      </c>
      <c r="N46" s="134">
        <f t="shared" si="27"/>
        <v>0</v>
      </c>
      <c r="O46" s="134">
        <f t="shared" si="27"/>
        <v>0</v>
      </c>
      <c r="P46" s="134">
        <f t="shared" si="27"/>
        <v>0</v>
      </c>
      <c r="Q46" s="134">
        <f t="shared" si="27"/>
        <v>0</v>
      </c>
      <c r="R46" s="134">
        <f t="shared" si="24"/>
        <v>0</v>
      </c>
      <c r="S46" s="56"/>
      <c r="T46" s="56"/>
      <c r="U46" s="195"/>
      <c r="V46" s="195"/>
      <c r="W46" s="195"/>
      <c r="X46" s="195"/>
      <c r="Y46" s="195"/>
      <c r="Z46" s="195"/>
      <c r="AA46" s="195"/>
      <c r="AB46" s="195"/>
      <c r="AC46" s="195"/>
      <c r="AD46" s="195"/>
      <c r="AE46" s="195"/>
      <c r="AF46" s="195"/>
      <c r="AG46" s="195"/>
      <c r="AH46" s="195"/>
      <c r="AI46" s="195"/>
      <c r="AJ46" s="195"/>
      <c r="AK46" s="195"/>
      <c r="AL46" s="195"/>
    </row>
    <row r="47" ht="15.0" customHeight="1">
      <c r="A47" s="15"/>
      <c r="B47" s="196" t="str">
        <f>'LIQ Jahr1'!B47&amp;""</f>
        <v>Sonstiges</v>
      </c>
      <c r="C47" s="206">
        <f>'LIQ Jahr3'!C47</f>
        <v>0</v>
      </c>
      <c r="D47" s="231">
        <f>'LIQ Jahr3'!D47</f>
        <v>0</v>
      </c>
      <c r="E47" s="134">
        <f>'LIQ Jahr3'!Q47</f>
        <v>0</v>
      </c>
      <c r="F47" s="134">
        <f t="shared" ref="F47:Q47" si="28">$D47</f>
        <v>0</v>
      </c>
      <c r="G47" s="134">
        <f t="shared" si="28"/>
        <v>0</v>
      </c>
      <c r="H47" s="134">
        <f t="shared" si="28"/>
        <v>0</v>
      </c>
      <c r="I47" s="134">
        <f t="shared" si="28"/>
        <v>0</v>
      </c>
      <c r="J47" s="134">
        <f t="shared" si="28"/>
        <v>0</v>
      </c>
      <c r="K47" s="134">
        <f t="shared" si="28"/>
        <v>0</v>
      </c>
      <c r="L47" s="134">
        <f t="shared" si="28"/>
        <v>0</v>
      </c>
      <c r="M47" s="134">
        <f t="shared" si="28"/>
        <v>0</v>
      </c>
      <c r="N47" s="134">
        <f t="shared" si="28"/>
        <v>0</v>
      </c>
      <c r="O47" s="134">
        <f t="shared" si="28"/>
        <v>0</v>
      </c>
      <c r="P47" s="134">
        <f t="shared" si="28"/>
        <v>0</v>
      </c>
      <c r="Q47" s="134">
        <f t="shared" si="28"/>
        <v>0</v>
      </c>
      <c r="R47" s="134">
        <f t="shared" si="24"/>
        <v>0</v>
      </c>
      <c r="S47" s="56"/>
      <c r="T47" s="56"/>
      <c r="U47" s="195"/>
      <c r="V47" s="195"/>
      <c r="W47" s="195"/>
      <c r="X47" s="195"/>
      <c r="Y47" s="195"/>
      <c r="Z47" s="195"/>
      <c r="AA47" s="195"/>
      <c r="AB47" s="195"/>
      <c r="AC47" s="195"/>
      <c r="AD47" s="195"/>
      <c r="AE47" s="195"/>
      <c r="AF47" s="195"/>
      <c r="AG47" s="195"/>
      <c r="AH47" s="195"/>
      <c r="AI47" s="195"/>
      <c r="AJ47" s="195"/>
      <c r="AK47" s="195"/>
      <c r="AL47" s="195"/>
    </row>
    <row r="48" ht="3.75" customHeight="1">
      <c r="A48" s="15"/>
      <c r="B48" s="196"/>
      <c r="C48" s="217"/>
      <c r="D48" s="198"/>
      <c r="E48" s="134"/>
      <c r="F48" s="134"/>
      <c r="G48" s="134"/>
      <c r="H48" s="134"/>
      <c r="I48" s="134"/>
      <c r="J48" s="134"/>
      <c r="K48" s="134"/>
      <c r="L48" s="134"/>
      <c r="M48" s="134"/>
      <c r="N48" s="134"/>
      <c r="O48" s="134"/>
      <c r="P48" s="134"/>
      <c r="Q48" s="134"/>
      <c r="R48" s="134"/>
      <c r="S48" s="56"/>
      <c r="T48" s="56"/>
      <c r="U48" s="195"/>
      <c r="V48" s="195"/>
      <c r="W48" s="195"/>
      <c r="X48" s="195"/>
      <c r="Y48" s="195"/>
      <c r="Z48" s="195"/>
      <c r="AA48" s="195"/>
      <c r="AB48" s="195"/>
      <c r="AC48" s="195"/>
      <c r="AD48" s="195"/>
      <c r="AE48" s="195"/>
      <c r="AF48" s="195"/>
      <c r="AG48" s="195"/>
      <c r="AH48" s="195"/>
      <c r="AI48" s="195"/>
      <c r="AJ48" s="195"/>
      <c r="AK48" s="195"/>
      <c r="AL48" s="195"/>
    </row>
    <row r="49" ht="15.0" customHeight="1">
      <c r="A49" s="200" t="s">
        <v>293</v>
      </c>
      <c r="B49" s="210" t="str">
        <f>'LIQ Jahr1'!B49&amp;""</f>
        <v>Miete</v>
      </c>
      <c r="C49" s="202"/>
      <c r="D49" s="203"/>
      <c r="E49" s="204">
        <f t="shared" ref="E49:Q49" si="29">SUM(E50:E54)</f>
        <v>0</v>
      </c>
      <c r="F49" s="204">
        <f t="shared" si="29"/>
        <v>0</v>
      </c>
      <c r="G49" s="204">
        <f t="shared" si="29"/>
        <v>0</v>
      </c>
      <c r="H49" s="204">
        <f t="shared" si="29"/>
        <v>0</v>
      </c>
      <c r="I49" s="204">
        <f t="shared" si="29"/>
        <v>0</v>
      </c>
      <c r="J49" s="204">
        <f t="shared" si="29"/>
        <v>0</v>
      </c>
      <c r="K49" s="204">
        <f t="shared" si="29"/>
        <v>0</v>
      </c>
      <c r="L49" s="204">
        <f t="shared" si="29"/>
        <v>0</v>
      </c>
      <c r="M49" s="204">
        <f t="shared" si="29"/>
        <v>0</v>
      </c>
      <c r="N49" s="204">
        <f t="shared" si="29"/>
        <v>0</v>
      </c>
      <c r="O49" s="204">
        <f t="shared" si="29"/>
        <v>0</v>
      </c>
      <c r="P49" s="204">
        <f t="shared" si="29"/>
        <v>0</v>
      </c>
      <c r="Q49" s="204">
        <f t="shared" si="29"/>
        <v>0</v>
      </c>
      <c r="R49" s="204">
        <f t="shared" ref="R49:R54" si="31">F49+G49+H49+I49+J49+K49+L49+M49+N49+O49+P49+Q49</f>
        <v>0</v>
      </c>
      <c r="S49" s="213"/>
      <c r="T49" s="213"/>
      <c r="U49" s="214"/>
      <c r="V49" s="214"/>
      <c r="W49" s="214"/>
      <c r="X49" s="214"/>
      <c r="Y49" s="214"/>
      <c r="Z49" s="214"/>
      <c r="AA49" s="214"/>
      <c r="AB49" s="214"/>
      <c r="AC49" s="214"/>
      <c r="AD49" s="214"/>
      <c r="AE49" s="214"/>
      <c r="AF49" s="214"/>
      <c r="AG49" s="214"/>
      <c r="AH49" s="214"/>
      <c r="AI49" s="214"/>
      <c r="AJ49" s="214"/>
      <c r="AK49" s="214"/>
      <c r="AL49" s="214"/>
    </row>
    <row r="50" ht="15.0" customHeight="1">
      <c r="A50" s="15"/>
      <c r="B50" s="196" t="str">
        <f>'LIQ Jahr1'!B50&amp;""</f>
        <v>Ladenmiete</v>
      </c>
      <c r="C50" s="206">
        <f>'LIQ Jahr3'!C50</f>
        <v>0.19</v>
      </c>
      <c r="D50" s="231">
        <f>'LIQ Jahr3'!D50</f>
        <v>0</v>
      </c>
      <c r="E50" s="134">
        <f>'LIQ Jahr3'!Q50</f>
        <v>0</v>
      </c>
      <c r="F50" s="134">
        <f t="shared" ref="F50:Q50" si="30">$D50</f>
        <v>0</v>
      </c>
      <c r="G50" s="134">
        <f t="shared" si="30"/>
        <v>0</v>
      </c>
      <c r="H50" s="134">
        <f t="shared" si="30"/>
        <v>0</v>
      </c>
      <c r="I50" s="134">
        <f t="shared" si="30"/>
        <v>0</v>
      </c>
      <c r="J50" s="134">
        <f t="shared" si="30"/>
        <v>0</v>
      </c>
      <c r="K50" s="134">
        <f t="shared" si="30"/>
        <v>0</v>
      </c>
      <c r="L50" s="134">
        <f t="shared" si="30"/>
        <v>0</v>
      </c>
      <c r="M50" s="134">
        <f t="shared" si="30"/>
        <v>0</v>
      </c>
      <c r="N50" s="134">
        <f t="shared" si="30"/>
        <v>0</v>
      </c>
      <c r="O50" s="134">
        <f t="shared" si="30"/>
        <v>0</v>
      </c>
      <c r="P50" s="134">
        <f t="shared" si="30"/>
        <v>0</v>
      </c>
      <c r="Q50" s="134">
        <f t="shared" si="30"/>
        <v>0</v>
      </c>
      <c r="R50" s="134">
        <f t="shared" si="31"/>
        <v>0</v>
      </c>
      <c r="S50" s="56"/>
      <c r="T50" s="56"/>
      <c r="U50" s="195"/>
      <c r="V50" s="195"/>
      <c r="W50" s="195"/>
      <c r="X50" s="195"/>
      <c r="Y50" s="195"/>
      <c r="Z50" s="195"/>
      <c r="AA50" s="195"/>
      <c r="AB50" s="195"/>
      <c r="AC50" s="195"/>
      <c r="AD50" s="195"/>
      <c r="AE50" s="195"/>
      <c r="AF50" s="195"/>
      <c r="AG50" s="195"/>
      <c r="AH50" s="195"/>
      <c r="AI50" s="195"/>
      <c r="AJ50" s="195"/>
      <c r="AK50" s="195"/>
      <c r="AL50" s="195"/>
    </row>
    <row r="51" ht="15.0" customHeight="1">
      <c r="A51" s="15"/>
      <c r="B51" s="196" t="str">
        <f>'LIQ Jahr1'!B51&amp;""</f>
        <v>Nebenkosten</v>
      </c>
      <c r="C51" s="206">
        <f>'LIQ Jahr3'!C51</f>
        <v>0.19</v>
      </c>
      <c r="D51" s="231">
        <f>'LIQ Jahr3'!D51</f>
        <v>0</v>
      </c>
      <c r="E51" s="134">
        <f>'LIQ Jahr3'!Q51</f>
        <v>0</v>
      </c>
      <c r="F51" s="134">
        <f t="shared" ref="F51:Q51" si="32">$D51</f>
        <v>0</v>
      </c>
      <c r="G51" s="134">
        <f t="shared" si="32"/>
        <v>0</v>
      </c>
      <c r="H51" s="134">
        <f t="shared" si="32"/>
        <v>0</v>
      </c>
      <c r="I51" s="134">
        <f t="shared" si="32"/>
        <v>0</v>
      </c>
      <c r="J51" s="134">
        <f t="shared" si="32"/>
        <v>0</v>
      </c>
      <c r="K51" s="134">
        <f t="shared" si="32"/>
        <v>0</v>
      </c>
      <c r="L51" s="134">
        <f t="shared" si="32"/>
        <v>0</v>
      </c>
      <c r="M51" s="134">
        <f t="shared" si="32"/>
        <v>0</v>
      </c>
      <c r="N51" s="134">
        <f t="shared" si="32"/>
        <v>0</v>
      </c>
      <c r="O51" s="134">
        <f t="shared" si="32"/>
        <v>0</v>
      </c>
      <c r="P51" s="134">
        <f t="shared" si="32"/>
        <v>0</v>
      </c>
      <c r="Q51" s="134">
        <f t="shared" si="32"/>
        <v>0</v>
      </c>
      <c r="R51" s="134">
        <f t="shared" si="31"/>
        <v>0</v>
      </c>
      <c r="S51" s="56"/>
      <c r="T51" s="56"/>
      <c r="U51" s="195"/>
      <c r="V51" s="195"/>
      <c r="W51" s="195"/>
      <c r="X51" s="195"/>
      <c r="Y51" s="195"/>
      <c r="Z51" s="195"/>
      <c r="AA51" s="195"/>
      <c r="AB51" s="195"/>
      <c r="AC51" s="195"/>
      <c r="AD51" s="195"/>
      <c r="AE51" s="195"/>
      <c r="AF51" s="195"/>
      <c r="AG51" s="195"/>
      <c r="AH51" s="195"/>
      <c r="AI51" s="195"/>
      <c r="AJ51" s="195"/>
      <c r="AK51" s="195"/>
      <c r="AL51" s="195"/>
    </row>
    <row r="52" ht="15.0" customHeight="1">
      <c r="A52" s="15"/>
      <c r="B52" s="196" t="str">
        <f>'LIQ Jahr1'!B52&amp;""</f>
        <v>Strom</v>
      </c>
      <c r="C52" s="206">
        <f>'LIQ Jahr3'!C52</f>
        <v>0.19</v>
      </c>
      <c r="D52" s="231">
        <f>'LIQ Jahr3'!D52</f>
        <v>0</v>
      </c>
      <c r="E52" s="134">
        <f>'LIQ Jahr3'!Q52</f>
        <v>0</v>
      </c>
      <c r="F52" s="134">
        <f t="shared" ref="F52:Q52" si="33">$D52</f>
        <v>0</v>
      </c>
      <c r="G52" s="134">
        <f t="shared" si="33"/>
        <v>0</v>
      </c>
      <c r="H52" s="134">
        <f t="shared" si="33"/>
        <v>0</v>
      </c>
      <c r="I52" s="134">
        <f t="shared" si="33"/>
        <v>0</v>
      </c>
      <c r="J52" s="134">
        <f t="shared" si="33"/>
        <v>0</v>
      </c>
      <c r="K52" s="134">
        <f t="shared" si="33"/>
        <v>0</v>
      </c>
      <c r="L52" s="134">
        <f t="shared" si="33"/>
        <v>0</v>
      </c>
      <c r="M52" s="134">
        <f t="shared" si="33"/>
        <v>0</v>
      </c>
      <c r="N52" s="134">
        <f t="shared" si="33"/>
        <v>0</v>
      </c>
      <c r="O52" s="134">
        <f t="shared" si="33"/>
        <v>0</v>
      </c>
      <c r="P52" s="134">
        <f t="shared" si="33"/>
        <v>0</v>
      </c>
      <c r="Q52" s="134">
        <f t="shared" si="33"/>
        <v>0</v>
      </c>
      <c r="R52" s="134">
        <f t="shared" si="31"/>
        <v>0</v>
      </c>
      <c r="S52" s="56"/>
      <c r="T52" s="56"/>
      <c r="U52" s="195"/>
      <c r="V52" s="195"/>
      <c r="W52" s="195"/>
      <c r="X52" s="195"/>
      <c r="Y52" s="195"/>
      <c r="Z52" s="195"/>
      <c r="AA52" s="195"/>
      <c r="AB52" s="195"/>
      <c r="AC52" s="195"/>
      <c r="AD52" s="195"/>
      <c r="AE52" s="195"/>
      <c r="AF52" s="195"/>
      <c r="AG52" s="195"/>
      <c r="AH52" s="195"/>
      <c r="AI52" s="195"/>
      <c r="AJ52" s="195"/>
      <c r="AK52" s="195"/>
      <c r="AL52" s="195"/>
    </row>
    <row r="53" ht="15.0" customHeight="1">
      <c r="A53" s="15"/>
      <c r="B53" s="196" t="str">
        <f>'LIQ Jahr1'!B53&amp;""</f>
        <v>Reinigung</v>
      </c>
      <c r="C53" s="206">
        <f>'LIQ Jahr3'!C53</f>
        <v>0.19</v>
      </c>
      <c r="D53" s="231">
        <f>'LIQ Jahr3'!D53</f>
        <v>0</v>
      </c>
      <c r="E53" s="134">
        <f>'LIQ Jahr3'!Q53</f>
        <v>0</v>
      </c>
      <c r="F53" s="134">
        <f t="shared" ref="F53:Q53" si="34">$D53</f>
        <v>0</v>
      </c>
      <c r="G53" s="134">
        <f t="shared" si="34"/>
        <v>0</v>
      </c>
      <c r="H53" s="134">
        <f t="shared" si="34"/>
        <v>0</v>
      </c>
      <c r="I53" s="134">
        <f t="shared" si="34"/>
        <v>0</v>
      </c>
      <c r="J53" s="134">
        <f t="shared" si="34"/>
        <v>0</v>
      </c>
      <c r="K53" s="134">
        <f t="shared" si="34"/>
        <v>0</v>
      </c>
      <c r="L53" s="134">
        <f t="shared" si="34"/>
        <v>0</v>
      </c>
      <c r="M53" s="134">
        <f t="shared" si="34"/>
        <v>0</v>
      </c>
      <c r="N53" s="134">
        <f t="shared" si="34"/>
        <v>0</v>
      </c>
      <c r="O53" s="134">
        <f t="shared" si="34"/>
        <v>0</v>
      </c>
      <c r="P53" s="134">
        <f t="shared" si="34"/>
        <v>0</v>
      </c>
      <c r="Q53" s="134">
        <f t="shared" si="34"/>
        <v>0</v>
      </c>
      <c r="R53" s="134">
        <f t="shared" si="31"/>
        <v>0</v>
      </c>
      <c r="S53" s="56"/>
      <c r="T53" s="56"/>
      <c r="U53" s="195"/>
      <c r="V53" s="195"/>
      <c r="W53" s="195"/>
      <c r="X53" s="195"/>
      <c r="Y53" s="195"/>
      <c r="Z53" s="195"/>
      <c r="AA53" s="195"/>
      <c r="AB53" s="195"/>
      <c r="AC53" s="195"/>
      <c r="AD53" s="195"/>
      <c r="AE53" s="195"/>
      <c r="AF53" s="195"/>
      <c r="AG53" s="195"/>
      <c r="AH53" s="195"/>
      <c r="AI53" s="195"/>
      <c r="AJ53" s="195"/>
      <c r="AK53" s="195"/>
      <c r="AL53" s="195"/>
    </row>
    <row r="54" ht="15.0" customHeight="1">
      <c r="A54" s="15"/>
      <c r="B54" s="196" t="str">
        <f>'LIQ Jahr1'!B54&amp;""</f>
        <v>Reparaturen / Instandhaltung</v>
      </c>
      <c r="C54" s="206">
        <f>'LIQ Jahr3'!C54</f>
        <v>0.19</v>
      </c>
      <c r="D54" s="231">
        <f>'LIQ Jahr3'!D54</f>
        <v>0</v>
      </c>
      <c r="E54" s="134">
        <f>'LIQ Jahr3'!Q54</f>
        <v>0</v>
      </c>
      <c r="F54" s="134">
        <f t="shared" ref="F54:Q54" si="35">$D54</f>
        <v>0</v>
      </c>
      <c r="G54" s="134">
        <f t="shared" si="35"/>
        <v>0</v>
      </c>
      <c r="H54" s="134">
        <f t="shared" si="35"/>
        <v>0</v>
      </c>
      <c r="I54" s="134">
        <f t="shared" si="35"/>
        <v>0</v>
      </c>
      <c r="J54" s="134">
        <f t="shared" si="35"/>
        <v>0</v>
      </c>
      <c r="K54" s="134">
        <f t="shared" si="35"/>
        <v>0</v>
      </c>
      <c r="L54" s="134">
        <f t="shared" si="35"/>
        <v>0</v>
      </c>
      <c r="M54" s="134">
        <f t="shared" si="35"/>
        <v>0</v>
      </c>
      <c r="N54" s="134">
        <f t="shared" si="35"/>
        <v>0</v>
      </c>
      <c r="O54" s="134">
        <f t="shared" si="35"/>
        <v>0</v>
      </c>
      <c r="P54" s="134">
        <f t="shared" si="35"/>
        <v>0</v>
      </c>
      <c r="Q54" s="134">
        <f t="shared" si="35"/>
        <v>0</v>
      </c>
      <c r="R54" s="134">
        <f t="shared" si="31"/>
        <v>0</v>
      </c>
      <c r="S54" s="56"/>
      <c r="T54" s="56"/>
      <c r="U54" s="195"/>
      <c r="V54" s="195"/>
      <c r="W54" s="195"/>
      <c r="X54" s="195"/>
      <c r="Y54" s="195"/>
      <c r="Z54" s="195"/>
      <c r="AA54" s="195"/>
      <c r="AB54" s="195"/>
      <c r="AC54" s="195"/>
      <c r="AD54" s="195"/>
      <c r="AE54" s="195"/>
      <c r="AF54" s="195"/>
      <c r="AG54" s="195"/>
      <c r="AH54" s="195"/>
      <c r="AI54" s="195"/>
      <c r="AJ54" s="195"/>
      <c r="AK54" s="195"/>
      <c r="AL54" s="195"/>
    </row>
    <row r="55" ht="3.75" customHeight="1">
      <c r="A55" s="15"/>
      <c r="B55" s="196"/>
      <c r="C55" s="217"/>
      <c r="D55" s="198"/>
      <c r="E55" s="134"/>
      <c r="F55" s="134"/>
      <c r="G55" s="134"/>
      <c r="H55" s="134"/>
      <c r="I55" s="134"/>
      <c r="J55" s="134"/>
      <c r="K55" s="134"/>
      <c r="L55" s="134"/>
      <c r="M55" s="134"/>
      <c r="N55" s="134"/>
      <c r="O55" s="134"/>
      <c r="P55" s="134"/>
      <c r="Q55" s="134"/>
      <c r="R55" s="134"/>
      <c r="S55" s="56"/>
      <c r="T55" s="56"/>
      <c r="U55" s="195"/>
      <c r="V55" s="195"/>
      <c r="W55" s="195"/>
      <c r="X55" s="195"/>
      <c r="Y55" s="195"/>
      <c r="Z55" s="195"/>
      <c r="AA55" s="195"/>
      <c r="AB55" s="195"/>
      <c r="AC55" s="195"/>
      <c r="AD55" s="195"/>
      <c r="AE55" s="195"/>
      <c r="AF55" s="195"/>
      <c r="AG55" s="195"/>
      <c r="AH55" s="195"/>
      <c r="AI55" s="195"/>
      <c r="AJ55" s="195"/>
      <c r="AK55" s="195"/>
      <c r="AL55" s="195"/>
    </row>
    <row r="56" ht="15.0" customHeight="1">
      <c r="A56" s="200" t="s">
        <v>300</v>
      </c>
      <c r="B56" s="210" t="str">
        <f>'LIQ Jahr1'!B56&amp;""</f>
        <v>Marketing &amp; Sales</v>
      </c>
      <c r="C56" s="202"/>
      <c r="D56" s="203"/>
      <c r="E56" s="204">
        <f t="shared" ref="E56:Q56" si="36">SUM(E57:E61)</f>
        <v>0</v>
      </c>
      <c r="F56" s="204">
        <f t="shared" si="36"/>
        <v>0</v>
      </c>
      <c r="G56" s="204">
        <f t="shared" si="36"/>
        <v>0</v>
      </c>
      <c r="H56" s="204">
        <f t="shared" si="36"/>
        <v>0</v>
      </c>
      <c r="I56" s="204">
        <f t="shared" si="36"/>
        <v>0</v>
      </c>
      <c r="J56" s="204">
        <f t="shared" si="36"/>
        <v>0</v>
      </c>
      <c r="K56" s="204">
        <f t="shared" si="36"/>
        <v>0</v>
      </c>
      <c r="L56" s="204">
        <f t="shared" si="36"/>
        <v>0</v>
      </c>
      <c r="M56" s="204">
        <f t="shared" si="36"/>
        <v>0</v>
      </c>
      <c r="N56" s="204">
        <f t="shared" si="36"/>
        <v>0</v>
      </c>
      <c r="O56" s="204">
        <f t="shared" si="36"/>
        <v>0</v>
      </c>
      <c r="P56" s="204">
        <f t="shared" si="36"/>
        <v>0</v>
      </c>
      <c r="Q56" s="204">
        <f t="shared" si="36"/>
        <v>0</v>
      </c>
      <c r="R56" s="204">
        <f t="shared" ref="R56:R57" si="38">F56+G56+H56+I56+J56+K56+L56+M56+N56+O56+P56+Q56</f>
        <v>0</v>
      </c>
      <c r="S56" s="213"/>
      <c r="T56" s="213"/>
      <c r="U56" s="214"/>
      <c r="V56" s="214"/>
      <c r="W56" s="214"/>
      <c r="X56" s="214"/>
      <c r="Y56" s="214"/>
      <c r="Z56" s="214"/>
      <c r="AA56" s="214"/>
      <c r="AB56" s="214"/>
      <c r="AC56" s="214"/>
      <c r="AD56" s="214"/>
      <c r="AE56" s="214"/>
      <c r="AF56" s="214"/>
      <c r="AG56" s="214"/>
      <c r="AH56" s="214"/>
      <c r="AI56" s="214"/>
      <c r="AJ56" s="214"/>
      <c r="AK56" s="214"/>
      <c r="AL56" s="214"/>
    </row>
    <row r="57" ht="15.0" customHeight="1">
      <c r="A57" s="15"/>
      <c r="B57" s="196" t="str">
        <f>'LIQ Jahr1'!B57&amp;""</f>
        <v>Printwerbung</v>
      </c>
      <c r="C57" s="206">
        <f>'LIQ Jahr3'!C57</f>
        <v>0.19</v>
      </c>
      <c r="D57" s="231">
        <f>'LIQ Jahr3'!D57</f>
        <v>0</v>
      </c>
      <c r="E57" s="134">
        <f>'LIQ Jahr3'!Q57</f>
        <v>0</v>
      </c>
      <c r="F57" s="134">
        <f t="shared" ref="F57:Q57" si="37">$D57</f>
        <v>0</v>
      </c>
      <c r="G57" s="134">
        <f t="shared" si="37"/>
        <v>0</v>
      </c>
      <c r="H57" s="134">
        <f t="shared" si="37"/>
        <v>0</v>
      </c>
      <c r="I57" s="134">
        <f t="shared" si="37"/>
        <v>0</v>
      </c>
      <c r="J57" s="134">
        <f t="shared" si="37"/>
        <v>0</v>
      </c>
      <c r="K57" s="134">
        <f t="shared" si="37"/>
        <v>0</v>
      </c>
      <c r="L57" s="134">
        <f t="shared" si="37"/>
        <v>0</v>
      </c>
      <c r="M57" s="134">
        <f t="shared" si="37"/>
        <v>0</v>
      </c>
      <c r="N57" s="134">
        <f t="shared" si="37"/>
        <v>0</v>
      </c>
      <c r="O57" s="134">
        <f t="shared" si="37"/>
        <v>0</v>
      </c>
      <c r="P57" s="134">
        <f t="shared" si="37"/>
        <v>0</v>
      </c>
      <c r="Q57" s="134">
        <f t="shared" si="37"/>
        <v>0</v>
      </c>
      <c r="R57" s="134">
        <f t="shared" si="38"/>
        <v>0</v>
      </c>
      <c r="S57" s="213"/>
      <c r="T57" s="213"/>
      <c r="U57" s="214"/>
      <c r="V57" s="214"/>
      <c r="W57" s="214"/>
      <c r="X57" s="214"/>
      <c r="Y57" s="214"/>
      <c r="Z57" s="214"/>
      <c r="AA57" s="214"/>
      <c r="AB57" s="214"/>
      <c r="AC57" s="214"/>
      <c r="AD57" s="214"/>
      <c r="AE57" s="214"/>
      <c r="AF57" s="214"/>
      <c r="AG57" s="214"/>
      <c r="AH57" s="214"/>
      <c r="AI57" s="214"/>
      <c r="AJ57" s="214"/>
      <c r="AK57" s="214"/>
      <c r="AL57" s="214"/>
    </row>
    <row r="58" ht="15.0" customHeight="1">
      <c r="A58" s="15"/>
      <c r="B58" s="196" t="str">
        <f>'LIQ Jahr1'!B58&amp;""</f>
        <v>Onlinewerbung (B2C)</v>
      </c>
      <c r="C58" s="206">
        <f>'LIQ Jahr3'!C58</f>
        <v>0</v>
      </c>
      <c r="D58" s="234">
        <f>'LIQ Jahr3'!D58</f>
        <v>0</v>
      </c>
      <c r="E58" s="134">
        <f>'LIQ Jahr3'!Q58</f>
        <v>0</v>
      </c>
      <c r="F58" s="134">
        <f t="shared" ref="F58:Q58" si="39">F11*$D58</f>
        <v>0</v>
      </c>
      <c r="G58" s="134">
        <f t="shared" si="39"/>
        <v>0</v>
      </c>
      <c r="H58" s="134">
        <f t="shared" si="39"/>
        <v>0</v>
      </c>
      <c r="I58" s="134">
        <f t="shared" si="39"/>
        <v>0</v>
      </c>
      <c r="J58" s="134">
        <f t="shared" si="39"/>
        <v>0</v>
      </c>
      <c r="K58" s="134">
        <f t="shared" si="39"/>
        <v>0</v>
      </c>
      <c r="L58" s="134">
        <f t="shared" si="39"/>
        <v>0</v>
      </c>
      <c r="M58" s="134">
        <f t="shared" si="39"/>
        <v>0</v>
      </c>
      <c r="N58" s="134">
        <f t="shared" si="39"/>
        <v>0</v>
      </c>
      <c r="O58" s="134">
        <f t="shared" si="39"/>
        <v>0</v>
      </c>
      <c r="P58" s="134">
        <f t="shared" si="39"/>
        <v>0</v>
      </c>
      <c r="Q58" s="134">
        <f t="shared" si="39"/>
        <v>0</v>
      </c>
      <c r="R58" s="134">
        <f>SUM(R12:R16)*$D58</f>
        <v>0</v>
      </c>
      <c r="S58" s="213"/>
      <c r="T58" s="213"/>
      <c r="U58" s="214"/>
      <c r="V58" s="214"/>
      <c r="W58" s="214"/>
      <c r="X58" s="214"/>
      <c r="Y58" s="214"/>
      <c r="Z58" s="214"/>
      <c r="AA58" s="214"/>
      <c r="AB58" s="214"/>
      <c r="AC58" s="214"/>
      <c r="AD58" s="214"/>
      <c r="AE58" s="214"/>
      <c r="AF58" s="214"/>
      <c r="AG58" s="214"/>
      <c r="AH58" s="214"/>
      <c r="AI58" s="214"/>
      <c r="AJ58" s="214"/>
      <c r="AK58" s="214"/>
      <c r="AL58" s="214"/>
    </row>
    <row r="59" ht="15.0" customHeight="1">
      <c r="A59" s="15"/>
      <c r="B59" s="196" t="str">
        <f>'LIQ Jahr1'!B59&amp;""</f>
        <v>Onlinewerbung (B2B)</v>
      </c>
      <c r="C59" s="206">
        <f>'LIQ Jahr3'!C59</f>
        <v>0.19</v>
      </c>
      <c r="D59" s="234">
        <f>'LIQ Jahr3'!D59</f>
        <v>0</v>
      </c>
      <c r="E59" s="134">
        <f>'LIQ Jahr3'!Q59</f>
        <v>0</v>
      </c>
      <c r="F59" s="134">
        <f t="shared" ref="F59:Q59" si="40">F18*$D59</f>
        <v>0</v>
      </c>
      <c r="G59" s="134">
        <f t="shared" si="40"/>
        <v>0</v>
      </c>
      <c r="H59" s="134">
        <f t="shared" si="40"/>
        <v>0</v>
      </c>
      <c r="I59" s="134">
        <f t="shared" si="40"/>
        <v>0</v>
      </c>
      <c r="J59" s="134">
        <f t="shared" si="40"/>
        <v>0</v>
      </c>
      <c r="K59" s="134">
        <f t="shared" si="40"/>
        <v>0</v>
      </c>
      <c r="L59" s="134">
        <f t="shared" si="40"/>
        <v>0</v>
      </c>
      <c r="M59" s="134">
        <f t="shared" si="40"/>
        <v>0</v>
      </c>
      <c r="N59" s="134">
        <f t="shared" si="40"/>
        <v>0</v>
      </c>
      <c r="O59" s="134">
        <f t="shared" si="40"/>
        <v>0</v>
      </c>
      <c r="P59" s="134">
        <f t="shared" si="40"/>
        <v>0</v>
      </c>
      <c r="Q59" s="134">
        <f t="shared" si="40"/>
        <v>0</v>
      </c>
      <c r="R59" s="134">
        <f t="shared" ref="R59:R61" si="42">F59+G59+H59+I59+J59+K59+L59+M59+N59+O59+P59+Q59</f>
        <v>0</v>
      </c>
      <c r="S59" s="213"/>
      <c r="T59" s="213"/>
      <c r="U59" s="214"/>
      <c r="V59" s="214"/>
      <c r="W59" s="214"/>
      <c r="X59" s="214"/>
      <c r="Y59" s="214"/>
      <c r="Z59" s="214"/>
      <c r="AA59" s="214"/>
      <c r="AB59" s="214"/>
      <c r="AC59" s="214"/>
      <c r="AD59" s="214"/>
      <c r="AE59" s="214"/>
      <c r="AF59" s="214"/>
      <c r="AG59" s="214"/>
      <c r="AH59" s="214"/>
      <c r="AI59" s="214"/>
      <c r="AJ59" s="214"/>
      <c r="AK59" s="214"/>
      <c r="AL59" s="214"/>
    </row>
    <row r="60" ht="15.0" customHeight="1">
      <c r="A60" s="15"/>
      <c r="B60" s="196" t="str">
        <f>'LIQ Jahr1'!B60&amp;""</f>
        <v>Provisionen</v>
      </c>
      <c r="C60" s="206">
        <f>'LIQ Jahr3'!C60</f>
        <v>0.19</v>
      </c>
      <c r="D60" s="234">
        <f>'LIQ Jahr3'!D60</f>
        <v>0</v>
      </c>
      <c r="E60" s="134">
        <f>'LIQ Jahr3'!Q60</f>
        <v>0</v>
      </c>
      <c r="F60" s="134">
        <f t="shared" ref="F60:Q60" si="41">$D60*(F11+F18)</f>
        <v>0</v>
      </c>
      <c r="G60" s="134">
        <f t="shared" si="41"/>
        <v>0</v>
      </c>
      <c r="H60" s="134">
        <f t="shared" si="41"/>
        <v>0</v>
      </c>
      <c r="I60" s="134">
        <f t="shared" si="41"/>
        <v>0</v>
      </c>
      <c r="J60" s="134">
        <f t="shared" si="41"/>
        <v>0</v>
      </c>
      <c r="K60" s="134">
        <f t="shared" si="41"/>
        <v>0</v>
      </c>
      <c r="L60" s="134">
        <f t="shared" si="41"/>
        <v>0</v>
      </c>
      <c r="M60" s="134">
        <f t="shared" si="41"/>
        <v>0</v>
      </c>
      <c r="N60" s="134">
        <f t="shared" si="41"/>
        <v>0</v>
      </c>
      <c r="O60" s="134">
        <f t="shared" si="41"/>
        <v>0</v>
      </c>
      <c r="P60" s="134">
        <f t="shared" si="41"/>
        <v>0</v>
      </c>
      <c r="Q60" s="134">
        <f t="shared" si="41"/>
        <v>0</v>
      </c>
      <c r="R60" s="134">
        <f t="shared" si="42"/>
        <v>0</v>
      </c>
      <c r="S60" s="213"/>
      <c r="T60" s="213"/>
      <c r="U60" s="214"/>
      <c r="V60" s="214"/>
      <c r="W60" s="214"/>
      <c r="X60" s="214"/>
      <c r="Y60" s="214"/>
      <c r="Z60" s="214"/>
      <c r="AA60" s="214"/>
      <c r="AB60" s="214"/>
      <c r="AC60" s="214"/>
      <c r="AD60" s="214"/>
      <c r="AE60" s="214"/>
      <c r="AF60" s="214"/>
      <c r="AG60" s="214"/>
      <c r="AH60" s="214"/>
      <c r="AI60" s="214"/>
      <c r="AJ60" s="214"/>
      <c r="AK60" s="214"/>
      <c r="AL60" s="214"/>
    </row>
    <row r="61" ht="15.0" customHeight="1">
      <c r="A61" s="15"/>
      <c r="B61" s="196" t="str">
        <f>'LIQ Jahr1'!B61&amp;""</f>
        <v>sonstiges</v>
      </c>
      <c r="C61" s="206">
        <f>'LIQ Jahr3'!C61</f>
        <v>0.19</v>
      </c>
      <c r="D61" s="231">
        <f>'LIQ Jahr3'!D61</f>
        <v>0</v>
      </c>
      <c r="E61" s="134">
        <f>'LIQ Jahr3'!Q61</f>
        <v>0</v>
      </c>
      <c r="F61" s="134">
        <f t="shared" ref="F61:Q61" si="43">$D61</f>
        <v>0</v>
      </c>
      <c r="G61" s="134">
        <f t="shared" si="43"/>
        <v>0</v>
      </c>
      <c r="H61" s="134">
        <f t="shared" si="43"/>
        <v>0</v>
      </c>
      <c r="I61" s="134">
        <f t="shared" si="43"/>
        <v>0</v>
      </c>
      <c r="J61" s="134">
        <f t="shared" si="43"/>
        <v>0</v>
      </c>
      <c r="K61" s="134">
        <f t="shared" si="43"/>
        <v>0</v>
      </c>
      <c r="L61" s="134">
        <f t="shared" si="43"/>
        <v>0</v>
      </c>
      <c r="M61" s="134">
        <f t="shared" si="43"/>
        <v>0</v>
      </c>
      <c r="N61" s="134">
        <f t="shared" si="43"/>
        <v>0</v>
      </c>
      <c r="O61" s="134">
        <f t="shared" si="43"/>
        <v>0</v>
      </c>
      <c r="P61" s="134">
        <f t="shared" si="43"/>
        <v>0</v>
      </c>
      <c r="Q61" s="134">
        <f t="shared" si="43"/>
        <v>0</v>
      </c>
      <c r="R61" s="134">
        <f t="shared" si="42"/>
        <v>0</v>
      </c>
      <c r="S61" s="213"/>
      <c r="T61" s="213"/>
      <c r="U61" s="214"/>
      <c r="V61" s="214"/>
      <c r="W61" s="214"/>
      <c r="X61" s="214"/>
      <c r="Y61" s="214"/>
      <c r="Z61" s="214"/>
      <c r="AA61" s="214"/>
      <c r="AB61" s="214"/>
      <c r="AC61" s="214"/>
      <c r="AD61" s="214"/>
      <c r="AE61" s="214"/>
      <c r="AF61" s="214"/>
      <c r="AG61" s="214"/>
      <c r="AH61" s="214"/>
      <c r="AI61" s="214"/>
      <c r="AJ61" s="214"/>
      <c r="AK61" s="214"/>
      <c r="AL61" s="214"/>
    </row>
    <row r="62" ht="3.75" customHeight="1">
      <c r="A62" s="15"/>
      <c r="B62" s="196"/>
      <c r="C62" s="217"/>
      <c r="D62" s="198"/>
      <c r="E62" s="134"/>
      <c r="F62" s="134"/>
      <c r="G62" s="134"/>
      <c r="H62" s="134"/>
      <c r="I62" s="134"/>
      <c r="J62" s="134"/>
      <c r="K62" s="134"/>
      <c r="L62" s="134"/>
      <c r="M62" s="134"/>
      <c r="N62" s="134"/>
      <c r="O62" s="134"/>
      <c r="P62" s="134"/>
      <c r="Q62" s="134"/>
      <c r="R62" s="134"/>
      <c r="S62" s="56"/>
      <c r="T62" s="56"/>
      <c r="U62" s="195"/>
      <c r="V62" s="195"/>
      <c r="W62" s="195"/>
      <c r="X62" s="195"/>
      <c r="Y62" s="195"/>
      <c r="Z62" s="195"/>
      <c r="AA62" s="195"/>
      <c r="AB62" s="195"/>
      <c r="AC62" s="195"/>
      <c r="AD62" s="195"/>
      <c r="AE62" s="195"/>
      <c r="AF62" s="195"/>
      <c r="AG62" s="195"/>
      <c r="AH62" s="195"/>
      <c r="AI62" s="195"/>
      <c r="AJ62" s="195"/>
      <c r="AK62" s="195"/>
      <c r="AL62" s="195"/>
    </row>
    <row r="63" ht="15.0" customHeight="1">
      <c r="A63" s="200" t="s">
        <v>308</v>
      </c>
      <c r="B63" s="210" t="str">
        <f>'LIQ Jahr1'!B63&amp;""</f>
        <v>Logistik</v>
      </c>
      <c r="C63" s="202"/>
      <c r="D63" s="203"/>
      <c r="E63" s="204">
        <f t="shared" ref="E63:Q63" si="44">SUM(E64:E68)</f>
        <v>0</v>
      </c>
      <c r="F63" s="204">
        <f t="shared" si="44"/>
        <v>0</v>
      </c>
      <c r="G63" s="204">
        <f t="shared" si="44"/>
        <v>0</v>
      </c>
      <c r="H63" s="204">
        <f t="shared" si="44"/>
        <v>0</v>
      </c>
      <c r="I63" s="204">
        <f t="shared" si="44"/>
        <v>0</v>
      </c>
      <c r="J63" s="204">
        <f t="shared" si="44"/>
        <v>0</v>
      </c>
      <c r="K63" s="204">
        <f t="shared" si="44"/>
        <v>0</v>
      </c>
      <c r="L63" s="204">
        <f t="shared" si="44"/>
        <v>0</v>
      </c>
      <c r="M63" s="204">
        <f t="shared" si="44"/>
        <v>0</v>
      </c>
      <c r="N63" s="204">
        <f t="shared" si="44"/>
        <v>0</v>
      </c>
      <c r="O63" s="204">
        <f t="shared" si="44"/>
        <v>0</v>
      </c>
      <c r="P63" s="204">
        <f t="shared" si="44"/>
        <v>0</v>
      </c>
      <c r="Q63" s="204">
        <f t="shared" si="44"/>
        <v>0</v>
      </c>
      <c r="R63" s="204">
        <f t="shared" ref="R63:R68" si="46">F63+G63+H63+I63+J63+K63+L63+M63+N63+O63+P63+Q63</f>
        <v>0</v>
      </c>
      <c r="S63" s="56"/>
      <c r="T63" s="56"/>
      <c r="U63" s="195"/>
      <c r="V63" s="195"/>
      <c r="W63" s="195"/>
      <c r="X63" s="195"/>
      <c r="Y63" s="195"/>
      <c r="Z63" s="195"/>
      <c r="AA63" s="195"/>
      <c r="AB63" s="195"/>
      <c r="AC63" s="195"/>
      <c r="AD63" s="195"/>
      <c r="AE63" s="195"/>
      <c r="AF63" s="195"/>
      <c r="AG63" s="195"/>
      <c r="AH63" s="195"/>
      <c r="AI63" s="195"/>
      <c r="AJ63" s="195"/>
      <c r="AK63" s="195"/>
      <c r="AL63" s="195"/>
    </row>
    <row r="64" ht="15.0" customHeight="1">
      <c r="A64" s="15"/>
      <c r="B64" s="196" t="str">
        <f>'LIQ Jahr1'!B64&amp;""</f>
        <v>Lagerhaltung</v>
      </c>
      <c r="C64" s="206">
        <f>'LIQ Jahr3'!C64</f>
        <v>0.19</v>
      </c>
      <c r="D64" s="231">
        <f>'LIQ Jahr3'!D64</f>
        <v>0</v>
      </c>
      <c r="E64" s="134">
        <f>'LIQ Jahr3'!Q64</f>
        <v>0</v>
      </c>
      <c r="F64" s="134">
        <f t="shared" ref="F64:Q64" si="45">$D64</f>
        <v>0</v>
      </c>
      <c r="G64" s="134">
        <f t="shared" si="45"/>
        <v>0</v>
      </c>
      <c r="H64" s="134">
        <f t="shared" si="45"/>
        <v>0</v>
      </c>
      <c r="I64" s="134">
        <f t="shared" si="45"/>
        <v>0</v>
      </c>
      <c r="J64" s="134">
        <f t="shared" si="45"/>
        <v>0</v>
      </c>
      <c r="K64" s="134">
        <f t="shared" si="45"/>
        <v>0</v>
      </c>
      <c r="L64" s="134">
        <f t="shared" si="45"/>
        <v>0</v>
      </c>
      <c r="M64" s="134">
        <f t="shared" si="45"/>
        <v>0</v>
      </c>
      <c r="N64" s="134">
        <f t="shared" si="45"/>
        <v>0</v>
      </c>
      <c r="O64" s="134">
        <f t="shared" si="45"/>
        <v>0</v>
      </c>
      <c r="P64" s="134">
        <f t="shared" si="45"/>
        <v>0</v>
      </c>
      <c r="Q64" s="134">
        <f t="shared" si="45"/>
        <v>0</v>
      </c>
      <c r="R64" s="134">
        <f t="shared" si="46"/>
        <v>0</v>
      </c>
      <c r="S64" s="56"/>
      <c r="T64" s="56"/>
      <c r="U64" s="195"/>
      <c r="V64" s="195"/>
      <c r="W64" s="195"/>
      <c r="X64" s="195"/>
      <c r="Y64" s="195"/>
      <c r="Z64" s="195"/>
      <c r="AA64" s="195"/>
      <c r="AB64" s="195"/>
      <c r="AC64" s="195"/>
      <c r="AD64" s="195"/>
      <c r="AE64" s="195"/>
      <c r="AF64" s="195"/>
      <c r="AG64" s="195"/>
      <c r="AH64" s="195"/>
      <c r="AI64" s="195"/>
      <c r="AJ64" s="195"/>
      <c r="AK64" s="195"/>
      <c r="AL64" s="195"/>
    </row>
    <row r="65" ht="15.0" customHeight="1">
      <c r="A65" s="15"/>
      <c r="B65" s="196" t="str">
        <f>'LIQ Jahr1'!B65&amp;""</f>
        <v>Handling (B2C)</v>
      </c>
      <c r="C65" s="206">
        <f>'LIQ Jahr3'!C65</f>
        <v>0.19</v>
      </c>
      <c r="D65" s="235">
        <f>'LIQ Jahr3'!D65</f>
        <v>0</v>
      </c>
      <c r="E65" s="134">
        <f>'LIQ Jahr3'!Q65</f>
        <v>0</v>
      </c>
      <c r="F65" s="134">
        <f>$D65*(1+$C65)*SUM('Jahr4 B2C'!E9:E66)</f>
        <v>0</v>
      </c>
      <c r="G65" s="134">
        <f>$D65*(1+$C65)*SUM('Jahr4 B2C'!F9:F66)</f>
        <v>0</v>
      </c>
      <c r="H65" s="134">
        <f>$D65*(1+$C65)*SUM('Jahr4 B2C'!G9:G66)</f>
        <v>0</v>
      </c>
      <c r="I65" s="134">
        <f>$D65*(1+$C65)*SUM('Jahr4 B2C'!H9:H66)</f>
        <v>0</v>
      </c>
      <c r="J65" s="134">
        <f>$D65*(1+$C65)*SUM('Jahr4 B2C'!I9:I66)</f>
        <v>0</v>
      </c>
      <c r="K65" s="134">
        <f>$D65*(1+$C65)*SUM('Jahr4 B2C'!J9:J66)</f>
        <v>0</v>
      </c>
      <c r="L65" s="134">
        <f>$D65*(1+$C65)*SUM('Jahr4 B2C'!K9:K66)</f>
        <v>0</v>
      </c>
      <c r="M65" s="134">
        <f>$D65*(1+$C65)*SUM('Jahr4 B2C'!L9:L66)</f>
        <v>0</v>
      </c>
      <c r="N65" s="134">
        <f>$D65*(1+$C65)*SUM('Jahr4 B2C'!M9:M66)</f>
        <v>0</v>
      </c>
      <c r="O65" s="134">
        <f>$D65*(1+$C65)*SUM('Jahr4 B2C'!N9:N66)</f>
        <v>0</v>
      </c>
      <c r="P65" s="134">
        <f>$D65*(1+$C65)*SUM('Jahr4 B2C'!O9:O66)</f>
        <v>0</v>
      </c>
      <c r="Q65" s="134">
        <f>$D65*(1+$C65)*SUM('Jahr4 B2C'!P9:P66)</f>
        <v>0</v>
      </c>
      <c r="R65" s="134">
        <f t="shared" si="46"/>
        <v>0</v>
      </c>
      <c r="S65" s="56"/>
      <c r="T65" s="56"/>
      <c r="U65" s="195"/>
      <c r="V65" s="195"/>
      <c r="W65" s="195"/>
      <c r="X65" s="195"/>
      <c r="Y65" s="195"/>
      <c r="Z65" s="195"/>
      <c r="AA65" s="195"/>
      <c r="AB65" s="195"/>
      <c r="AC65" s="195"/>
      <c r="AD65" s="195"/>
      <c r="AE65" s="195"/>
      <c r="AF65" s="195"/>
      <c r="AG65" s="195"/>
      <c r="AH65" s="195"/>
      <c r="AI65" s="195"/>
      <c r="AJ65" s="195"/>
      <c r="AK65" s="195"/>
      <c r="AL65" s="195"/>
    </row>
    <row r="66" ht="15.0" customHeight="1">
      <c r="A66" s="15"/>
      <c r="B66" s="196" t="str">
        <f>'LIQ Jahr1'!B66&amp;""</f>
        <v>Versand (B2C)</v>
      </c>
      <c r="C66" s="206">
        <f>'LIQ Jahr3'!C66</f>
        <v>0.19</v>
      </c>
      <c r="D66" s="235">
        <f>'LIQ Jahr3'!D66</f>
        <v>0</v>
      </c>
      <c r="E66" s="134">
        <f>'LIQ Jahr3'!Q66</f>
        <v>0</v>
      </c>
      <c r="F66" s="134">
        <f>$D66*(1+$C66)*(SUM('Jahr4 B2C'!E9:E66)/1)</f>
        <v>0</v>
      </c>
      <c r="G66" s="134">
        <f>$D66*(1+$C66)*(SUM('Jahr4 B2C'!F9:F66)/1)</f>
        <v>0</v>
      </c>
      <c r="H66" s="134">
        <f>$D66*(1+$C66)*(SUM('Jahr4 B2C'!G9:G66)/1)</f>
        <v>0</v>
      </c>
      <c r="I66" s="134">
        <f>$D66*(1+$C66)*(SUM('Jahr4 B2C'!H9:H66)/1)</f>
        <v>0</v>
      </c>
      <c r="J66" s="134">
        <f>$D66*(1+$C66)*(SUM('Jahr4 B2C'!I9:I66)/1)</f>
        <v>0</v>
      </c>
      <c r="K66" s="134">
        <f>$D66*(1+$C66)*(SUM('Jahr4 B2C'!J9:J66)/1)</f>
        <v>0</v>
      </c>
      <c r="L66" s="134">
        <f>$D66*(1+$C66)*(SUM('Jahr4 B2C'!K9:K66)/1)</f>
        <v>0</v>
      </c>
      <c r="M66" s="134">
        <f>$D66*(1+$C66)*(SUM('Jahr4 B2C'!L9:L66)/1)</f>
        <v>0</v>
      </c>
      <c r="N66" s="134">
        <f>$D66*(1+$C66)*(SUM('Jahr4 B2C'!M9:M66)/1)</f>
        <v>0</v>
      </c>
      <c r="O66" s="134">
        <f>$D66*(1+$C66)*(SUM('Jahr4 B2C'!N9:N66)/1)</f>
        <v>0</v>
      </c>
      <c r="P66" s="134">
        <f>$D66*(1+$C66)*(SUM('Jahr4 B2C'!O9:O66)/1)</f>
        <v>0</v>
      </c>
      <c r="Q66" s="134">
        <f>$D66*(1+$C66)*(SUM('Jahr4 B2C'!P9:P66)/1)</f>
        <v>0</v>
      </c>
      <c r="R66" s="134">
        <f t="shared" si="46"/>
        <v>0</v>
      </c>
      <c r="S66" s="56"/>
      <c r="T66" s="56"/>
      <c r="U66" s="195"/>
      <c r="V66" s="195"/>
      <c r="W66" s="195"/>
      <c r="X66" s="195"/>
      <c r="Y66" s="195"/>
      <c r="Z66" s="195"/>
      <c r="AA66" s="195"/>
      <c r="AB66" s="195"/>
      <c r="AC66" s="195"/>
      <c r="AD66" s="195"/>
      <c r="AE66" s="195"/>
      <c r="AF66" s="195"/>
      <c r="AG66" s="195"/>
      <c r="AH66" s="195"/>
      <c r="AI66" s="195"/>
      <c r="AJ66" s="195"/>
      <c r="AK66" s="195"/>
      <c r="AL66" s="195"/>
    </row>
    <row r="67" ht="15.0" customHeight="1">
      <c r="A67" s="15"/>
      <c r="B67" s="196" t="str">
        <f>'LIQ Jahr1'!B67&amp;""</f>
        <v>Handling (B2B)</v>
      </c>
      <c r="C67" s="206">
        <f>'LIQ Jahr3'!C67</f>
        <v>0.19</v>
      </c>
      <c r="D67" s="235">
        <f>'LIQ Jahr3'!D67</f>
        <v>0</v>
      </c>
      <c r="E67" s="134">
        <f>'LIQ Jahr3'!Q67</f>
        <v>0</v>
      </c>
      <c r="F67" s="134">
        <f>$D67*(1+$C67)*SUM('Jahr4 B2B'!E9:E66)</f>
        <v>0</v>
      </c>
      <c r="G67" s="134">
        <f>$D67*(1+$C67)*SUM('Jahr4 B2B'!F9:F66)</f>
        <v>0</v>
      </c>
      <c r="H67" s="134">
        <f>$D67*(1+$C67)*SUM('Jahr4 B2B'!G9:G66)</f>
        <v>0</v>
      </c>
      <c r="I67" s="134">
        <f>$D67*(1+$C67)*SUM('Jahr4 B2B'!H9:H66)</f>
        <v>0</v>
      </c>
      <c r="J67" s="134">
        <f>$D67*(1+$C67)*SUM('Jahr4 B2B'!I9:I66)</f>
        <v>0</v>
      </c>
      <c r="K67" s="134">
        <f>$D67*(1+$C67)*SUM('Jahr4 B2B'!J9:J66)</f>
        <v>0</v>
      </c>
      <c r="L67" s="134">
        <f>$D67*(1+$C67)*SUM('Jahr4 B2B'!K9:K66)</f>
        <v>0</v>
      </c>
      <c r="M67" s="134">
        <f>$D67*(1+$C67)*SUM('Jahr4 B2B'!L9:L66)</f>
        <v>0</v>
      </c>
      <c r="N67" s="134">
        <f>$D67*(1+$C67)*SUM('Jahr4 B2B'!M9:M66)</f>
        <v>0</v>
      </c>
      <c r="O67" s="134">
        <f>$D67*(1+$C67)*SUM('Jahr4 B2B'!N9:N66)</f>
        <v>0</v>
      </c>
      <c r="P67" s="134">
        <f>$D67*(1+$C67)*SUM('Jahr4 B2B'!O9:O66)</f>
        <v>0</v>
      </c>
      <c r="Q67" s="134">
        <f>$D67*(1+$C67)*SUM('Jahr4 B2B'!P9:P66)</f>
        <v>0</v>
      </c>
      <c r="R67" s="134">
        <f t="shared" si="46"/>
        <v>0</v>
      </c>
      <c r="S67" s="56"/>
      <c r="T67" s="56"/>
      <c r="U67" s="195"/>
      <c r="V67" s="195"/>
      <c r="W67" s="195"/>
      <c r="X67" s="195"/>
      <c r="Y67" s="195"/>
      <c r="Z67" s="195"/>
      <c r="AA67" s="195"/>
      <c r="AB67" s="195"/>
      <c r="AC67" s="195"/>
      <c r="AD67" s="195"/>
      <c r="AE67" s="195"/>
      <c r="AF67" s="195"/>
      <c r="AG67" s="195"/>
      <c r="AH67" s="195"/>
      <c r="AI67" s="195"/>
      <c r="AJ67" s="195"/>
      <c r="AK67" s="195"/>
      <c r="AL67" s="195"/>
    </row>
    <row r="68" ht="15.0" customHeight="1">
      <c r="A68" s="15"/>
      <c r="B68" s="196" t="str">
        <f>'LIQ Jahr1'!B68&amp;""</f>
        <v>Versand (B2B)</v>
      </c>
      <c r="C68" s="206">
        <f>'LIQ Jahr3'!C68</f>
        <v>0.19</v>
      </c>
      <c r="D68" s="235">
        <f>'LIQ Jahr3'!D68</f>
        <v>0</v>
      </c>
      <c r="E68" s="134">
        <f>'LIQ Jahr3'!Q68</f>
        <v>0</v>
      </c>
      <c r="F68" s="134">
        <f>$D68*(1+$C68)*(SUM('Jahr4 B2B'!E9:E66)/1)</f>
        <v>0</v>
      </c>
      <c r="G68" s="134">
        <f>$D68*(1+$C68)*(SUM('Jahr4 B2B'!F9:F66)/1)</f>
        <v>0</v>
      </c>
      <c r="H68" s="134">
        <f>$D68*(1+$C68)*(SUM('Jahr4 B2B'!G9:G66)/1)</f>
        <v>0</v>
      </c>
      <c r="I68" s="134">
        <f>$D68*(1+$C68)*(SUM('Jahr4 B2B'!H9:H66)/1)</f>
        <v>0</v>
      </c>
      <c r="J68" s="134">
        <f>$D68*(1+$C68)*(SUM('Jahr4 B2B'!I9:I66)/1)</f>
        <v>0</v>
      </c>
      <c r="K68" s="134">
        <f>$D68*(1+$C68)*(SUM('Jahr4 B2B'!J9:J66)/1)</f>
        <v>0</v>
      </c>
      <c r="L68" s="134">
        <f>$D68*(1+$C68)*(SUM('Jahr4 B2B'!K9:K66)/1)</f>
        <v>0</v>
      </c>
      <c r="M68" s="134">
        <f>$D68*(1+$C68)*(SUM('Jahr4 B2B'!L9:L66)/1)</f>
        <v>0</v>
      </c>
      <c r="N68" s="134">
        <f>$D68*(1+$C68)*(SUM('Jahr4 B2B'!M9:M66)/1)</f>
        <v>0</v>
      </c>
      <c r="O68" s="134">
        <f>$D68*(1+$C68)*(SUM('Jahr4 B2B'!N9:N66)/1)</f>
        <v>0</v>
      </c>
      <c r="P68" s="134">
        <f>$D68*(1+$C68)*(SUM('Jahr4 B2B'!O9:O66)/1)</f>
        <v>0</v>
      </c>
      <c r="Q68" s="134">
        <f>$D68*(1+$C68)*(SUM('Jahr4 B2B'!P9:P66)/1)</f>
        <v>0</v>
      </c>
      <c r="R68" s="134">
        <f t="shared" si="46"/>
        <v>0</v>
      </c>
      <c r="S68" s="56"/>
      <c r="T68" s="56"/>
      <c r="U68" s="195"/>
      <c r="V68" s="195"/>
      <c r="W68" s="195"/>
      <c r="X68" s="195"/>
      <c r="Y68" s="195"/>
      <c r="Z68" s="195"/>
      <c r="AA68" s="195"/>
      <c r="AB68" s="195"/>
      <c r="AC68" s="195"/>
      <c r="AD68" s="195"/>
      <c r="AE68" s="195"/>
      <c r="AF68" s="195"/>
      <c r="AG68" s="195"/>
      <c r="AH68" s="195"/>
      <c r="AI68" s="195"/>
      <c r="AJ68" s="195"/>
      <c r="AK68" s="195"/>
      <c r="AL68" s="195"/>
    </row>
    <row r="69" ht="3.75" customHeight="1">
      <c r="A69" s="15"/>
      <c r="B69" s="196"/>
      <c r="C69" s="217"/>
      <c r="D69" s="198"/>
      <c r="E69" s="134"/>
      <c r="F69" s="134"/>
      <c r="G69" s="134"/>
      <c r="H69" s="134"/>
      <c r="I69" s="134"/>
      <c r="J69" s="134"/>
      <c r="K69" s="134"/>
      <c r="L69" s="134"/>
      <c r="M69" s="134"/>
      <c r="N69" s="134"/>
      <c r="O69" s="134"/>
      <c r="P69" s="134"/>
      <c r="Q69" s="134"/>
      <c r="R69" s="134"/>
      <c r="S69" s="56"/>
      <c r="T69" s="56"/>
      <c r="U69" s="195"/>
      <c r="V69" s="195"/>
      <c r="W69" s="195"/>
      <c r="X69" s="195"/>
      <c r="Y69" s="195"/>
      <c r="Z69" s="195"/>
      <c r="AA69" s="195"/>
      <c r="AB69" s="195"/>
      <c r="AC69" s="195"/>
      <c r="AD69" s="195"/>
      <c r="AE69" s="195"/>
      <c r="AF69" s="195"/>
      <c r="AG69" s="195"/>
      <c r="AH69" s="195"/>
      <c r="AI69" s="195"/>
      <c r="AJ69" s="195"/>
      <c r="AK69" s="195"/>
      <c r="AL69" s="195"/>
    </row>
    <row r="70" ht="15.0" customHeight="1">
      <c r="A70" s="200" t="s">
        <v>315</v>
      </c>
      <c r="B70" s="210" t="str">
        <f>'LIQ Jahr1'!B70&amp;""</f>
        <v>Sonstige Kosten</v>
      </c>
      <c r="C70" s="202"/>
      <c r="D70" s="203"/>
      <c r="E70" s="204">
        <f t="shared" ref="E70:Q70" si="47">SUM(E71:E85)</f>
        <v>0</v>
      </c>
      <c r="F70" s="204">
        <f t="shared" si="47"/>
        <v>0</v>
      </c>
      <c r="G70" s="204">
        <f t="shared" si="47"/>
        <v>0</v>
      </c>
      <c r="H70" s="204">
        <f t="shared" si="47"/>
        <v>0</v>
      </c>
      <c r="I70" s="204">
        <f t="shared" si="47"/>
        <v>0</v>
      </c>
      <c r="J70" s="204">
        <f t="shared" si="47"/>
        <v>0</v>
      </c>
      <c r="K70" s="204">
        <f t="shared" si="47"/>
        <v>0</v>
      </c>
      <c r="L70" s="204">
        <f t="shared" si="47"/>
        <v>0</v>
      </c>
      <c r="M70" s="204">
        <f t="shared" si="47"/>
        <v>0</v>
      </c>
      <c r="N70" s="204">
        <f t="shared" si="47"/>
        <v>0</v>
      </c>
      <c r="O70" s="204">
        <f t="shared" si="47"/>
        <v>0</v>
      </c>
      <c r="P70" s="204">
        <f t="shared" si="47"/>
        <v>0</v>
      </c>
      <c r="Q70" s="204">
        <f t="shared" si="47"/>
        <v>0</v>
      </c>
      <c r="R70" s="204">
        <f t="shared" ref="R70:R85" si="49">F70+G70+H70+I70+J70+K70+L70+M70+N70+O70+P70+Q70</f>
        <v>0</v>
      </c>
      <c r="S70" s="56"/>
      <c r="T70" s="56"/>
      <c r="U70" s="195"/>
      <c r="V70" s="195"/>
      <c r="W70" s="195"/>
      <c r="X70" s="195"/>
      <c r="Y70" s="195"/>
      <c r="Z70" s="195"/>
      <c r="AA70" s="195"/>
      <c r="AB70" s="195"/>
      <c r="AC70" s="195"/>
      <c r="AD70" s="195"/>
      <c r="AE70" s="195"/>
      <c r="AF70" s="195"/>
      <c r="AG70" s="195"/>
      <c r="AH70" s="195"/>
      <c r="AI70" s="195"/>
      <c r="AJ70" s="195"/>
      <c r="AK70" s="195"/>
      <c r="AL70" s="195"/>
    </row>
    <row r="71" ht="15.0" customHeight="1">
      <c r="A71" s="15"/>
      <c r="B71" s="196" t="str">
        <f>'LIQ Jahr1'!B71&amp;""</f>
        <v>Rechts- und Steuerberatung</v>
      </c>
      <c r="C71" s="206">
        <f>'LIQ Jahr3'!C71</f>
        <v>0.19</v>
      </c>
      <c r="D71" s="231">
        <f>'LIQ Jahr3'!D71</f>
        <v>0</v>
      </c>
      <c r="E71" s="134">
        <f>'LIQ Jahr3'!Q71</f>
        <v>0</v>
      </c>
      <c r="F71" s="134">
        <f t="shared" ref="F71:Q71" si="48">$D71</f>
        <v>0</v>
      </c>
      <c r="G71" s="134">
        <f t="shared" si="48"/>
        <v>0</v>
      </c>
      <c r="H71" s="134">
        <f t="shared" si="48"/>
        <v>0</v>
      </c>
      <c r="I71" s="134">
        <f t="shared" si="48"/>
        <v>0</v>
      </c>
      <c r="J71" s="134">
        <f t="shared" si="48"/>
        <v>0</v>
      </c>
      <c r="K71" s="134">
        <f t="shared" si="48"/>
        <v>0</v>
      </c>
      <c r="L71" s="134">
        <f t="shared" si="48"/>
        <v>0</v>
      </c>
      <c r="M71" s="134">
        <f t="shared" si="48"/>
        <v>0</v>
      </c>
      <c r="N71" s="134">
        <f t="shared" si="48"/>
        <v>0</v>
      </c>
      <c r="O71" s="134">
        <f t="shared" si="48"/>
        <v>0</v>
      </c>
      <c r="P71" s="134">
        <f t="shared" si="48"/>
        <v>0</v>
      </c>
      <c r="Q71" s="134">
        <f t="shared" si="48"/>
        <v>0</v>
      </c>
      <c r="R71" s="134">
        <f t="shared" si="49"/>
        <v>0</v>
      </c>
      <c r="S71" s="56"/>
      <c r="T71" s="56"/>
      <c r="U71" s="195"/>
      <c r="V71" s="195"/>
      <c r="W71" s="195"/>
      <c r="X71" s="195"/>
      <c r="Y71" s="195"/>
      <c r="Z71" s="195"/>
      <c r="AA71" s="195"/>
      <c r="AB71" s="195"/>
      <c r="AC71" s="195"/>
      <c r="AD71" s="195"/>
      <c r="AE71" s="195"/>
      <c r="AF71" s="195"/>
      <c r="AG71" s="195"/>
      <c r="AH71" s="195"/>
      <c r="AI71" s="195"/>
      <c r="AJ71" s="195"/>
      <c r="AK71" s="195"/>
      <c r="AL71" s="195"/>
    </row>
    <row r="72" ht="15.0" customHeight="1">
      <c r="A72" s="15"/>
      <c r="B72" s="196" t="str">
        <f>'LIQ Jahr1'!B72&amp;""</f>
        <v>Telekommunikation</v>
      </c>
      <c r="C72" s="206">
        <f>'LIQ Jahr3'!C72</f>
        <v>0.19</v>
      </c>
      <c r="D72" s="231">
        <f>'LIQ Jahr3'!D72</f>
        <v>0</v>
      </c>
      <c r="E72" s="134">
        <f>'LIQ Jahr3'!Q72</f>
        <v>0</v>
      </c>
      <c r="F72" s="134">
        <f t="shared" ref="F72:Q72" si="50">$D72</f>
        <v>0</v>
      </c>
      <c r="G72" s="134">
        <f t="shared" si="50"/>
        <v>0</v>
      </c>
      <c r="H72" s="134">
        <f t="shared" si="50"/>
        <v>0</v>
      </c>
      <c r="I72" s="134">
        <f t="shared" si="50"/>
        <v>0</v>
      </c>
      <c r="J72" s="134">
        <f t="shared" si="50"/>
        <v>0</v>
      </c>
      <c r="K72" s="134">
        <f t="shared" si="50"/>
        <v>0</v>
      </c>
      <c r="L72" s="134">
        <f t="shared" si="50"/>
        <v>0</v>
      </c>
      <c r="M72" s="134">
        <f t="shared" si="50"/>
        <v>0</v>
      </c>
      <c r="N72" s="134">
        <f t="shared" si="50"/>
        <v>0</v>
      </c>
      <c r="O72" s="134">
        <f t="shared" si="50"/>
        <v>0</v>
      </c>
      <c r="P72" s="134">
        <f t="shared" si="50"/>
        <v>0</v>
      </c>
      <c r="Q72" s="134">
        <f t="shared" si="50"/>
        <v>0</v>
      </c>
      <c r="R72" s="134">
        <f t="shared" si="49"/>
        <v>0</v>
      </c>
      <c r="S72" s="56"/>
      <c r="T72" s="56"/>
      <c r="U72" s="195"/>
      <c r="V72" s="195"/>
      <c r="W72" s="195"/>
      <c r="X72" s="195"/>
      <c r="Y72" s="195"/>
      <c r="Z72" s="195"/>
      <c r="AA72" s="195"/>
      <c r="AB72" s="195"/>
      <c r="AC72" s="195"/>
      <c r="AD72" s="195"/>
      <c r="AE72" s="195"/>
      <c r="AF72" s="195"/>
      <c r="AG72" s="195"/>
      <c r="AH72" s="195"/>
      <c r="AI72" s="195"/>
      <c r="AJ72" s="195"/>
      <c r="AK72" s="195"/>
      <c r="AL72" s="195"/>
    </row>
    <row r="73" ht="15.0" customHeight="1">
      <c r="A73" s="15"/>
      <c r="B73" s="196" t="str">
        <f>'LIQ Jahr1'!B73&amp;""</f>
        <v>Software und Apps (Miete/Kauf)</v>
      </c>
      <c r="C73" s="206">
        <f>'LIQ Jahr3'!C73</f>
        <v>0.19</v>
      </c>
      <c r="D73" s="231">
        <f>'LIQ Jahr3'!D73</f>
        <v>0</v>
      </c>
      <c r="E73" s="134">
        <f>'LIQ Jahr3'!Q73</f>
        <v>0</v>
      </c>
      <c r="F73" s="134">
        <f t="shared" ref="F73:Q73" si="51">$D73</f>
        <v>0</v>
      </c>
      <c r="G73" s="134">
        <f t="shared" si="51"/>
        <v>0</v>
      </c>
      <c r="H73" s="134">
        <f t="shared" si="51"/>
        <v>0</v>
      </c>
      <c r="I73" s="134">
        <f t="shared" si="51"/>
        <v>0</v>
      </c>
      <c r="J73" s="134">
        <f t="shared" si="51"/>
        <v>0</v>
      </c>
      <c r="K73" s="134">
        <f t="shared" si="51"/>
        <v>0</v>
      </c>
      <c r="L73" s="134">
        <f t="shared" si="51"/>
        <v>0</v>
      </c>
      <c r="M73" s="134">
        <f t="shared" si="51"/>
        <v>0</v>
      </c>
      <c r="N73" s="134">
        <f t="shared" si="51"/>
        <v>0</v>
      </c>
      <c r="O73" s="134">
        <f t="shared" si="51"/>
        <v>0</v>
      </c>
      <c r="P73" s="134">
        <f t="shared" si="51"/>
        <v>0</v>
      </c>
      <c r="Q73" s="134">
        <f t="shared" si="51"/>
        <v>0</v>
      </c>
      <c r="R73" s="134">
        <f t="shared" si="49"/>
        <v>0</v>
      </c>
      <c r="S73" s="56"/>
      <c r="T73" s="56"/>
      <c r="U73" s="195"/>
      <c r="V73" s="195"/>
      <c r="W73" s="195"/>
      <c r="X73" s="195"/>
      <c r="Y73" s="195"/>
      <c r="Z73" s="195"/>
      <c r="AA73" s="195"/>
      <c r="AB73" s="195"/>
      <c r="AC73" s="195"/>
      <c r="AD73" s="195"/>
      <c r="AE73" s="195"/>
      <c r="AF73" s="195"/>
      <c r="AG73" s="195"/>
      <c r="AH73" s="195"/>
      <c r="AI73" s="195"/>
      <c r="AJ73" s="195"/>
      <c r="AK73" s="195"/>
      <c r="AL73" s="195"/>
    </row>
    <row r="74" ht="15.0" customHeight="1">
      <c r="A74" s="15"/>
      <c r="B74" s="196" t="str">
        <f>'LIQ Jahr1'!B74&amp;""</f>
        <v>Büromaterial, Verbrauchsmaterial</v>
      </c>
      <c r="C74" s="206">
        <f>'LIQ Jahr3'!C74</f>
        <v>0.19</v>
      </c>
      <c r="D74" s="231">
        <f>'LIQ Jahr3'!D74</f>
        <v>0</v>
      </c>
      <c r="E74" s="134">
        <f>'LIQ Jahr3'!Q74</f>
        <v>0</v>
      </c>
      <c r="F74" s="134">
        <f t="shared" ref="F74:Q74" si="52">$D74</f>
        <v>0</v>
      </c>
      <c r="G74" s="134">
        <f t="shared" si="52"/>
        <v>0</v>
      </c>
      <c r="H74" s="134">
        <f t="shared" si="52"/>
        <v>0</v>
      </c>
      <c r="I74" s="134">
        <f t="shared" si="52"/>
        <v>0</v>
      </c>
      <c r="J74" s="134">
        <f t="shared" si="52"/>
        <v>0</v>
      </c>
      <c r="K74" s="134">
        <f t="shared" si="52"/>
        <v>0</v>
      </c>
      <c r="L74" s="134">
        <f t="shared" si="52"/>
        <v>0</v>
      </c>
      <c r="M74" s="134">
        <f t="shared" si="52"/>
        <v>0</v>
      </c>
      <c r="N74" s="134">
        <f t="shared" si="52"/>
        <v>0</v>
      </c>
      <c r="O74" s="134">
        <f t="shared" si="52"/>
        <v>0</v>
      </c>
      <c r="P74" s="134">
        <f t="shared" si="52"/>
        <v>0</v>
      </c>
      <c r="Q74" s="134">
        <f t="shared" si="52"/>
        <v>0</v>
      </c>
      <c r="R74" s="134">
        <f t="shared" si="49"/>
        <v>0</v>
      </c>
      <c r="S74" s="56"/>
      <c r="T74" s="56"/>
      <c r="U74" s="195"/>
      <c r="V74" s="195"/>
      <c r="W74" s="195"/>
      <c r="X74" s="195"/>
      <c r="Y74" s="195"/>
      <c r="Z74" s="195"/>
      <c r="AA74" s="195"/>
      <c r="AB74" s="195"/>
      <c r="AC74" s="195"/>
      <c r="AD74" s="195"/>
      <c r="AE74" s="195"/>
      <c r="AF74" s="195"/>
      <c r="AG74" s="195"/>
      <c r="AH74" s="195"/>
      <c r="AI74" s="195"/>
      <c r="AJ74" s="195"/>
      <c r="AK74" s="195"/>
      <c r="AL74" s="195"/>
    </row>
    <row r="75" ht="15.0" customHeight="1">
      <c r="A75" s="15"/>
      <c r="B75" s="196" t="str">
        <f>'LIQ Jahr1'!B75&amp;""</f>
        <v>Portokosten</v>
      </c>
      <c r="C75" s="206">
        <f>'LIQ Jahr3'!C75</f>
        <v>0</v>
      </c>
      <c r="D75" s="231">
        <f>'LIQ Jahr3'!D75</f>
        <v>0</v>
      </c>
      <c r="E75" s="134">
        <f>'LIQ Jahr3'!Q75</f>
        <v>0</v>
      </c>
      <c r="F75" s="134">
        <f t="shared" ref="F75:Q75" si="53">$D75</f>
        <v>0</v>
      </c>
      <c r="G75" s="134">
        <f t="shared" si="53"/>
        <v>0</v>
      </c>
      <c r="H75" s="134">
        <f t="shared" si="53"/>
        <v>0</v>
      </c>
      <c r="I75" s="134">
        <f t="shared" si="53"/>
        <v>0</v>
      </c>
      <c r="J75" s="134">
        <f t="shared" si="53"/>
        <v>0</v>
      </c>
      <c r="K75" s="134">
        <f t="shared" si="53"/>
        <v>0</v>
      </c>
      <c r="L75" s="134">
        <f t="shared" si="53"/>
        <v>0</v>
      </c>
      <c r="M75" s="134">
        <f t="shared" si="53"/>
        <v>0</v>
      </c>
      <c r="N75" s="134">
        <f t="shared" si="53"/>
        <v>0</v>
      </c>
      <c r="O75" s="134">
        <f t="shared" si="53"/>
        <v>0</v>
      </c>
      <c r="P75" s="134">
        <f t="shared" si="53"/>
        <v>0</v>
      </c>
      <c r="Q75" s="134">
        <f t="shared" si="53"/>
        <v>0</v>
      </c>
      <c r="R75" s="134">
        <f t="shared" si="49"/>
        <v>0</v>
      </c>
      <c r="S75" s="56"/>
      <c r="T75" s="56"/>
      <c r="U75" s="195"/>
      <c r="V75" s="195"/>
      <c r="W75" s="195"/>
      <c r="X75" s="195"/>
      <c r="Y75" s="195"/>
      <c r="Z75" s="195"/>
      <c r="AA75" s="195"/>
      <c r="AB75" s="195"/>
      <c r="AC75" s="195"/>
      <c r="AD75" s="195"/>
      <c r="AE75" s="195"/>
      <c r="AF75" s="195"/>
      <c r="AG75" s="195"/>
      <c r="AH75" s="195"/>
      <c r="AI75" s="195"/>
      <c r="AJ75" s="195"/>
      <c r="AK75" s="195"/>
      <c r="AL75" s="195"/>
    </row>
    <row r="76" ht="15.0" customHeight="1">
      <c r="A76" s="15"/>
      <c r="B76" s="196" t="str">
        <f>'LIQ Jahr1'!B76&amp;""</f>
        <v>Bankgebühren, Zahlungsverkehr</v>
      </c>
      <c r="C76" s="206">
        <f>'LIQ Jahr3'!C76</f>
        <v>0</v>
      </c>
      <c r="D76" s="231">
        <f>'LIQ Jahr3'!D76</f>
        <v>0</v>
      </c>
      <c r="E76" s="134">
        <f>'LIQ Jahr3'!Q76</f>
        <v>0</v>
      </c>
      <c r="F76" s="134">
        <f t="shared" ref="F76:Q76" si="54">$D76</f>
        <v>0</v>
      </c>
      <c r="G76" s="134">
        <f t="shared" si="54"/>
        <v>0</v>
      </c>
      <c r="H76" s="134">
        <f t="shared" si="54"/>
        <v>0</v>
      </c>
      <c r="I76" s="134">
        <f t="shared" si="54"/>
        <v>0</v>
      </c>
      <c r="J76" s="134">
        <f t="shared" si="54"/>
        <v>0</v>
      </c>
      <c r="K76" s="134">
        <f t="shared" si="54"/>
        <v>0</v>
      </c>
      <c r="L76" s="134">
        <f t="shared" si="54"/>
        <v>0</v>
      </c>
      <c r="M76" s="134">
        <f t="shared" si="54"/>
        <v>0</v>
      </c>
      <c r="N76" s="134">
        <f t="shared" si="54"/>
        <v>0</v>
      </c>
      <c r="O76" s="134">
        <f t="shared" si="54"/>
        <v>0</v>
      </c>
      <c r="P76" s="134">
        <f t="shared" si="54"/>
        <v>0</v>
      </c>
      <c r="Q76" s="134">
        <f t="shared" si="54"/>
        <v>0</v>
      </c>
      <c r="R76" s="134">
        <f t="shared" si="49"/>
        <v>0</v>
      </c>
      <c r="S76" s="56"/>
      <c r="T76" s="56"/>
      <c r="U76" s="195"/>
      <c r="V76" s="195"/>
      <c r="W76" s="195"/>
      <c r="X76" s="195"/>
      <c r="Y76" s="195"/>
      <c r="Z76" s="195"/>
      <c r="AA76" s="195"/>
      <c r="AB76" s="195"/>
      <c r="AC76" s="195"/>
      <c r="AD76" s="195"/>
      <c r="AE76" s="195"/>
      <c r="AF76" s="195"/>
      <c r="AG76" s="195"/>
      <c r="AH76" s="195"/>
      <c r="AI76" s="195"/>
      <c r="AJ76" s="195"/>
      <c r="AK76" s="195"/>
      <c r="AL76" s="195"/>
    </row>
    <row r="77" ht="15.0" customHeight="1">
      <c r="A77" s="15"/>
      <c r="B77" s="196" t="str">
        <f>'LIQ Jahr1'!B77&amp;""</f>
        <v>Betriebliche Versicherungen</v>
      </c>
      <c r="C77" s="206">
        <f>'LIQ Jahr3'!C77</f>
        <v>0</v>
      </c>
      <c r="D77" s="231">
        <f>'LIQ Jahr3'!D77</f>
        <v>0</v>
      </c>
      <c r="E77" s="134">
        <f>'LIQ Jahr3'!Q77</f>
        <v>0</v>
      </c>
      <c r="F77" s="134">
        <f t="shared" ref="F77:Q77" si="55">$D77</f>
        <v>0</v>
      </c>
      <c r="G77" s="134">
        <f t="shared" si="55"/>
        <v>0</v>
      </c>
      <c r="H77" s="134">
        <f t="shared" si="55"/>
        <v>0</v>
      </c>
      <c r="I77" s="134">
        <f t="shared" si="55"/>
        <v>0</v>
      </c>
      <c r="J77" s="134">
        <f t="shared" si="55"/>
        <v>0</v>
      </c>
      <c r="K77" s="134">
        <f t="shared" si="55"/>
        <v>0</v>
      </c>
      <c r="L77" s="134">
        <f t="shared" si="55"/>
        <v>0</v>
      </c>
      <c r="M77" s="134">
        <f t="shared" si="55"/>
        <v>0</v>
      </c>
      <c r="N77" s="134">
        <f t="shared" si="55"/>
        <v>0</v>
      </c>
      <c r="O77" s="134">
        <f t="shared" si="55"/>
        <v>0</v>
      </c>
      <c r="P77" s="134">
        <f t="shared" si="55"/>
        <v>0</v>
      </c>
      <c r="Q77" s="134">
        <f t="shared" si="55"/>
        <v>0</v>
      </c>
      <c r="R77" s="134">
        <f t="shared" si="49"/>
        <v>0</v>
      </c>
      <c r="S77" s="56"/>
      <c r="T77" s="56"/>
      <c r="U77" s="195"/>
      <c r="V77" s="195"/>
      <c r="W77" s="195"/>
      <c r="X77" s="195"/>
      <c r="Y77" s="195"/>
      <c r="Z77" s="195"/>
      <c r="AA77" s="195"/>
      <c r="AB77" s="195"/>
      <c r="AC77" s="195"/>
      <c r="AD77" s="195"/>
      <c r="AE77" s="195"/>
      <c r="AF77" s="195"/>
      <c r="AG77" s="195"/>
      <c r="AH77" s="195"/>
      <c r="AI77" s="195"/>
      <c r="AJ77" s="195"/>
      <c r="AK77" s="195"/>
      <c r="AL77" s="195"/>
    </row>
    <row r="78" ht="15.0" customHeight="1">
      <c r="A78" s="15"/>
      <c r="B78" s="196" t="str">
        <f>'LIQ Jahr1'!B78&amp;""</f>
        <v>Fahrt- und Reisekosten</v>
      </c>
      <c r="C78" s="206">
        <f>'LIQ Jahr3'!C78</f>
        <v>0</v>
      </c>
      <c r="D78" s="231">
        <f>'LIQ Jahr3'!D78</f>
        <v>0</v>
      </c>
      <c r="E78" s="134">
        <f>'LIQ Jahr3'!Q78</f>
        <v>0</v>
      </c>
      <c r="F78" s="134">
        <f t="shared" ref="F78:Q78" si="56">$D78</f>
        <v>0</v>
      </c>
      <c r="G78" s="134">
        <f t="shared" si="56"/>
        <v>0</v>
      </c>
      <c r="H78" s="134">
        <f t="shared" si="56"/>
        <v>0</v>
      </c>
      <c r="I78" s="134">
        <f t="shared" si="56"/>
        <v>0</v>
      </c>
      <c r="J78" s="134">
        <f t="shared" si="56"/>
        <v>0</v>
      </c>
      <c r="K78" s="134">
        <f t="shared" si="56"/>
        <v>0</v>
      </c>
      <c r="L78" s="134">
        <f t="shared" si="56"/>
        <v>0</v>
      </c>
      <c r="M78" s="134">
        <f t="shared" si="56"/>
        <v>0</v>
      </c>
      <c r="N78" s="134">
        <f t="shared" si="56"/>
        <v>0</v>
      </c>
      <c r="O78" s="134">
        <f t="shared" si="56"/>
        <v>0</v>
      </c>
      <c r="P78" s="134">
        <f t="shared" si="56"/>
        <v>0</v>
      </c>
      <c r="Q78" s="134">
        <f t="shared" si="56"/>
        <v>0</v>
      </c>
      <c r="R78" s="134">
        <f t="shared" si="49"/>
        <v>0</v>
      </c>
      <c r="S78" s="56"/>
      <c r="T78" s="56"/>
      <c r="U78" s="195"/>
      <c r="V78" s="195"/>
      <c r="W78" s="195"/>
      <c r="X78" s="195"/>
      <c r="Y78" s="195"/>
      <c r="Z78" s="195"/>
      <c r="AA78" s="195"/>
      <c r="AB78" s="195"/>
      <c r="AC78" s="195"/>
      <c r="AD78" s="195"/>
      <c r="AE78" s="195"/>
      <c r="AF78" s="195"/>
      <c r="AG78" s="195"/>
      <c r="AH78" s="195"/>
      <c r="AI78" s="195"/>
      <c r="AJ78" s="195"/>
      <c r="AK78" s="195"/>
      <c r="AL78" s="195"/>
    </row>
    <row r="79" ht="15.0" customHeight="1">
      <c r="A79" s="15"/>
      <c r="B79" s="196" t="str">
        <f>'LIQ Jahr1'!B79&amp;""</f>
        <v>sonstige Kosten</v>
      </c>
      <c r="C79" s="206">
        <f>'LIQ Jahr3'!C79</f>
        <v>0.19</v>
      </c>
      <c r="D79" s="231">
        <f>'LIQ Jahr3'!D79</f>
        <v>0</v>
      </c>
      <c r="E79" s="134">
        <f>'LIQ Jahr3'!Q79</f>
        <v>0</v>
      </c>
      <c r="F79" s="134">
        <f t="shared" ref="F79:Q79" si="57">$D79</f>
        <v>0</v>
      </c>
      <c r="G79" s="134">
        <f t="shared" si="57"/>
        <v>0</v>
      </c>
      <c r="H79" s="134">
        <f t="shared" si="57"/>
        <v>0</v>
      </c>
      <c r="I79" s="134">
        <f t="shared" si="57"/>
        <v>0</v>
      </c>
      <c r="J79" s="134">
        <f t="shared" si="57"/>
        <v>0</v>
      </c>
      <c r="K79" s="134">
        <f t="shared" si="57"/>
        <v>0</v>
      </c>
      <c r="L79" s="134">
        <f t="shared" si="57"/>
        <v>0</v>
      </c>
      <c r="M79" s="134">
        <f t="shared" si="57"/>
        <v>0</v>
      </c>
      <c r="N79" s="134">
        <f t="shared" si="57"/>
        <v>0</v>
      </c>
      <c r="O79" s="134">
        <f t="shared" si="57"/>
        <v>0</v>
      </c>
      <c r="P79" s="134">
        <f t="shared" si="57"/>
        <v>0</v>
      </c>
      <c r="Q79" s="134">
        <f t="shared" si="57"/>
        <v>0</v>
      </c>
      <c r="R79" s="134">
        <f t="shared" si="49"/>
        <v>0</v>
      </c>
      <c r="S79" s="236"/>
      <c r="T79" s="236"/>
      <c r="U79" s="237"/>
      <c r="V79" s="195"/>
      <c r="W79" s="195"/>
      <c r="X79" s="195"/>
      <c r="Y79" s="195"/>
      <c r="Z79" s="195"/>
      <c r="AA79" s="195"/>
      <c r="AB79" s="195"/>
      <c r="AC79" s="195"/>
      <c r="AD79" s="195"/>
      <c r="AE79" s="195"/>
      <c r="AF79" s="195"/>
      <c r="AG79" s="195"/>
      <c r="AH79" s="195"/>
      <c r="AI79" s="195"/>
      <c r="AJ79" s="195"/>
      <c r="AK79" s="195"/>
      <c r="AL79" s="195"/>
    </row>
    <row r="80" ht="15.0" customHeight="1">
      <c r="A80" s="15"/>
      <c r="B80" s="196" t="str">
        <f>'LIQ Jahr1'!B80&amp;""</f>
        <v>weitere Kosten 1</v>
      </c>
      <c r="C80" s="206"/>
      <c r="D80" s="231">
        <f>'LIQ Jahr3'!D80</f>
        <v>0</v>
      </c>
      <c r="E80" s="134">
        <f>'LIQ Jahr3'!Q80</f>
        <v>0</v>
      </c>
      <c r="F80" s="134">
        <f t="shared" ref="F80:Q80" si="58">$D80</f>
        <v>0</v>
      </c>
      <c r="G80" s="134">
        <f t="shared" si="58"/>
        <v>0</v>
      </c>
      <c r="H80" s="134">
        <f t="shared" si="58"/>
        <v>0</v>
      </c>
      <c r="I80" s="134">
        <f t="shared" si="58"/>
        <v>0</v>
      </c>
      <c r="J80" s="134">
        <f t="shared" si="58"/>
        <v>0</v>
      </c>
      <c r="K80" s="134">
        <f t="shared" si="58"/>
        <v>0</v>
      </c>
      <c r="L80" s="134">
        <f t="shared" si="58"/>
        <v>0</v>
      </c>
      <c r="M80" s="134">
        <f t="shared" si="58"/>
        <v>0</v>
      </c>
      <c r="N80" s="134">
        <f t="shared" si="58"/>
        <v>0</v>
      </c>
      <c r="O80" s="134">
        <f t="shared" si="58"/>
        <v>0</v>
      </c>
      <c r="P80" s="134">
        <f t="shared" si="58"/>
        <v>0</v>
      </c>
      <c r="Q80" s="134">
        <f t="shared" si="58"/>
        <v>0</v>
      </c>
      <c r="R80" s="134">
        <f t="shared" si="49"/>
        <v>0</v>
      </c>
      <c r="S80" s="56"/>
      <c r="T80" s="56"/>
      <c r="U80" s="195"/>
      <c r="V80" s="195"/>
      <c r="W80" s="195"/>
      <c r="X80" s="195"/>
      <c r="Y80" s="195"/>
      <c r="Z80" s="195"/>
      <c r="AA80" s="195"/>
      <c r="AB80" s="195"/>
      <c r="AC80" s="195"/>
      <c r="AD80" s="195"/>
      <c r="AE80" s="195"/>
      <c r="AF80" s="195"/>
      <c r="AG80" s="195"/>
      <c r="AH80" s="195"/>
      <c r="AI80" s="195"/>
      <c r="AJ80" s="195"/>
      <c r="AK80" s="195"/>
      <c r="AL80" s="195"/>
    </row>
    <row r="81" ht="15.0" customHeight="1">
      <c r="A81" s="15"/>
      <c r="B81" s="196" t="str">
        <f>'LIQ Jahr1'!B81&amp;""</f>
        <v>weitere Kosten 2</v>
      </c>
      <c r="C81" s="206"/>
      <c r="D81" s="231">
        <f>'LIQ Jahr3'!D81</f>
        <v>0</v>
      </c>
      <c r="E81" s="134">
        <f>'LIQ Jahr3'!Q81</f>
        <v>0</v>
      </c>
      <c r="F81" s="134">
        <f t="shared" ref="F81:Q81" si="59">$D81</f>
        <v>0</v>
      </c>
      <c r="G81" s="134">
        <f t="shared" si="59"/>
        <v>0</v>
      </c>
      <c r="H81" s="134">
        <f t="shared" si="59"/>
        <v>0</v>
      </c>
      <c r="I81" s="134">
        <f t="shared" si="59"/>
        <v>0</v>
      </c>
      <c r="J81" s="134">
        <f t="shared" si="59"/>
        <v>0</v>
      </c>
      <c r="K81" s="134">
        <f t="shared" si="59"/>
        <v>0</v>
      </c>
      <c r="L81" s="134">
        <f t="shared" si="59"/>
        <v>0</v>
      </c>
      <c r="M81" s="134">
        <f t="shared" si="59"/>
        <v>0</v>
      </c>
      <c r="N81" s="134">
        <f t="shared" si="59"/>
        <v>0</v>
      </c>
      <c r="O81" s="134">
        <f t="shared" si="59"/>
        <v>0</v>
      </c>
      <c r="P81" s="134">
        <f t="shared" si="59"/>
        <v>0</v>
      </c>
      <c r="Q81" s="134">
        <f t="shared" si="59"/>
        <v>0</v>
      </c>
      <c r="R81" s="134">
        <f t="shared" si="49"/>
        <v>0</v>
      </c>
      <c r="S81" s="56"/>
      <c r="T81" s="56"/>
      <c r="U81" s="195"/>
      <c r="V81" s="195"/>
      <c r="W81" s="195"/>
      <c r="X81" s="195"/>
      <c r="Y81" s="195"/>
      <c r="Z81" s="195"/>
      <c r="AA81" s="195"/>
      <c r="AB81" s="195"/>
      <c r="AC81" s="195"/>
      <c r="AD81" s="195"/>
      <c r="AE81" s="195"/>
      <c r="AF81" s="195"/>
      <c r="AG81" s="195"/>
      <c r="AH81" s="195"/>
      <c r="AI81" s="195"/>
      <c r="AJ81" s="195"/>
      <c r="AK81" s="195"/>
      <c r="AL81" s="195"/>
    </row>
    <row r="82" ht="15.0" customHeight="1">
      <c r="A82" s="15"/>
      <c r="B82" s="196" t="str">
        <f>'LIQ Jahr1'!B82&amp;""</f>
        <v>weitere Kosten 3</v>
      </c>
      <c r="C82" s="206"/>
      <c r="D82" s="231">
        <f>'LIQ Jahr3'!D82</f>
        <v>0</v>
      </c>
      <c r="E82" s="134">
        <f>'LIQ Jahr3'!Q82</f>
        <v>0</v>
      </c>
      <c r="F82" s="134">
        <f t="shared" ref="F82:Q82" si="60">$D82</f>
        <v>0</v>
      </c>
      <c r="G82" s="134">
        <f t="shared" si="60"/>
        <v>0</v>
      </c>
      <c r="H82" s="134">
        <f t="shared" si="60"/>
        <v>0</v>
      </c>
      <c r="I82" s="134">
        <f t="shared" si="60"/>
        <v>0</v>
      </c>
      <c r="J82" s="134">
        <f t="shared" si="60"/>
        <v>0</v>
      </c>
      <c r="K82" s="134">
        <f t="shared" si="60"/>
        <v>0</v>
      </c>
      <c r="L82" s="134">
        <f t="shared" si="60"/>
        <v>0</v>
      </c>
      <c r="M82" s="134">
        <f t="shared" si="60"/>
        <v>0</v>
      </c>
      <c r="N82" s="134">
        <f t="shared" si="60"/>
        <v>0</v>
      </c>
      <c r="O82" s="134">
        <f t="shared" si="60"/>
        <v>0</v>
      </c>
      <c r="P82" s="134">
        <f t="shared" si="60"/>
        <v>0</v>
      </c>
      <c r="Q82" s="134">
        <f t="shared" si="60"/>
        <v>0</v>
      </c>
      <c r="R82" s="134">
        <f t="shared" si="49"/>
        <v>0</v>
      </c>
      <c r="S82" s="56"/>
      <c r="T82" s="56"/>
      <c r="U82" s="195"/>
      <c r="V82" s="195"/>
      <c r="W82" s="195"/>
      <c r="X82" s="195"/>
      <c r="Y82" s="195"/>
      <c r="Z82" s="195"/>
      <c r="AA82" s="195"/>
      <c r="AB82" s="195"/>
      <c r="AC82" s="195"/>
      <c r="AD82" s="195"/>
      <c r="AE82" s="195"/>
      <c r="AF82" s="195"/>
      <c r="AG82" s="195"/>
      <c r="AH82" s="195"/>
      <c r="AI82" s="195"/>
      <c r="AJ82" s="195"/>
      <c r="AK82" s="195"/>
      <c r="AL82" s="195"/>
    </row>
    <row r="83" ht="15.0" customHeight="1">
      <c r="A83" s="15"/>
      <c r="B83" s="238" t="str">
        <f>'LIQ Jahr1'!B83&amp;""</f>
        <v>weitere Kosten 4</v>
      </c>
      <c r="C83" s="206"/>
      <c r="D83" s="231">
        <f>'LIQ Jahr3'!D83</f>
        <v>0</v>
      </c>
      <c r="E83" s="134">
        <f>'LIQ Jahr3'!Q83</f>
        <v>0</v>
      </c>
      <c r="F83" s="134">
        <f t="shared" ref="F83:Q83" si="61">$D83</f>
        <v>0</v>
      </c>
      <c r="G83" s="134">
        <f t="shared" si="61"/>
        <v>0</v>
      </c>
      <c r="H83" s="134">
        <f t="shared" si="61"/>
        <v>0</v>
      </c>
      <c r="I83" s="134">
        <f t="shared" si="61"/>
        <v>0</v>
      </c>
      <c r="J83" s="134">
        <f t="shared" si="61"/>
        <v>0</v>
      </c>
      <c r="K83" s="134">
        <f t="shared" si="61"/>
        <v>0</v>
      </c>
      <c r="L83" s="134">
        <f t="shared" si="61"/>
        <v>0</v>
      </c>
      <c r="M83" s="134">
        <f t="shared" si="61"/>
        <v>0</v>
      </c>
      <c r="N83" s="134">
        <f t="shared" si="61"/>
        <v>0</v>
      </c>
      <c r="O83" s="134">
        <f t="shared" si="61"/>
        <v>0</v>
      </c>
      <c r="P83" s="134">
        <f t="shared" si="61"/>
        <v>0</v>
      </c>
      <c r="Q83" s="134">
        <f t="shared" si="61"/>
        <v>0</v>
      </c>
      <c r="R83" s="134">
        <f t="shared" si="49"/>
        <v>0</v>
      </c>
      <c r="S83" s="56"/>
      <c r="T83" s="56"/>
      <c r="U83" s="195"/>
      <c r="V83" s="195"/>
      <c r="W83" s="195"/>
      <c r="X83" s="195"/>
      <c r="Y83" s="195"/>
      <c r="Z83" s="195"/>
      <c r="AA83" s="195"/>
      <c r="AB83" s="195"/>
      <c r="AC83" s="195"/>
      <c r="AD83" s="195"/>
      <c r="AE83" s="195"/>
      <c r="AF83" s="195"/>
      <c r="AG83" s="195"/>
      <c r="AH83" s="195"/>
      <c r="AI83" s="195"/>
      <c r="AJ83" s="195"/>
      <c r="AK83" s="195"/>
      <c r="AL83" s="195"/>
    </row>
    <row r="84" ht="15.0" customHeight="1">
      <c r="A84" s="15"/>
      <c r="B84" s="196" t="str">
        <f>'LIQ Jahr1'!B84&amp;""</f>
        <v>weitere Kosten 5</v>
      </c>
      <c r="C84" s="206">
        <f>'LIQ Jahr3'!C84</f>
        <v>0.19</v>
      </c>
      <c r="D84" s="231">
        <f>'LIQ Jahr3'!D84</f>
        <v>0</v>
      </c>
      <c r="E84" s="134">
        <f>'LIQ Jahr3'!Q84</f>
        <v>0</v>
      </c>
      <c r="F84" s="134">
        <f t="shared" ref="F84:Q84" si="62">$D84</f>
        <v>0</v>
      </c>
      <c r="G84" s="134">
        <f t="shared" si="62"/>
        <v>0</v>
      </c>
      <c r="H84" s="134">
        <f t="shared" si="62"/>
        <v>0</v>
      </c>
      <c r="I84" s="134">
        <f t="shared" si="62"/>
        <v>0</v>
      </c>
      <c r="J84" s="134">
        <f t="shared" si="62"/>
        <v>0</v>
      </c>
      <c r="K84" s="134">
        <f t="shared" si="62"/>
        <v>0</v>
      </c>
      <c r="L84" s="134">
        <f t="shared" si="62"/>
        <v>0</v>
      </c>
      <c r="M84" s="134">
        <f t="shared" si="62"/>
        <v>0</v>
      </c>
      <c r="N84" s="134">
        <f t="shared" si="62"/>
        <v>0</v>
      </c>
      <c r="O84" s="134">
        <f t="shared" si="62"/>
        <v>0</v>
      </c>
      <c r="P84" s="134">
        <f t="shared" si="62"/>
        <v>0</v>
      </c>
      <c r="Q84" s="134">
        <f t="shared" si="62"/>
        <v>0</v>
      </c>
      <c r="R84" s="134">
        <f t="shared" si="49"/>
        <v>0</v>
      </c>
      <c r="S84" s="56"/>
      <c r="T84" s="56"/>
      <c r="U84" s="195"/>
      <c r="V84" s="195"/>
      <c r="W84" s="195"/>
      <c r="X84" s="195"/>
      <c r="Y84" s="195"/>
      <c r="Z84" s="195"/>
      <c r="AA84" s="195"/>
      <c r="AB84" s="195"/>
      <c r="AC84" s="195"/>
      <c r="AD84" s="195"/>
      <c r="AE84" s="195"/>
      <c r="AF84" s="195"/>
      <c r="AG84" s="195"/>
      <c r="AH84" s="195"/>
      <c r="AI84" s="195"/>
      <c r="AJ84" s="195"/>
      <c r="AK84" s="195"/>
      <c r="AL84" s="195"/>
    </row>
    <row r="85" ht="15.0" customHeight="1">
      <c r="A85" s="15"/>
      <c r="B85" s="196" t="str">
        <f>'LIQ Jahr1'!B85&amp;""</f>
        <v>weitere Kosten 6</v>
      </c>
      <c r="C85" s="206">
        <f>'LIQ Jahr3'!C85</f>
        <v>0.19</v>
      </c>
      <c r="D85" s="231">
        <f>'LIQ Jahr3'!D85</f>
        <v>0</v>
      </c>
      <c r="E85" s="134">
        <f>'LIQ Jahr3'!Q85</f>
        <v>0</v>
      </c>
      <c r="F85" s="134">
        <f t="shared" ref="F85:Q85" si="63">$D85</f>
        <v>0</v>
      </c>
      <c r="G85" s="134">
        <f t="shared" si="63"/>
        <v>0</v>
      </c>
      <c r="H85" s="134">
        <f t="shared" si="63"/>
        <v>0</v>
      </c>
      <c r="I85" s="134">
        <f t="shared" si="63"/>
        <v>0</v>
      </c>
      <c r="J85" s="134">
        <f t="shared" si="63"/>
        <v>0</v>
      </c>
      <c r="K85" s="134">
        <f t="shared" si="63"/>
        <v>0</v>
      </c>
      <c r="L85" s="134">
        <f t="shared" si="63"/>
        <v>0</v>
      </c>
      <c r="M85" s="134">
        <f t="shared" si="63"/>
        <v>0</v>
      </c>
      <c r="N85" s="134">
        <f t="shared" si="63"/>
        <v>0</v>
      </c>
      <c r="O85" s="134">
        <f t="shared" si="63"/>
        <v>0</v>
      </c>
      <c r="P85" s="134">
        <f t="shared" si="63"/>
        <v>0</v>
      </c>
      <c r="Q85" s="134">
        <f t="shared" si="63"/>
        <v>0</v>
      </c>
      <c r="R85" s="134">
        <f t="shared" si="49"/>
        <v>0</v>
      </c>
      <c r="S85" s="56"/>
      <c r="T85" s="56"/>
      <c r="U85" s="195"/>
      <c r="V85" s="195"/>
      <c r="W85" s="195"/>
      <c r="X85" s="195"/>
      <c r="Y85" s="195"/>
      <c r="Z85" s="195"/>
      <c r="AA85" s="195"/>
      <c r="AB85" s="195"/>
      <c r="AC85" s="195"/>
      <c r="AD85" s="195"/>
      <c r="AE85" s="195"/>
      <c r="AF85" s="195"/>
      <c r="AG85" s="195"/>
      <c r="AH85" s="195"/>
      <c r="AI85" s="195"/>
      <c r="AJ85" s="195"/>
      <c r="AK85" s="195"/>
      <c r="AL85" s="195"/>
    </row>
    <row r="86" ht="3.75" customHeight="1">
      <c r="A86" s="15"/>
      <c r="B86" s="196"/>
      <c r="C86" s="217"/>
      <c r="D86" s="198"/>
      <c r="E86" s="134"/>
      <c r="F86" s="134"/>
      <c r="G86" s="134"/>
      <c r="H86" s="134"/>
      <c r="I86" s="134"/>
      <c r="J86" s="134"/>
      <c r="K86" s="134"/>
      <c r="L86" s="134"/>
      <c r="M86" s="134"/>
      <c r="N86" s="134"/>
      <c r="O86" s="134"/>
      <c r="P86" s="134"/>
      <c r="Q86" s="134"/>
      <c r="R86" s="134"/>
      <c r="S86" s="56"/>
      <c r="T86" s="56"/>
      <c r="U86" s="195"/>
      <c r="V86" s="195"/>
      <c r="W86" s="195"/>
      <c r="X86" s="195"/>
      <c r="Y86" s="195"/>
      <c r="Z86" s="195"/>
      <c r="AA86" s="195"/>
      <c r="AB86" s="195"/>
      <c r="AC86" s="195"/>
      <c r="AD86" s="195"/>
      <c r="AE86" s="195"/>
      <c r="AF86" s="195"/>
      <c r="AG86" s="195"/>
      <c r="AH86" s="195"/>
      <c r="AI86" s="195"/>
      <c r="AJ86" s="195"/>
      <c r="AK86" s="195"/>
      <c r="AL86" s="195"/>
    </row>
    <row r="87" ht="15.0" customHeight="1">
      <c r="A87" s="200" t="s">
        <v>332</v>
      </c>
      <c r="B87" s="210" t="s">
        <v>333</v>
      </c>
      <c r="C87" s="202"/>
      <c r="D87" s="203"/>
      <c r="E87" s="204">
        <f t="shared" ref="E87:Q87" si="64">SUM(E88:E89)</f>
        <v>0</v>
      </c>
      <c r="F87" s="204">
        <f t="shared" si="64"/>
        <v>0</v>
      </c>
      <c r="G87" s="204">
        <f t="shared" si="64"/>
        <v>0</v>
      </c>
      <c r="H87" s="204">
        <f t="shared" si="64"/>
        <v>0</v>
      </c>
      <c r="I87" s="204">
        <f t="shared" si="64"/>
        <v>0</v>
      </c>
      <c r="J87" s="204">
        <f t="shared" si="64"/>
        <v>0</v>
      </c>
      <c r="K87" s="204">
        <f t="shared" si="64"/>
        <v>0</v>
      </c>
      <c r="L87" s="204">
        <f t="shared" si="64"/>
        <v>0</v>
      </c>
      <c r="M87" s="204">
        <f t="shared" si="64"/>
        <v>0</v>
      </c>
      <c r="N87" s="204">
        <f t="shared" si="64"/>
        <v>0</v>
      </c>
      <c r="O87" s="204">
        <f t="shared" si="64"/>
        <v>0</v>
      </c>
      <c r="P87" s="204">
        <f t="shared" si="64"/>
        <v>0</v>
      </c>
      <c r="Q87" s="204">
        <f t="shared" si="64"/>
        <v>0</v>
      </c>
      <c r="R87" s="204">
        <f t="shared" ref="R87:R89" si="65">F87+G87+H87+I87+J87+K87+L87+M87+N87+O87+P87+Q87</f>
        <v>0</v>
      </c>
      <c r="S87" s="56"/>
      <c r="T87" s="56"/>
      <c r="U87" s="195"/>
      <c r="V87" s="195"/>
      <c r="W87" s="195"/>
      <c r="X87" s="195"/>
      <c r="Y87" s="195"/>
      <c r="Z87" s="195"/>
      <c r="AA87" s="195"/>
      <c r="AB87" s="195"/>
      <c r="AC87" s="195"/>
      <c r="AD87" s="195"/>
      <c r="AE87" s="195"/>
      <c r="AF87" s="195"/>
      <c r="AG87" s="195"/>
      <c r="AH87" s="195"/>
      <c r="AI87" s="195"/>
      <c r="AJ87" s="195"/>
      <c r="AK87" s="195"/>
      <c r="AL87" s="195"/>
    </row>
    <row r="88" ht="15.0" customHeight="1">
      <c r="A88" s="15"/>
      <c r="B88" s="196" t="s">
        <v>334</v>
      </c>
      <c r="C88" s="217"/>
      <c r="D88" s="198">
        <v>0.0</v>
      </c>
      <c r="E88" s="134">
        <f>'LIQ Jahr1'!Q88</f>
        <v>0</v>
      </c>
      <c r="F88" s="134">
        <f>IF(ISERROR(VLOOKUP(F$7,Tilgungsplan,4,0)),0,VLOOKUP(F$7,Tilgungsplan,4,0))*(-1)</f>
        <v>0</v>
      </c>
      <c r="G88" s="134">
        <f>IF(ISERROR(VLOOKUP(G$7,Tilgungsplan,4,0)),0,VLOOKUP(G$7,Tilgungsplan,4,0))*(-1)</f>
        <v>0</v>
      </c>
      <c r="H88" s="134">
        <f>IF(ISERROR(VLOOKUP(H$7,Tilgungsplan,4,0)),0,VLOOKUP(H$7,Tilgungsplan,4,0))*(-1)</f>
        <v>0</v>
      </c>
      <c r="I88" s="134">
        <f>IF(ISERROR(VLOOKUP(I$7,Tilgungsplan,4,0)),0,VLOOKUP(I$7,Tilgungsplan,4,0))*(-1)</f>
        <v>0</v>
      </c>
      <c r="J88" s="134">
        <f>IF(ISERROR(VLOOKUP(J$7,Tilgungsplan,4,0)),0,VLOOKUP(J$7,Tilgungsplan,4,0))*(-1)</f>
        <v>0</v>
      </c>
      <c r="K88" s="134">
        <f>IF(ISERROR(VLOOKUP(K$7,Tilgungsplan,4,0)),0,VLOOKUP(K$7,Tilgungsplan,4,0))*(-1)</f>
        <v>0</v>
      </c>
      <c r="L88" s="134">
        <f>IF(ISERROR(VLOOKUP(L$7,Tilgungsplan,4,0)),0,VLOOKUP(L$7,Tilgungsplan,4,0))*(-1)</f>
        <v>0</v>
      </c>
      <c r="M88" s="134">
        <f>IF(ISERROR(VLOOKUP(M$7,Tilgungsplan,4,0)),0,VLOOKUP(M$7,Tilgungsplan,4,0))*(-1)</f>
        <v>0</v>
      </c>
      <c r="N88" s="134">
        <f>IF(ISERROR(VLOOKUP(N$7,Tilgungsplan,4,0)),0,VLOOKUP(N$7,Tilgungsplan,4,0))*(-1)</f>
        <v>0</v>
      </c>
      <c r="O88" s="134">
        <f>IF(ISERROR(VLOOKUP(O$7,Tilgungsplan,4,0)),0,VLOOKUP(O$7,Tilgungsplan,4,0))*(-1)</f>
        <v>0</v>
      </c>
      <c r="P88" s="134">
        <f>IF(ISERROR(VLOOKUP(P$7,Tilgungsplan,4,0)),0,VLOOKUP(P$7,Tilgungsplan,4,0))*(-1)</f>
        <v>0</v>
      </c>
      <c r="Q88" s="134">
        <f>IF(ISERROR(VLOOKUP(Q$7,Tilgungsplan,4,0)),0,VLOOKUP(Q$7,Tilgungsplan,4,0))*(-1)</f>
        <v>0</v>
      </c>
      <c r="R88" s="134">
        <f t="shared" si="65"/>
        <v>0</v>
      </c>
      <c r="S88" s="56"/>
      <c r="T88" s="56"/>
      <c r="U88" s="195"/>
      <c r="V88" s="195"/>
      <c r="W88" s="195"/>
      <c r="X88" s="195"/>
      <c r="Y88" s="195"/>
      <c r="Z88" s="195"/>
      <c r="AA88" s="195"/>
      <c r="AB88" s="195"/>
      <c r="AC88" s="195"/>
      <c r="AD88" s="195"/>
      <c r="AE88" s="195"/>
      <c r="AF88" s="195"/>
      <c r="AG88" s="195"/>
      <c r="AH88" s="195"/>
      <c r="AI88" s="195"/>
      <c r="AJ88" s="195"/>
      <c r="AK88" s="195"/>
      <c r="AL88" s="195"/>
    </row>
    <row r="89" ht="15.0" customHeight="1">
      <c r="A89" s="15"/>
      <c r="B89" s="196" t="s">
        <v>335</v>
      </c>
      <c r="C89" s="217"/>
      <c r="D89" s="198">
        <v>0.0</v>
      </c>
      <c r="E89" s="134">
        <f>'LIQ Jahr1'!Q89</f>
        <v>0</v>
      </c>
      <c r="F89" s="134">
        <f>IF(ISERROR(VLOOKUP(F$7,Tilgungsplan,12,0)),0,VLOOKUP(F$7,Tilgungsplan,12,0))*(-1)</f>
        <v>0</v>
      </c>
      <c r="G89" s="134">
        <f>IF(ISERROR(VLOOKUP(G$7,Tilgungsplan,12,0)),0,VLOOKUP(G$7,Tilgungsplan,12,0))*(-1)</f>
        <v>0</v>
      </c>
      <c r="H89" s="134">
        <f>IF(ISERROR(VLOOKUP(H$7,Tilgungsplan,12,0)),0,VLOOKUP(H$7,Tilgungsplan,12,0))*(-1)</f>
        <v>0</v>
      </c>
      <c r="I89" s="134">
        <f>IF(ISERROR(VLOOKUP(I$7,Tilgungsplan,12,0)),0,VLOOKUP(I$7,Tilgungsplan,12,0))*(-1)</f>
        <v>0</v>
      </c>
      <c r="J89" s="134">
        <f>IF(ISERROR(VLOOKUP(J$7,Tilgungsplan,12,0)),0,VLOOKUP(J$7,Tilgungsplan,12,0))*(-1)</f>
        <v>0</v>
      </c>
      <c r="K89" s="134">
        <f>IF(ISERROR(VLOOKUP(K$7,Tilgungsplan,12,0)),0,VLOOKUP(K$7,Tilgungsplan,12,0))*(-1)</f>
        <v>0</v>
      </c>
      <c r="L89" s="134">
        <f>IF(ISERROR(VLOOKUP(L$7,Tilgungsplan,12,0)),0,VLOOKUP(L$7,Tilgungsplan,12,0))*(-1)</f>
        <v>0</v>
      </c>
      <c r="M89" s="134">
        <f>IF(ISERROR(VLOOKUP(M$7,Tilgungsplan,12,0)),0,VLOOKUP(M$7,Tilgungsplan,12,0))*(-1)</f>
        <v>0</v>
      </c>
      <c r="N89" s="134">
        <f>IF(ISERROR(VLOOKUP(N$7,Tilgungsplan,12,0)),0,VLOOKUP(N$7,Tilgungsplan,12,0))*(-1)</f>
        <v>0</v>
      </c>
      <c r="O89" s="134">
        <f>IF(ISERROR(VLOOKUP(O$7,Tilgungsplan,12,0)),0,VLOOKUP(O$7,Tilgungsplan,12,0))*(-1)</f>
        <v>0</v>
      </c>
      <c r="P89" s="134">
        <f>IF(ISERROR(VLOOKUP(P$7,Tilgungsplan,12,0)),0,VLOOKUP(P$7,Tilgungsplan,12,0))*(-1)</f>
        <v>0</v>
      </c>
      <c r="Q89" s="134">
        <f>IF(ISERROR(VLOOKUP(Q$7,Tilgungsplan,12,0)),0,VLOOKUP(Q$7,Tilgungsplan,12,0))*(-1)</f>
        <v>0</v>
      </c>
      <c r="R89" s="134">
        <f t="shared" si="65"/>
        <v>0</v>
      </c>
      <c r="S89" s="56"/>
      <c r="T89" s="56"/>
      <c r="U89" s="195"/>
      <c r="V89" s="195"/>
      <c r="W89" s="195"/>
      <c r="X89" s="195"/>
      <c r="Y89" s="195"/>
      <c r="Z89" s="195"/>
      <c r="AA89" s="195"/>
      <c r="AB89" s="195"/>
      <c r="AC89" s="195"/>
      <c r="AD89" s="195"/>
      <c r="AE89" s="195"/>
      <c r="AF89" s="195"/>
      <c r="AG89" s="195"/>
      <c r="AH89" s="195"/>
      <c r="AI89" s="195"/>
      <c r="AJ89" s="195"/>
      <c r="AK89" s="195"/>
      <c r="AL89" s="195"/>
    </row>
    <row r="90" ht="3.75" customHeight="1">
      <c r="A90" s="15"/>
      <c r="B90" s="196"/>
      <c r="C90" s="217"/>
      <c r="D90" s="198"/>
      <c r="E90" s="199"/>
      <c r="F90" s="199"/>
      <c r="G90" s="199"/>
      <c r="H90" s="199"/>
      <c r="I90" s="199"/>
      <c r="J90" s="199"/>
      <c r="K90" s="199"/>
      <c r="L90" s="199"/>
      <c r="M90" s="199"/>
      <c r="N90" s="199"/>
      <c r="O90" s="199"/>
      <c r="P90" s="199"/>
      <c r="Q90" s="199"/>
      <c r="R90" s="199"/>
      <c r="S90" s="213"/>
      <c r="T90" s="213"/>
      <c r="U90" s="214"/>
      <c r="V90" s="214"/>
      <c r="W90" s="214"/>
      <c r="X90" s="214"/>
      <c r="Y90" s="214"/>
      <c r="Z90" s="214"/>
      <c r="AA90" s="214"/>
      <c r="AB90" s="214"/>
      <c r="AC90" s="214"/>
      <c r="AD90" s="214"/>
      <c r="AE90" s="214"/>
      <c r="AF90" s="214"/>
      <c r="AG90" s="214"/>
      <c r="AH90" s="214"/>
      <c r="AI90" s="214"/>
      <c r="AJ90" s="214"/>
      <c r="AK90" s="214"/>
      <c r="AL90" s="214"/>
    </row>
    <row r="91" ht="18.0" customHeight="1">
      <c r="A91" s="190" t="s">
        <v>336</v>
      </c>
      <c r="B91" s="191" t="s">
        <v>337</v>
      </c>
      <c r="C91" s="233"/>
      <c r="D91" s="193"/>
      <c r="E91" s="194">
        <f t="shared" ref="E91:Q91" si="66">SUM(E92:E96)</f>
        <v>0</v>
      </c>
      <c r="F91" s="194">
        <f t="shared" si="66"/>
        <v>0</v>
      </c>
      <c r="G91" s="194">
        <f t="shared" si="66"/>
        <v>0</v>
      </c>
      <c r="H91" s="194">
        <f t="shared" si="66"/>
        <v>0</v>
      </c>
      <c r="I91" s="194">
        <f t="shared" si="66"/>
        <v>0</v>
      </c>
      <c r="J91" s="194">
        <f t="shared" si="66"/>
        <v>0</v>
      </c>
      <c r="K91" s="194">
        <f t="shared" si="66"/>
        <v>0</v>
      </c>
      <c r="L91" s="194">
        <f t="shared" si="66"/>
        <v>0</v>
      </c>
      <c r="M91" s="194">
        <f t="shared" si="66"/>
        <v>0</v>
      </c>
      <c r="N91" s="194">
        <f t="shared" si="66"/>
        <v>0</v>
      </c>
      <c r="O91" s="194">
        <f t="shared" si="66"/>
        <v>0</v>
      </c>
      <c r="P91" s="194">
        <f t="shared" si="66"/>
        <v>0</v>
      </c>
      <c r="Q91" s="194">
        <f t="shared" si="66"/>
        <v>0</v>
      </c>
      <c r="R91" s="194">
        <f t="shared" ref="R91:R96" si="67">F91+G91+H91+I91+J91+K91+L91+M91+N91+O91+P91+Q91</f>
        <v>0</v>
      </c>
      <c r="S91" s="56"/>
      <c r="T91" s="56"/>
      <c r="U91" s="195"/>
      <c r="V91" s="195"/>
      <c r="W91" s="195"/>
      <c r="X91" s="195"/>
      <c r="Y91" s="195"/>
      <c r="Z91" s="195"/>
      <c r="AA91" s="195"/>
      <c r="AB91" s="195"/>
      <c r="AC91" s="195"/>
      <c r="AD91" s="195"/>
      <c r="AE91" s="195"/>
      <c r="AF91" s="195"/>
      <c r="AG91" s="195"/>
      <c r="AH91" s="195"/>
      <c r="AI91" s="195"/>
      <c r="AJ91" s="195"/>
      <c r="AK91" s="195"/>
      <c r="AL91" s="195"/>
    </row>
    <row r="92" ht="15.0" customHeight="1">
      <c r="A92" s="15"/>
      <c r="B92" s="196" t="str">
        <f>'Jahr1 B2C'!A8</f>
        <v>Produktgruppe 1</v>
      </c>
      <c r="C92" s="217">
        <f t="shared" ref="C92:C96" si="68">C12</f>
        <v>0.19</v>
      </c>
      <c r="D92" s="198">
        <v>0.0</v>
      </c>
      <c r="E92" s="134">
        <f>'LIQ Jahr3'!Q92</f>
        <v>0</v>
      </c>
      <c r="F92" s="134">
        <f>'Jahr4 B2C'!E9*'Jahr4 B2C'!$C9*(1+$C92)+'Jahr4 B2C'!E10*'Jahr4 B2C'!$C10*(1+$C92)+'Jahr4 B2C'!E11*'Jahr4 B2C'!$C11*(1+$C92)+'Jahr4 B2C'!E12*'Jahr4 B2C'!$C12*(1+$C92)+'Jahr4 B2C'!E13*'Jahr4 B2C'!$C13*(1+$C92)+'Jahr4 B2C'!E14*'Jahr4 B2C'!$C14*(1+$C92)+'Jahr4 B2C'!E15*'Jahr4 B2C'!$C15*(1+$C92)+'Jahr4 B2C'!E16*'Jahr4 B2C'!$C16*(1+$C92)+'Jahr4 B2C'!E17*'Jahr4 B2C'!$C17*(1+$C92)+'Jahr4 B2C'!E18*'Jahr4 B2C'!$C18*(1+$C92)+'Jahr4 B2B'!E9*'Jahr4 B2B'!$C9*(1+$C92)+'Jahr4 B2B'!E10*'Jahr4 B2B'!$C10*(1+$C92)+'Jahr4 B2B'!E11*'Jahr4 B2B'!$C11*(1+$C92)+'Jahr4 B2B'!E12*'Jahr4 B2B'!$C12*(1+$C92)+'Jahr4 B2B'!E13*'Jahr4 B2B'!$C13*(1+$C92)+'Jahr4 B2B'!E14*'Jahr4 B2B'!$C14*(1+$C92)+'Jahr4 B2B'!E15*'Jahr4 B2B'!$C15*(1+$C92)+'Jahr4 B2B'!E16*'Jahr4 B2B'!$C16*(1+$C92)+'Jahr4 B2B'!E17*'Jahr4 B2B'!$C17*(1+$C92)+'Jahr4 B2B'!E18*'Jahr4 B2B'!$C18*(1+$C92)</f>
        <v>0</v>
      </c>
      <c r="G92" s="134">
        <f>'Jahr4 B2C'!F9*'Jahr4 B2C'!$C9*(1+$C92)+'Jahr4 B2C'!F10*'Jahr4 B2C'!$C10*(1+$C92)+'Jahr4 B2C'!F11*'Jahr4 B2C'!$C11*(1+$C92)+'Jahr4 B2C'!F12*'Jahr4 B2C'!$C12*(1+$C92)+'Jahr4 B2C'!F13*'Jahr4 B2C'!$C13*(1+$C92)+'Jahr4 B2C'!F14*'Jahr4 B2C'!$C14*(1+$C92)+'Jahr4 B2C'!F15*'Jahr4 B2C'!$C15*(1+$C92)+'Jahr4 B2C'!F16*'Jahr4 B2C'!$C16*(1+$C92)+'Jahr4 B2C'!F17*'Jahr4 B2C'!$C17*(1+$C92)+'Jahr4 B2C'!F18*'Jahr4 B2C'!$C18*(1+$C92)+'Jahr4 B2B'!F9*'Jahr4 B2B'!$C9*(1+$C92)+'Jahr4 B2B'!F10*'Jahr4 B2B'!$C10*(1+$C92)+'Jahr4 B2B'!F11*'Jahr4 B2B'!$C11*(1+$C92)+'Jahr4 B2B'!F12*'Jahr4 B2B'!$C12*(1+$C92)+'Jahr4 B2B'!F13*'Jahr4 B2B'!$C13*(1+$C92)+'Jahr4 B2B'!F14*'Jahr4 B2B'!$C14*(1+$C92)+'Jahr4 B2B'!F15*'Jahr4 B2B'!$C15*(1+$C92)+'Jahr4 B2B'!F16*'Jahr4 B2B'!$C16*(1+$C92)+'Jahr4 B2B'!F17*'Jahr4 B2B'!$C17*(1+$C92)+'Jahr4 B2B'!F18*'Jahr4 B2B'!$C18*(1+$C92)</f>
        <v>0</v>
      </c>
      <c r="H92" s="134">
        <f>'Jahr4 B2C'!G9*'Jahr4 B2C'!$C9*(1+$C92)+'Jahr4 B2C'!G10*'Jahr4 B2C'!$C10*(1+$C92)+'Jahr4 B2C'!G11*'Jahr4 B2C'!$C11*(1+$C92)+'Jahr4 B2C'!G12*'Jahr4 B2C'!$C12*(1+$C92)+'Jahr4 B2C'!G13*'Jahr4 B2C'!$C13*(1+$C92)+'Jahr4 B2C'!G14*'Jahr4 B2C'!$C14*(1+$C92)+'Jahr4 B2C'!G15*'Jahr4 B2C'!$C15*(1+$C92)+'Jahr4 B2C'!G16*'Jahr4 B2C'!$C16*(1+$C92)+'Jahr4 B2C'!G17*'Jahr4 B2C'!$C17*(1+$C92)+'Jahr4 B2C'!G18*'Jahr4 B2C'!$C18*(1+$C92)+'Jahr4 B2B'!G9*'Jahr4 B2B'!$C9*(1+$C92)+'Jahr4 B2B'!G10*'Jahr4 B2B'!$C10*(1+$C92)+'Jahr4 B2B'!G11*'Jahr4 B2B'!$C11*(1+$C92)+'Jahr4 B2B'!G12*'Jahr4 B2B'!$C12*(1+$C92)+'Jahr4 B2B'!G13*'Jahr4 B2B'!$C13*(1+$C92)+'Jahr4 B2B'!G14*'Jahr4 B2B'!$C14*(1+$C92)+'Jahr4 B2B'!G15*'Jahr4 B2B'!$C15*(1+$C92)+'Jahr4 B2B'!G16*'Jahr4 B2B'!$C16*(1+$C92)+'Jahr4 B2B'!G17*'Jahr4 B2B'!$C17*(1+$C92)+'Jahr4 B2B'!G18*'Jahr4 B2B'!$C18*(1+$C92)</f>
        <v>0</v>
      </c>
      <c r="I92" s="134">
        <f>'Jahr4 B2C'!H9*'Jahr4 B2C'!$C9*(1+$C92)+'Jahr4 B2C'!H10*'Jahr4 B2C'!$C10*(1+$C92)+'Jahr4 B2C'!H11*'Jahr4 B2C'!$C11*(1+$C92)+'Jahr4 B2C'!H12*'Jahr4 B2C'!$C12*(1+$C92)+'Jahr4 B2C'!H13*'Jahr4 B2C'!$C13*(1+$C92)+'Jahr4 B2C'!H14*'Jahr4 B2C'!$C14*(1+$C92)+'Jahr4 B2C'!H15*'Jahr4 B2C'!$C15*(1+$C92)+'Jahr4 B2C'!H16*'Jahr4 B2C'!$C16*(1+$C92)+'Jahr4 B2C'!H17*'Jahr4 B2C'!$C17*(1+$C92)+'Jahr4 B2C'!H18*'Jahr4 B2C'!$C18*(1+$C92)+'Jahr4 B2B'!H9*'Jahr4 B2B'!$C9*(1+$C92)+'Jahr4 B2B'!H10*'Jahr4 B2B'!$C10*(1+$C92)+'Jahr4 B2B'!H11*'Jahr4 B2B'!$C11*(1+$C92)+'Jahr4 B2B'!H12*'Jahr4 B2B'!$C12*(1+$C92)+'Jahr4 B2B'!H13*'Jahr4 B2B'!$C13*(1+$C92)+'Jahr4 B2B'!H14*'Jahr4 B2B'!$C14*(1+$C92)+'Jahr4 B2B'!H15*'Jahr4 B2B'!$C15*(1+$C92)+'Jahr4 B2B'!H16*'Jahr4 B2B'!$C16*(1+$C92)+'Jahr4 B2B'!H17*'Jahr4 B2B'!$C17*(1+$C92)+'Jahr4 B2B'!H18*'Jahr4 B2B'!$C18*(1+$C92)</f>
        <v>0</v>
      </c>
      <c r="J92" s="134">
        <f>'Jahr4 B2C'!I9*'Jahr4 B2C'!$C9*(1+$C92)+'Jahr4 B2C'!I10*'Jahr4 B2C'!$C10*(1+$C92)+'Jahr4 B2C'!I11*'Jahr4 B2C'!$C11*(1+$C92)+'Jahr4 B2C'!I12*'Jahr4 B2C'!$C12*(1+$C92)+'Jahr4 B2C'!I13*'Jahr4 B2C'!$C13*(1+$C92)+'Jahr4 B2C'!I14*'Jahr4 B2C'!$C14*(1+$C92)+'Jahr4 B2C'!I15*'Jahr4 B2C'!$C15*(1+$C92)+'Jahr4 B2C'!I16*'Jahr4 B2C'!$C16*(1+$C92)+'Jahr4 B2C'!I17*'Jahr4 B2C'!$C17*(1+$C92)+'Jahr4 B2C'!I18*'Jahr4 B2C'!$C18*(1+$C92)+'Jahr4 B2B'!I9*'Jahr4 B2B'!$C9*(1+$C92)+'Jahr4 B2B'!I10*'Jahr4 B2B'!$C10*(1+$C92)+'Jahr4 B2B'!I11*'Jahr4 B2B'!$C11*(1+$C92)+'Jahr4 B2B'!I12*'Jahr4 B2B'!$C12*(1+$C92)+'Jahr4 B2B'!I13*'Jahr4 B2B'!$C13*(1+$C92)+'Jahr4 B2B'!I14*'Jahr4 B2B'!$C14*(1+$C92)+'Jahr4 B2B'!I15*'Jahr4 B2B'!$C15*(1+$C92)+'Jahr4 B2B'!I16*'Jahr4 B2B'!$C16*(1+$C92)+'Jahr4 B2B'!I17*'Jahr4 B2B'!$C17*(1+$C92)+'Jahr4 B2B'!I18*'Jahr4 B2B'!$C18*(1+$C92)</f>
        <v>0</v>
      </c>
      <c r="K92" s="134">
        <f>'Jahr4 B2C'!J9*'Jahr4 B2C'!$C9*(1+$C92)+'Jahr4 B2C'!J10*'Jahr4 B2C'!$C10*(1+$C92)+'Jahr4 B2C'!J11*'Jahr4 B2C'!$C11*(1+$C92)+'Jahr4 B2C'!J12*'Jahr4 B2C'!$C12*(1+$C92)+'Jahr4 B2C'!J13*'Jahr4 B2C'!$C13*(1+$C92)+'Jahr4 B2C'!J14*'Jahr4 B2C'!$C14*(1+$C92)+'Jahr4 B2C'!J15*'Jahr4 B2C'!$C15*(1+$C92)+'Jahr4 B2C'!J16*'Jahr4 B2C'!$C16*(1+$C92)+'Jahr4 B2C'!J17*'Jahr4 B2C'!$C17*(1+$C92)+'Jahr4 B2C'!J18*'Jahr4 B2C'!$C18*(1+$C92)+'Jahr4 B2B'!J9*'Jahr4 B2B'!$C9*(1+$C92)+'Jahr4 B2B'!J10*'Jahr4 B2B'!$C10*(1+$C92)+'Jahr4 B2B'!J11*'Jahr4 B2B'!$C11*(1+$C92)+'Jahr4 B2B'!J12*'Jahr4 B2B'!$C12*(1+$C92)+'Jahr4 B2B'!J13*'Jahr4 B2B'!$C13*(1+$C92)+'Jahr4 B2B'!J14*'Jahr4 B2B'!$C14*(1+$C92)+'Jahr4 B2B'!J15*'Jahr4 B2B'!$C15*(1+$C92)+'Jahr4 B2B'!J16*'Jahr4 B2B'!$C16*(1+$C92)+'Jahr4 B2B'!J17*'Jahr4 B2B'!$C17*(1+$C92)+'Jahr4 B2B'!J18*'Jahr4 B2B'!$C18*(1+$C92)</f>
        <v>0</v>
      </c>
      <c r="L92" s="134">
        <f>'Jahr4 B2C'!K9*'Jahr4 B2C'!$C9*(1+$C92)+'Jahr4 B2C'!K10*'Jahr4 B2C'!$C10*(1+$C92)+'Jahr4 B2C'!K11*'Jahr4 B2C'!$C11*(1+$C92)+'Jahr4 B2C'!K12*'Jahr4 B2C'!$C12*(1+$C92)+'Jahr4 B2C'!K13*'Jahr4 B2C'!$C13*(1+$C92)+'Jahr4 B2C'!K14*'Jahr4 B2C'!$C14*(1+$C92)+'Jahr4 B2C'!K15*'Jahr4 B2C'!$C15*(1+$C92)+'Jahr4 B2C'!K16*'Jahr4 B2C'!$C16*(1+$C92)+'Jahr4 B2C'!K17*'Jahr4 B2C'!$C17*(1+$C92)+'Jahr4 B2C'!K18*'Jahr4 B2C'!$C18*(1+$C92)+'Jahr4 B2B'!K9*'Jahr4 B2B'!$C9*(1+$C92)+'Jahr4 B2B'!K10*'Jahr4 B2B'!$C10*(1+$C92)+'Jahr4 B2B'!K11*'Jahr4 B2B'!$C11*(1+$C92)+'Jahr4 B2B'!K12*'Jahr4 B2B'!$C12*(1+$C92)+'Jahr4 B2B'!K13*'Jahr4 B2B'!$C13*(1+$C92)+'Jahr4 B2B'!K14*'Jahr4 B2B'!$C14*(1+$C92)+'Jahr4 B2B'!K15*'Jahr4 B2B'!$C15*(1+$C92)+'Jahr4 B2B'!K16*'Jahr4 B2B'!$C16*(1+$C92)+'Jahr4 B2B'!K17*'Jahr4 B2B'!$C17*(1+$C92)+'Jahr4 B2B'!K18*'Jahr4 B2B'!$C18*(1+$C92)</f>
        <v>0</v>
      </c>
      <c r="M92" s="134">
        <f>'Jahr4 B2C'!L9*'Jahr4 B2C'!$C9*(1+$C92)+'Jahr4 B2C'!L10*'Jahr4 B2C'!$C10*(1+$C92)+'Jahr4 B2C'!L11*'Jahr4 B2C'!$C11*(1+$C92)+'Jahr4 B2C'!L12*'Jahr4 B2C'!$C12*(1+$C92)+'Jahr4 B2C'!L13*'Jahr4 B2C'!$C13*(1+$C92)+'Jahr4 B2C'!L14*'Jahr4 B2C'!$C14*(1+$C92)+'Jahr4 B2C'!L15*'Jahr4 B2C'!$C15*(1+$C92)+'Jahr4 B2C'!L16*'Jahr4 B2C'!$C16*(1+$C92)+'Jahr4 B2C'!L17*'Jahr4 B2C'!$C17*(1+$C92)+'Jahr4 B2C'!L18*'Jahr4 B2C'!$C18*(1+$C92)+'Jahr4 B2B'!L9*'Jahr4 B2B'!$C9*(1+$C92)+'Jahr4 B2B'!L10*'Jahr4 B2B'!$C10*(1+$C92)+'Jahr4 B2B'!L11*'Jahr4 B2B'!$C11*(1+$C92)+'Jahr4 B2B'!L12*'Jahr4 B2B'!$C12*(1+$C92)+'Jahr4 B2B'!L13*'Jahr4 B2B'!$C13*(1+$C92)+'Jahr4 B2B'!L14*'Jahr4 B2B'!$C14*(1+$C92)+'Jahr4 B2B'!L15*'Jahr4 B2B'!$C15*(1+$C92)+'Jahr4 B2B'!L16*'Jahr4 B2B'!$C16*(1+$C92)+'Jahr4 B2B'!L17*'Jahr4 B2B'!$C17*(1+$C92)+'Jahr4 B2B'!L18*'Jahr4 B2B'!$C18*(1+$C92)</f>
        <v>0</v>
      </c>
      <c r="N92" s="134">
        <f>'Jahr4 B2C'!M9*'Jahr4 B2C'!$C9*(1+$C92)+'Jahr4 B2C'!M10*'Jahr4 B2C'!$C10*(1+$C92)+'Jahr4 B2C'!M11*'Jahr4 B2C'!$C11*(1+$C92)+'Jahr4 B2C'!M12*'Jahr4 B2C'!$C12*(1+$C92)+'Jahr4 B2C'!M13*'Jahr4 B2C'!$C13*(1+$C92)+'Jahr4 B2C'!M14*'Jahr4 B2C'!$C14*(1+$C92)+'Jahr4 B2C'!M15*'Jahr4 B2C'!$C15*(1+$C92)+'Jahr4 B2C'!M16*'Jahr4 B2C'!$C16*(1+$C92)+'Jahr4 B2C'!M17*'Jahr4 B2C'!$C17*(1+$C92)+'Jahr4 B2C'!M18*'Jahr4 B2C'!$C18*(1+$C92)+'Jahr4 B2B'!M9*'Jahr4 B2B'!$C9*(1+$C92)+'Jahr4 B2B'!M10*'Jahr4 B2B'!$C10*(1+$C92)+'Jahr4 B2B'!M11*'Jahr4 B2B'!$C11*(1+$C92)+'Jahr4 B2B'!M12*'Jahr4 B2B'!$C12*(1+$C92)+'Jahr4 B2B'!M13*'Jahr4 B2B'!$C13*(1+$C92)+'Jahr4 B2B'!M14*'Jahr4 B2B'!$C14*(1+$C92)+'Jahr4 B2B'!M15*'Jahr4 B2B'!$C15*(1+$C92)+'Jahr4 B2B'!M16*'Jahr4 B2B'!$C16*(1+$C92)+'Jahr4 B2B'!M17*'Jahr4 B2B'!$C17*(1+$C92)+'Jahr4 B2B'!M18*'Jahr4 B2B'!$C18*(1+$C92)</f>
        <v>0</v>
      </c>
      <c r="O92" s="134">
        <f>'Jahr4 B2C'!N9*'Jahr4 B2C'!$C9*(1+$C92)+'Jahr4 B2C'!N10*'Jahr4 B2C'!$C10*(1+$C92)+'Jahr4 B2C'!N11*'Jahr4 B2C'!$C11*(1+$C92)+'Jahr4 B2C'!N12*'Jahr4 B2C'!$C12*(1+$C92)+'Jahr4 B2C'!N13*'Jahr4 B2C'!$C13*(1+$C92)+'Jahr4 B2C'!N14*'Jahr4 B2C'!$C14*(1+$C92)+'Jahr4 B2C'!N15*'Jahr4 B2C'!$C15*(1+$C92)+'Jahr4 B2C'!N16*'Jahr4 B2C'!$C16*(1+$C92)+'Jahr4 B2C'!N17*'Jahr4 B2C'!$C17*(1+$C92)+'Jahr4 B2C'!N18*'Jahr4 B2C'!$C18*(1+$C92)+'Jahr4 B2B'!N9*'Jahr4 B2B'!$C9*(1+$C92)+'Jahr4 B2B'!N10*'Jahr4 B2B'!$C10*(1+$C92)+'Jahr4 B2B'!N11*'Jahr4 B2B'!$C11*(1+$C92)+'Jahr4 B2B'!N12*'Jahr4 B2B'!$C12*(1+$C92)+'Jahr4 B2B'!N13*'Jahr4 B2B'!$C13*(1+$C92)+'Jahr4 B2B'!N14*'Jahr4 B2B'!$C14*(1+$C92)+'Jahr4 B2B'!N15*'Jahr4 B2B'!$C15*(1+$C92)+'Jahr4 B2B'!N16*'Jahr4 B2B'!$C16*(1+$C92)+'Jahr4 B2B'!N17*'Jahr4 B2B'!$C17*(1+$C92)+'Jahr4 B2B'!N18*'Jahr4 B2B'!$C18*(1+$C92)</f>
        <v>0</v>
      </c>
      <c r="P92" s="134">
        <f>'Jahr4 B2C'!O9*'Jahr4 B2C'!$C9*(1+$C92)+'Jahr4 B2C'!O10*'Jahr4 B2C'!$C10*(1+$C92)+'Jahr4 B2C'!O11*'Jahr4 B2C'!$C11*(1+$C92)+'Jahr4 B2C'!O12*'Jahr4 B2C'!$C12*(1+$C92)+'Jahr4 B2C'!O13*'Jahr4 B2C'!$C13*(1+$C92)+'Jahr4 B2C'!O14*'Jahr4 B2C'!$C14*(1+$C92)+'Jahr4 B2C'!O15*'Jahr4 B2C'!$C15*(1+$C92)+'Jahr4 B2C'!O16*'Jahr4 B2C'!$C16*(1+$C92)+'Jahr4 B2C'!O17*'Jahr4 B2C'!$C17*(1+$C92)+'Jahr4 B2C'!O18*'Jahr4 B2C'!$C18*(1+$C92)+'Jahr4 B2B'!O9*'Jahr4 B2B'!$C9*(1+$C92)+'Jahr4 B2B'!O10*'Jahr4 B2B'!$C10*(1+$C92)+'Jahr4 B2B'!O11*'Jahr4 B2B'!$C11*(1+$C92)+'Jahr4 B2B'!O12*'Jahr4 B2B'!$C12*(1+$C92)+'Jahr4 B2B'!O13*'Jahr4 B2B'!$C13*(1+$C92)+'Jahr4 B2B'!O14*'Jahr4 B2B'!$C14*(1+$C92)+'Jahr4 B2B'!O15*'Jahr4 B2B'!$C15*(1+$C92)+'Jahr4 B2B'!O16*'Jahr4 B2B'!$C16*(1+$C92)+'Jahr4 B2B'!O17*'Jahr4 B2B'!$C17*(1+$C92)+'Jahr4 B2B'!O18*'Jahr4 B2B'!$C18*(1+$C92)</f>
        <v>0</v>
      </c>
      <c r="Q92" s="134">
        <f>'Jahr4 B2C'!P9*'Jahr4 B2C'!$C9*(1+$C92)+'Jahr4 B2C'!P10*'Jahr4 B2C'!$C10*(1+$C92)+'Jahr4 B2C'!P11*'Jahr4 B2C'!$C11*(1+$C92)+'Jahr4 B2C'!P12*'Jahr4 B2C'!$C12*(1+$C92)+'Jahr4 B2C'!P13*'Jahr4 B2C'!$C13*(1+$C92)+'Jahr4 B2C'!P14*'Jahr4 B2C'!$C14*(1+$C92)+'Jahr4 B2C'!P15*'Jahr4 B2C'!$C15*(1+$C92)+'Jahr4 B2C'!P16*'Jahr4 B2C'!$C16*(1+$C92)+'Jahr4 B2C'!P17*'Jahr4 B2C'!$C17*(1+$C92)+'Jahr4 B2C'!P18*'Jahr4 B2C'!$C18*(1+$C92)+'Jahr4 B2B'!P9*'Jahr4 B2B'!$C9*(1+$C92)+'Jahr4 B2B'!P10*'Jahr4 B2B'!$C10*(1+$C92)+'Jahr4 B2B'!P11*'Jahr4 B2B'!$C11*(1+$C92)+'Jahr4 B2B'!P12*'Jahr4 B2B'!$C12*(1+$C92)+'Jahr4 B2B'!P13*'Jahr4 B2B'!$C13*(1+$C92)+'Jahr4 B2B'!P14*'Jahr4 B2B'!$C14*(1+$C92)+'Jahr4 B2B'!P15*'Jahr4 B2B'!$C15*(1+$C92)+'Jahr4 B2B'!P16*'Jahr4 B2B'!$C16*(1+$C92)+'Jahr4 B2B'!P17*'Jahr4 B2B'!$C17*(1+$C92)+'Jahr4 B2B'!P18*'Jahr4 B2B'!$C18*(1+$C92)</f>
        <v>0</v>
      </c>
      <c r="R92" s="134">
        <f t="shared" si="67"/>
        <v>0</v>
      </c>
      <c r="S92" s="56"/>
      <c r="T92" s="56"/>
      <c r="U92" s="195"/>
      <c r="V92" s="195"/>
      <c r="W92" s="195"/>
      <c r="X92" s="195"/>
      <c r="Y92" s="195"/>
      <c r="Z92" s="195"/>
      <c r="AA92" s="195"/>
      <c r="AB92" s="195"/>
      <c r="AC92" s="195"/>
      <c r="AD92" s="195"/>
      <c r="AE92" s="195"/>
      <c r="AF92" s="195"/>
      <c r="AG92" s="195"/>
      <c r="AH92" s="195"/>
      <c r="AI92" s="195"/>
      <c r="AJ92" s="195"/>
      <c r="AK92" s="195"/>
      <c r="AL92" s="195"/>
    </row>
    <row r="93" ht="15.0" customHeight="1">
      <c r="A93" s="15"/>
      <c r="B93" s="196" t="str">
        <f>'Jahr1 B2C'!A20</f>
        <v>Produktgruppe 2</v>
      </c>
      <c r="C93" s="217">
        <f t="shared" si="68"/>
        <v>0.19</v>
      </c>
      <c r="D93" s="198">
        <v>0.0</v>
      </c>
      <c r="E93" s="134">
        <f>'LIQ Jahr3'!Q93</f>
        <v>0</v>
      </c>
      <c r="F93" s="134">
        <f>'Jahr4 B2C'!E21*'Jahr4 B2C'!$C21*(1+$C93)+'Jahr4 B2C'!E22*'Jahr4 B2C'!$C22*(1+$C93)+'Jahr4 B2C'!E23*'Jahr4 B2C'!$C23*(1+$C93)+'Jahr4 B2C'!E24*'Jahr4 B2C'!$C24*(1+$C93)+'Jahr4 B2C'!E25*'Jahr4 B2C'!$C25*(1+$C93)+'Jahr4 B2C'!E26*'Jahr4 B2C'!$C26*(1+$C93)+'Jahr4 B2C'!E27*'Jahr4 B2C'!$C27*(1+$C93)+'Jahr4 B2C'!E28*'Jahr4 B2C'!$C28*(1+$C93)+'Jahr4 B2C'!E29*'Jahr4 B2C'!$C29*(1+$C93)+'Jahr4 B2C'!E30*'Jahr4 B2C'!$C30*(1+$C93)+'Jahr4 B2B'!E21*'Jahr4 B2B'!$C21*(1+$C93)+'Jahr4 B2B'!E22*'Jahr4 B2B'!$C22*(1+$C93)+'Jahr4 B2B'!E23*'Jahr4 B2B'!$C23*(1+$C93)+'Jahr4 B2B'!E24*'Jahr4 B2B'!$C24*(1+$C93)+'Jahr4 B2B'!E25*'Jahr4 B2B'!$C25*(1+$C93)+'Jahr4 B2B'!E26*'Jahr4 B2B'!$C26*(1+$C93)+'Jahr4 B2B'!E27*'Jahr4 B2B'!$C27*(1+$C93)+'Jahr4 B2B'!E28*'Jahr4 B2B'!$C28*(1+$C93)+'Jahr4 B2B'!E29*'Jahr4 B2B'!$C29*(1+$C93)+'Jahr4 B2B'!E30*'Jahr4 B2B'!$C30*(1+$C93)</f>
        <v>0</v>
      </c>
      <c r="G93" s="134">
        <f>'Jahr4 B2C'!F21*'Jahr4 B2C'!$C21*(1+$C93)+'Jahr4 B2C'!F22*'Jahr4 B2C'!$C22*(1+$C93)+'Jahr4 B2C'!F23*'Jahr4 B2C'!$C23*(1+$C93)+'Jahr4 B2C'!F24*'Jahr4 B2C'!$C24*(1+$C93)+'Jahr4 B2C'!F25*'Jahr4 B2C'!$C25*(1+$C93)+'Jahr4 B2C'!F26*'Jahr4 B2C'!$C26*(1+$C93)+'Jahr4 B2C'!F27*'Jahr4 B2C'!$C27*(1+$C93)+'Jahr4 B2C'!F28*'Jahr4 B2C'!$C28*(1+$C93)+'Jahr4 B2C'!F29*'Jahr4 B2C'!$C29*(1+$C93)+'Jahr4 B2C'!F30*'Jahr4 B2C'!$C30*(1+$C93)+'Jahr4 B2B'!F21*'Jahr4 B2B'!$C21*(1+$C93)+'Jahr4 B2B'!F22*'Jahr4 B2B'!$C22*(1+$C93)+'Jahr4 B2B'!F23*'Jahr4 B2B'!$C23*(1+$C93)+'Jahr4 B2B'!F24*'Jahr4 B2B'!$C24*(1+$C93)+'Jahr4 B2B'!F25*'Jahr4 B2B'!$C25*(1+$C93)+'Jahr4 B2B'!F26*'Jahr4 B2B'!$C26*(1+$C93)+'Jahr4 B2B'!F27*'Jahr4 B2B'!$C27*(1+$C93)+'Jahr4 B2B'!F28*'Jahr4 B2B'!$C28*(1+$C93)+'Jahr4 B2B'!F29*'Jahr4 B2B'!$C29*(1+$C93)+'Jahr4 B2B'!F30*'Jahr4 B2B'!$C30*(1+$C93)</f>
        <v>0</v>
      </c>
      <c r="H93" s="134">
        <f>'Jahr4 B2C'!G21*'Jahr4 B2C'!$C21*(1+$C93)+'Jahr4 B2C'!G22*'Jahr4 B2C'!$C22*(1+$C93)+'Jahr4 B2C'!G23*'Jahr4 B2C'!$C23*(1+$C93)+'Jahr4 B2C'!G24*'Jahr4 B2C'!$C24*(1+$C93)+'Jahr4 B2C'!G25*'Jahr4 B2C'!$C25*(1+$C93)+'Jahr4 B2C'!G26*'Jahr4 B2C'!$C26*(1+$C93)+'Jahr4 B2C'!G27*'Jahr4 B2C'!$C27*(1+$C93)+'Jahr4 B2C'!G28*'Jahr4 B2C'!$C28*(1+$C93)+'Jahr4 B2C'!G29*'Jahr4 B2C'!$C29*(1+$C93)+'Jahr4 B2C'!G30*'Jahr4 B2C'!$C30*(1+$C93)+'Jahr4 B2B'!G21*'Jahr4 B2B'!$C21*(1+$C93)+'Jahr4 B2B'!G22*'Jahr4 B2B'!$C22*(1+$C93)+'Jahr4 B2B'!G23*'Jahr4 B2B'!$C23*(1+$C93)+'Jahr4 B2B'!G24*'Jahr4 B2B'!$C24*(1+$C93)+'Jahr4 B2B'!G25*'Jahr4 B2B'!$C25*(1+$C93)+'Jahr4 B2B'!G26*'Jahr4 B2B'!$C26*(1+$C93)+'Jahr4 B2B'!G27*'Jahr4 B2B'!$C27*(1+$C93)+'Jahr4 B2B'!G28*'Jahr4 B2B'!$C28*(1+$C93)+'Jahr4 B2B'!G29*'Jahr4 B2B'!$C29*(1+$C93)+'Jahr4 B2B'!G30*'Jahr4 B2B'!$C30*(1+$C93)</f>
        <v>0</v>
      </c>
      <c r="I93" s="134">
        <f>'Jahr4 B2C'!H21*'Jahr4 B2C'!$C21*(1+$C93)+'Jahr4 B2C'!H22*'Jahr4 B2C'!$C22*(1+$C93)+'Jahr4 B2C'!H23*'Jahr4 B2C'!$C23*(1+$C93)+'Jahr4 B2C'!H24*'Jahr4 B2C'!$C24*(1+$C93)+'Jahr4 B2C'!H25*'Jahr4 B2C'!$C25*(1+$C93)+'Jahr4 B2C'!H26*'Jahr4 B2C'!$C26*(1+$C93)+'Jahr4 B2C'!H27*'Jahr4 B2C'!$C27*(1+$C93)+'Jahr4 B2C'!H28*'Jahr4 B2C'!$C28*(1+$C93)+'Jahr4 B2C'!H29*'Jahr4 B2C'!$C29*(1+$C93)+'Jahr4 B2C'!H30*'Jahr4 B2C'!$C30*(1+$C93)+'Jahr4 B2B'!H21*'Jahr4 B2B'!$C21*(1+$C93)+'Jahr4 B2B'!H22*'Jahr4 B2B'!$C22*(1+$C93)+'Jahr4 B2B'!H23*'Jahr4 B2B'!$C23*(1+$C93)+'Jahr4 B2B'!H24*'Jahr4 B2B'!$C24*(1+$C93)+'Jahr4 B2B'!H25*'Jahr4 B2B'!$C25*(1+$C93)+'Jahr4 B2B'!H26*'Jahr4 B2B'!$C26*(1+$C93)+'Jahr4 B2B'!H27*'Jahr4 B2B'!$C27*(1+$C93)+'Jahr4 B2B'!H28*'Jahr4 B2B'!$C28*(1+$C93)+'Jahr4 B2B'!H29*'Jahr4 B2B'!$C29*(1+$C93)+'Jahr4 B2B'!H30*'Jahr4 B2B'!$C30*(1+$C93)</f>
        <v>0</v>
      </c>
      <c r="J93" s="134">
        <f>'Jahr4 B2C'!I21*'Jahr4 B2C'!$C21*(1+$C93)+'Jahr4 B2C'!I22*'Jahr4 B2C'!$C22*(1+$C93)+'Jahr4 B2C'!I23*'Jahr4 B2C'!$C23*(1+$C93)+'Jahr4 B2C'!I24*'Jahr4 B2C'!$C24*(1+$C93)+'Jahr4 B2C'!I25*'Jahr4 B2C'!$C25*(1+$C93)+'Jahr4 B2C'!I26*'Jahr4 B2C'!$C26*(1+$C93)+'Jahr4 B2C'!I27*'Jahr4 B2C'!$C27*(1+$C93)+'Jahr4 B2C'!I28*'Jahr4 B2C'!$C28*(1+$C93)+'Jahr4 B2C'!I29*'Jahr4 B2C'!$C29*(1+$C93)+'Jahr4 B2C'!I30*'Jahr4 B2C'!$C30*(1+$C93)+'Jahr4 B2B'!I21*'Jahr4 B2B'!$C21*(1+$C93)+'Jahr4 B2B'!I22*'Jahr4 B2B'!$C22*(1+$C93)+'Jahr4 B2B'!I23*'Jahr4 B2B'!$C23*(1+$C93)+'Jahr4 B2B'!I24*'Jahr4 B2B'!$C24*(1+$C93)+'Jahr4 B2B'!I25*'Jahr4 B2B'!$C25*(1+$C93)+'Jahr4 B2B'!I26*'Jahr4 B2B'!$C26*(1+$C93)+'Jahr4 B2B'!I27*'Jahr4 B2B'!$C27*(1+$C93)+'Jahr4 B2B'!I28*'Jahr4 B2B'!$C28*(1+$C93)+'Jahr4 B2B'!I29*'Jahr4 B2B'!$C29*(1+$C93)+'Jahr4 B2B'!I30*'Jahr4 B2B'!$C30*(1+$C93)</f>
        <v>0</v>
      </c>
      <c r="K93" s="134">
        <f>'Jahr4 B2C'!J21*'Jahr4 B2C'!$C21*(1+$C93)+'Jahr4 B2C'!J22*'Jahr4 B2C'!$C22*(1+$C93)+'Jahr4 B2C'!J23*'Jahr4 B2C'!$C23*(1+$C93)+'Jahr4 B2C'!J24*'Jahr4 B2C'!$C24*(1+$C93)+'Jahr4 B2C'!J25*'Jahr4 B2C'!$C25*(1+$C93)+'Jahr4 B2C'!J26*'Jahr4 B2C'!$C26*(1+$C93)+'Jahr4 B2C'!J27*'Jahr4 B2C'!$C27*(1+$C93)+'Jahr4 B2C'!J28*'Jahr4 B2C'!$C28*(1+$C93)+'Jahr4 B2C'!J29*'Jahr4 B2C'!$C29*(1+$C93)+'Jahr4 B2C'!J30*'Jahr4 B2C'!$C30*(1+$C93)+'Jahr4 B2B'!J21*'Jahr4 B2B'!$C21*(1+$C93)+'Jahr4 B2B'!J22*'Jahr4 B2B'!$C22*(1+$C93)+'Jahr4 B2B'!J23*'Jahr4 B2B'!$C23*(1+$C93)+'Jahr4 B2B'!J24*'Jahr4 B2B'!$C24*(1+$C93)+'Jahr4 B2B'!J25*'Jahr4 B2B'!$C25*(1+$C93)+'Jahr4 B2B'!J26*'Jahr4 B2B'!$C26*(1+$C93)+'Jahr4 B2B'!J27*'Jahr4 B2B'!$C27*(1+$C93)+'Jahr4 B2B'!J28*'Jahr4 B2B'!$C28*(1+$C93)+'Jahr4 B2B'!J29*'Jahr4 B2B'!$C29*(1+$C93)+'Jahr4 B2B'!J30*'Jahr4 B2B'!$C30*(1+$C93)</f>
        <v>0</v>
      </c>
      <c r="L93" s="134">
        <f>'Jahr4 B2C'!K21*'Jahr4 B2C'!$C21*(1+$C93)+'Jahr4 B2C'!K22*'Jahr4 B2C'!$C22*(1+$C93)+'Jahr4 B2C'!K23*'Jahr4 B2C'!$C23*(1+$C93)+'Jahr4 B2C'!K24*'Jahr4 B2C'!$C24*(1+$C93)+'Jahr4 B2C'!K25*'Jahr4 B2C'!$C25*(1+$C93)+'Jahr4 B2C'!K26*'Jahr4 B2C'!$C26*(1+$C93)+'Jahr4 B2C'!K27*'Jahr4 B2C'!$C27*(1+$C93)+'Jahr4 B2C'!K28*'Jahr4 B2C'!$C28*(1+$C93)+'Jahr4 B2C'!K29*'Jahr4 B2C'!$C29*(1+$C93)+'Jahr4 B2C'!K30*'Jahr4 B2C'!$C30*(1+$C93)+'Jahr4 B2B'!K21*'Jahr4 B2B'!$C21*(1+$C93)+'Jahr4 B2B'!K22*'Jahr4 B2B'!$C22*(1+$C93)+'Jahr4 B2B'!K23*'Jahr4 B2B'!$C23*(1+$C93)+'Jahr4 B2B'!K24*'Jahr4 B2B'!$C24*(1+$C93)+'Jahr4 B2B'!K25*'Jahr4 B2B'!$C25*(1+$C93)+'Jahr4 B2B'!K26*'Jahr4 B2B'!$C26*(1+$C93)+'Jahr4 B2B'!K27*'Jahr4 B2B'!$C27*(1+$C93)+'Jahr4 B2B'!K28*'Jahr4 B2B'!$C28*(1+$C93)+'Jahr4 B2B'!K29*'Jahr4 B2B'!$C29*(1+$C93)+'Jahr4 B2B'!K30*'Jahr4 B2B'!$C30*(1+$C93)</f>
        <v>0</v>
      </c>
      <c r="M93" s="134">
        <f>'Jahr4 B2C'!L21*'Jahr4 B2C'!$C21*(1+$C93)+'Jahr4 B2C'!L22*'Jahr4 B2C'!$C22*(1+$C93)+'Jahr4 B2C'!L23*'Jahr4 B2C'!$C23*(1+$C93)+'Jahr4 B2C'!L24*'Jahr4 B2C'!$C24*(1+$C93)+'Jahr4 B2C'!L25*'Jahr4 B2C'!$C25*(1+$C93)+'Jahr4 B2C'!L26*'Jahr4 B2C'!$C26*(1+$C93)+'Jahr4 B2C'!L27*'Jahr4 B2C'!$C27*(1+$C93)+'Jahr4 B2C'!L28*'Jahr4 B2C'!$C28*(1+$C93)+'Jahr4 B2C'!L29*'Jahr4 B2C'!$C29*(1+$C93)+'Jahr4 B2C'!L30*'Jahr4 B2C'!$C30*(1+$C93)+'Jahr4 B2B'!L21*'Jahr4 B2B'!$C21*(1+$C93)+'Jahr4 B2B'!L22*'Jahr4 B2B'!$C22*(1+$C93)+'Jahr4 B2B'!L23*'Jahr4 B2B'!$C23*(1+$C93)+'Jahr4 B2B'!L24*'Jahr4 B2B'!$C24*(1+$C93)+'Jahr4 B2B'!L25*'Jahr4 B2B'!$C25*(1+$C93)+'Jahr4 B2B'!L26*'Jahr4 B2B'!$C26*(1+$C93)+'Jahr4 B2B'!L27*'Jahr4 B2B'!$C27*(1+$C93)+'Jahr4 B2B'!L28*'Jahr4 B2B'!$C28*(1+$C93)+'Jahr4 B2B'!L29*'Jahr4 B2B'!$C29*(1+$C93)+'Jahr4 B2B'!L30*'Jahr4 B2B'!$C30*(1+$C93)</f>
        <v>0</v>
      </c>
      <c r="N93" s="134">
        <f>'Jahr4 B2C'!M21*'Jahr4 B2C'!$C21*(1+$C93)+'Jahr4 B2C'!M22*'Jahr4 B2C'!$C22*(1+$C93)+'Jahr4 B2C'!M23*'Jahr4 B2C'!$C23*(1+$C93)+'Jahr4 B2C'!M24*'Jahr4 B2C'!$C24*(1+$C93)+'Jahr4 B2C'!M25*'Jahr4 B2C'!$C25*(1+$C93)+'Jahr4 B2C'!M26*'Jahr4 B2C'!$C26*(1+$C93)+'Jahr4 B2C'!M27*'Jahr4 B2C'!$C27*(1+$C93)+'Jahr4 B2C'!M28*'Jahr4 B2C'!$C28*(1+$C93)+'Jahr4 B2C'!M29*'Jahr4 B2C'!$C29*(1+$C93)+'Jahr4 B2C'!M30*'Jahr4 B2C'!$C30*(1+$C93)+'Jahr4 B2B'!M21*'Jahr4 B2B'!$C21*(1+$C93)+'Jahr4 B2B'!M22*'Jahr4 B2B'!$C22*(1+$C93)+'Jahr4 B2B'!M23*'Jahr4 B2B'!$C23*(1+$C93)+'Jahr4 B2B'!M24*'Jahr4 B2B'!$C24*(1+$C93)+'Jahr4 B2B'!M25*'Jahr4 B2B'!$C25*(1+$C93)+'Jahr4 B2B'!M26*'Jahr4 B2B'!$C26*(1+$C93)+'Jahr4 B2B'!M27*'Jahr4 B2B'!$C27*(1+$C93)+'Jahr4 B2B'!M28*'Jahr4 B2B'!$C28*(1+$C93)+'Jahr4 B2B'!M29*'Jahr4 B2B'!$C29*(1+$C93)+'Jahr4 B2B'!M30*'Jahr4 B2B'!$C30*(1+$C93)</f>
        <v>0</v>
      </c>
      <c r="O93" s="134">
        <f>'Jahr4 B2C'!N21*'Jahr4 B2C'!$C21*(1+$C93)+'Jahr4 B2C'!N22*'Jahr4 B2C'!$C22*(1+$C93)+'Jahr4 B2C'!N23*'Jahr4 B2C'!$C23*(1+$C93)+'Jahr4 B2C'!N24*'Jahr4 B2C'!$C24*(1+$C93)+'Jahr4 B2C'!N25*'Jahr4 B2C'!$C25*(1+$C93)+'Jahr4 B2C'!N26*'Jahr4 B2C'!$C26*(1+$C93)+'Jahr4 B2C'!N27*'Jahr4 B2C'!$C27*(1+$C93)+'Jahr4 B2C'!N28*'Jahr4 B2C'!$C28*(1+$C93)+'Jahr4 B2C'!N29*'Jahr4 B2C'!$C29*(1+$C93)+'Jahr4 B2C'!N30*'Jahr4 B2C'!$C30*(1+$C93)+'Jahr4 B2B'!N21*'Jahr4 B2B'!$C21*(1+$C93)+'Jahr4 B2B'!N22*'Jahr4 B2B'!$C22*(1+$C93)+'Jahr4 B2B'!N23*'Jahr4 B2B'!$C23*(1+$C93)+'Jahr4 B2B'!N24*'Jahr4 B2B'!$C24*(1+$C93)+'Jahr4 B2B'!N25*'Jahr4 B2B'!$C25*(1+$C93)+'Jahr4 B2B'!N26*'Jahr4 B2B'!$C26*(1+$C93)+'Jahr4 B2B'!N27*'Jahr4 B2B'!$C27*(1+$C93)+'Jahr4 B2B'!N28*'Jahr4 B2B'!$C28*(1+$C93)+'Jahr4 B2B'!N29*'Jahr4 B2B'!$C29*(1+$C93)+'Jahr4 B2B'!N30*'Jahr4 B2B'!$C30*(1+$C93)</f>
        <v>0</v>
      </c>
      <c r="P93" s="134">
        <f>'Jahr4 B2C'!O21*'Jahr4 B2C'!$C21*(1+$C93)+'Jahr4 B2C'!O22*'Jahr4 B2C'!$C22*(1+$C93)+'Jahr4 B2C'!O23*'Jahr4 B2C'!$C23*(1+$C93)+'Jahr4 B2C'!O24*'Jahr4 B2C'!$C24*(1+$C93)+'Jahr4 B2C'!O25*'Jahr4 B2C'!$C25*(1+$C93)+'Jahr4 B2C'!O26*'Jahr4 B2C'!$C26*(1+$C93)+'Jahr4 B2C'!O27*'Jahr4 B2C'!$C27*(1+$C93)+'Jahr4 B2C'!O28*'Jahr4 B2C'!$C28*(1+$C93)+'Jahr4 B2C'!O29*'Jahr4 B2C'!$C29*(1+$C93)+'Jahr4 B2C'!O30*'Jahr4 B2C'!$C30*(1+$C93)+'Jahr4 B2B'!O21*'Jahr4 B2B'!$C21*(1+$C93)+'Jahr4 B2B'!O22*'Jahr4 B2B'!$C22*(1+$C93)+'Jahr4 B2B'!O23*'Jahr4 B2B'!$C23*(1+$C93)+'Jahr4 B2B'!O24*'Jahr4 B2B'!$C24*(1+$C93)+'Jahr4 B2B'!O25*'Jahr4 B2B'!$C25*(1+$C93)+'Jahr4 B2B'!O26*'Jahr4 B2B'!$C26*(1+$C93)+'Jahr4 B2B'!O27*'Jahr4 B2B'!$C27*(1+$C93)+'Jahr4 B2B'!O28*'Jahr4 B2B'!$C28*(1+$C93)+'Jahr4 B2B'!O29*'Jahr4 B2B'!$C29*(1+$C93)+'Jahr4 B2B'!O30*'Jahr4 B2B'!$C30*(1+$C93)</f>
        <v>0</v>
      </c>
      <c r="Q93" s="134">
        <f>'Jahr4 B2C'!P21*'Jahr4 B2C'!$C21*(1+$C93)+'Jahr4 B2C'!P22*'Jahr4 B2C'!$C22*(1+$C93)+'Jahr4 B2C'!P23*'Jahr4 B2C'!$C23*(1+$C93)+'Jahr4 B2C'!P24*'Jahr4 B2C'!$C24*(1+$C93)+'Jahr4 B2C'!P25*'Jahr4 B2C'!$C25*(1+$C93)+'Jahr4 B2C'!P26*'Jahr4 B2C'!$C26*(1+$C93)+'Jahr4 B2C'!P27*'Jahr4 B2C'!$C27*(1+$C93)+'Jahr4 B2C'!P28*'Jahr4 B2C'!$C28*(1+$C93)+'Jahr4 B2C'!P29*'Jahr4 B2C'!$C29*(1+$C93)+'Jahr4 B2C'!P30*'Jahr4 B2C'!$C30*(1+$C93)+'Jahr4 B2B'!P21*'Jahr4 B2B'!$C21*(1+$C93)+'Jahr4 B2B'!P22*'Jahr4 B2B'!$C22*(1+$C93)+'Jahr4 B2B'!P23*'Jahr4 B2B'!$C23*(1+$C93)+'Jahr4 B2B'!P24*'Jahr4 B2B'!$C24*(1+$C93)+'Jahr4 B2B'!P25*'Jahr4 B2B'!$C25*(1+$C93)+'Jahr4 B2B'!P26*'Jahr4 B2B'!$C26*(1+$C93)+'Jahr4 B2B'!P27*'Jahr4 B2B'!$C27*(1+$C93)+'Jahr4 B2B'!P28*'Jahr4 B2B'!$C28*(1+$C93)+'Jahr4 B2B'!P29*'Jahr4 B2B'!$C29*(1+$C93)+'Jahr4 B2B'!P30*'Jahr4 B2B'!$C30*(1+$C93)</f>
        <v>0</v>
      </c>
      <c r="R93" s="134">
        <f t="shared" si="67"/>
        <v>0</v>
      </c>
      <c r="S93" s="56"/>
      <c r="T93" s="56"/>
      <c r="U93" s="195"/>
      <c r="V93" s="195"/>
      <c r="W93" s="195"/>
      <c r="X93" s="195"/>
      <c r="Y93" s="195"/>
      <c r="Z93" s="195"/>
      <c r="AA93" s="195"/>
      <c r="AB93" s="195"/>
      <c r="AC93" s="195"/>
      <c r="AD93" s="195"/>
      <c r="AE93" s="195"/>
      <c r="AF93" s="195"/>
      <c r="AG93" s="195"/>
      <c r="AH93" s="195"/>
      <c r="AI93" s="195"/>
      <c r="AJ93" s="195"/>
      <c r="AK93" s="195"/>
      <c r="AL93" s="195"/>
    </row>
    <row r="94" ht="15.0" customHeight="1">
      <c r="A94" s="15"/>
      <c r="B94" s="196" t="str">
        <f>'Jahr1 B2C'!A32</f>
        <v>Produktgruppe 3</v>
      </c>
      <c r="C94" s="217">
        <f t="shared" si="68"/>
        <v>0.19</v>
      </c>
      <c r="D94" s="198">
        <v>0.0</v>
      </c>
      <c r="E94" s="134">
        <f>'LIQ Jahr3'!Q94</f>
        <v>0</v>
      </c>
      <c r="F94" s="134">
        <f>'Jahr4 B2C'!E33*'Jahr4 B2C'!$C33*(1+$C94)+'Jahr4 B2C'!E34*'Jahr4 B2C'!$C34*(1+$C94)+'Jahr4 B2C'!E35*'Jahr4 B2C'!$C35*(1+$C94)+'Jahr4 B2C'!E36*'Jahr4 B2C'!$C36*(1+$C94)+'Jahr4 B2C'!E37*'Jahr4 B2C'!$C37*(1+$C94)+'Jahr4 B2C'!E38*'Jahr4 B2C'!$C38*(1+$C94)+'Jahr4 B2C'!E39*'Jahr4 B2C'!$C39*(1+$C94)+'Jahr4 B2C'!E40*'Jahr4 B2C'!$C40*(1+$C94)+'Jahr4 B2C'!E41*'Jahr4 B2C'!$C41*(1+$C94)+'Jahr4 B2C'!E42*'Jahr4 B2C'!$C42*(1+$C94)+'Jahr4 B2B'!E33*'Jahr4 B2B'!$C33*(1+$C94)+'Jahr4 B2B'!E34*'Jahr4 B2B'!$C34*(1+$C94)+'Jahr4 B2B'!E35*'Jahr4 B2B'!$C35*(1+$C94)+'Jahr4 B2B'!E36*'Jahr4 B2B'!$C36*(1+$C94)+'Jahr4 B2B'!E37*'Jahr4 B2B'!$C37*(1+$C94)+'Jahr4 B2B'!E38*'Jahr4 B2B'!$C38*(1+$C94)+'Jahr4 B2B'!E39*'Jahr4 B2B'!$C39*(1+$C94)+'Jahr4 B2B'!E40*'Jahr4 B2B'!$C40*(1+$C94)+'Jahr4 B2B'!E41*'Jahr4 B2B'!$C41*(1+$C94)+'Jahr4 B2B'!E42*'Jahr4 B2B'!$C42*(1+$C94)</f>
        <v>0</v>
      </c>
      <c r="G94" s="134">
        <f>'Jahr4 B2C'!F33*'Jahr4 B2C'!$C33*(1+$C94)+'Jahr4 B2C'!F34*'Jahr4 B2C'!$C34*(1+$C94)+'Jahr4 B2C'!F35*'Jahr4 B2C'!$C35*(1+$C94)+'Jahr4 B2C'!F36*'Jahr4 B2C'!$C36*(1+$C94)+'Jahr4 B2C'!F37*'Jahr4 B2C'!$C37*(1+$C94)+'Jahr4 B2C'!F38*'Jahr4 B2C'!$C38*(1+$C94)+'Jahr4 B2C'!F39*'Jahr4 B2C'!$C39*(1+$C94)+'Jahr4 B2C'!F40*'Jahr4 B2C'!$C40*(1+$C94)+'Jahr4 B2C'!F41*'Jahr4 B2C'!$C41*(1+$C94)+'Jahr4 B2C'!F42*'Jahr4 B2C'!$C42*(1+$C94)+'Jahr4 B2B'!F33*'Jahr4 B2B'!$C33*(1+$C94)+'Jahr4 B2B'!F34*'Jahr4 B2B'!$C34*(1+$C94)+'Jahr4 B2B'!F35*'Jahr4 B2B'!$C35*(1+$C94)+'Jahr4 B2B'!F36*'Jahr4 B2B'!$C36*(1+$C94)+'Jahr4 B2B'!F37*'Jahr4 B2B'!$C37*(1+$C94)+'Jahr4 B2B'!F38*'Jahr4 B2B'!$C38*(1+$C94)+'Jahr4 B2B'!F39*'Jahr4 B2B'!$C39*(1+$C94)+'Jahr4 B2B'!F40*'Jahr4 B2B'!$C40*(1+$C94)+'Jahr4 B2B'!F41*'Jahr4 B2B'!$C41*(1+$C94)+'Jahr4 B2B'!F42*'Jahr4 B2B'!$C42*(1+$C94)</f>
        <v>0</v>
      </c>
      <c r="H94" s="134">
        <f>'Jahr4 B2C'!G33*'Jahr4 B2C'!$C33*(1+$C94)+'Jahr4 B2C'!G34*'Jahr4 B2C'!$C34*(1+$C94)+'Jahr4 B2C'!G35*'Jahr4 B2C'!$C35*(1+$C94)+'Jahr4 B2C'!G36*'Jahr4 B2C'!$C36*(1+$C94)+'Jahr4 B2C'!G37*'Jahr4 B2C'!$C37*(1+$C94)+'Jahr4 B2C'!G38*'Jahr4 B2C'!$C38*(1+$C94)+'Jahr4 B2C'!G39*'Jahr4 B2C'!$C39*(1+$C94)+'Jahr4 B2C'!G40*'Jahr4 B2C'!$C40*(1+$C94)+'Jahr4 B2C'!G41*'Jahr4 B2C'!$C41*(1+$C94)+'Jahr4 B2C'!G42*'Jahr4 B2C'!$C42*(1+$C94)+'Jahr4 B2B'!G33*'Jahr4 B2B'!$C33*(1+$C94)+'Jahr4 B2B'!G34*'Jahr4 B2B'!$C34*(1+$C94)+'Jahr4 B2B'!G35*'Jahr4 B2B'!$C35*(1+$C94)+'Jahr4 B2B'!G36*'Jahr4 B2B'!$C36*(1+$C94)+'Jahr4 B2B'!G37*'Jahr4 B2B'!$C37*(1+$C94)+'Jahr4 B2B'!G38*'Jahr4 B2B'!$C38*(1+$C94)+'Jahr4 B2B'!G39*'Jahr4 B2B'!$C39*(1+$C94)+'Jahr4 B2B'!G40*'Jahr4 B2B'!$C40*(1+$C94)+'Jahr4 B2B'!G41*'Jahr4 B2B'!$C41*(1+$C94)+'Jahr4 B2B'!G42*'Jahr4 B2B'!$C42*(1+$C94)</f>
        <v>0</v>
      </c>
      <c r="I94" s="134">
        <f>'Jahr4 B2C'!H33*'Jahr4 B2C'!$C33*(1+$C94)+'Jahr4 B2C'!H34*'Jahr4 B2C'!$C34*(1+$C94)+'Jahr4 B2C'!H35*'Jahr4 B2C'!$C35*(1+$C94)+'Jahr4 B2C'!H36*'Jahr4 B2C'!$C36*(1+$C94)+'Jahr4 B2C'!H37*'Jahr4 B2C'!$C37*(1+$C94)+'Jahr4 B2C'!H38*'Jahr4 B2C'!$C38*(1+$C94)+'Jahr4 B2C'!H39*'Jahr4 B2C'!$C39*(1+$C94)+'Jahr4 B2C'!H40*'Jahr4 B2C'!$C40*(1+$C94)+'Jahr4 B2C'!H41*'Jahr4 B2C'!$C41*(1+$C94)+'Jahr4 B2C'!H42*'Jahr4 B2C'!$C42*(1+$C94)+'Jahr4 B2B'!H33*'Jahr4 B2B'!$C33*(1+$C94)+'Jahr4 B2B'!H34*'Jahr4 B2B'!$C34*(1+$C94)+'Jahr4 B2B'!H35*'Jahr4 B2B'!$C35*(1+$C94)+'Jahr4 B2B'!H36*'Jahr4 B2B'!$C36*(1+$C94)+'Jahr4 B2B'!H37*'Jahr4 B2B'!$C37*(1+$C94)+'Jahr4 B2B'!H38*'Jahr4 B2B'!$C38*(1+$C94)+'Jahr4 B2B'!H39*'Jahr4 B2B'!$C39*(1+$C94)+'Jahr4 B2B'!H40*'Jahr4 B2B'!$C40*(1+$C94)+'Jahr4 B2B'!H41*'Jahr4 B2B'!$C41*(1+$C94)+'Jahr4 B2B'!H42*'Jahr4 B2B'!$C42*(1+$C94)</f>
        <v>0</v>
      </c>
      <c r="J94" s="134">
        <f>'Jahr4 B2C'!I33*'Jahr4 B2C'!$C33*(1+$C94)+'Jahr4 B2C'!I34*'Jahr4 B2C'!$C34*(1+$C94)+'Jahr4 B2C'!I35*'Jahr4 B2C'!$C35*(1+$C94)+'Jahr4 B2C'!I36*'Jahr4 B2C'!$C36*(1+$C94)+'Jahr4 B2C'!I37*'Jahr4 B2C'!$C37*(1+$C94)+'Jahr4 B2C'!I38*'Jahr4 B2C'!$C38*(1+$C94)+'Jahr4 B2C'!I39*'Jahr4 B2C'!$C39*(1+$C94)+'Jahr4 B2C'!I40*'Jahr4 B2C'!$C40*(1+$C94)+'Jahr4 B2C'!I41*'Jahr4 B2C'!$C41*(1+$C94)+'Jahr4 B2C'!I42*'Jahr4 B2C'!$C42*(1+$C94)+'Jahr4 B2B'!I33*'Jahr4 B2B'!$C33*(1+$C94)+'Jahr4 B2B'!I34*'Jahr4 B2B'!$C34*(1+$C94)+'Jahr4 B2B'!I35*'Jahr4 B2B'!$C35*(1+$C94)+'Jahr4 B2B'!I36*'Jahr4 B2B'!$C36*(1+$C94)+'Jahr4 B2B'!I37*'Jahr4 B2B'!$C37*(1+$C94)+'Jahr4 B2B'!I38*'Jahr4 B2B'!$C38*(1+$C94)+'Jahr4 B2B'!I39*'Jahr4 B2B'!$C39*(1+$C94)+'Jahr4 B2B'!I40*'Jahr4 B2B'!$C40*(1+$C94)+'Jahr4 B2B'!I41*'Jahr4 B2B'!$C41*(1+$C94)+'Jahr4 B2B'!I42*'Jahr4 B2B'!$C42*(1+$C94)</f>
        <v>0</v>
      </c>
      <c r="K94" s="134">
        <f>'Jahr4 B2C'!J33*'Jahr4 B2C'!$C33*(1+$C94)+'Jahr4 B2C'!J34*'Jahr4 B2C'!$C34*(1+$C94)+'Jahr4 B2C'!J35*'Jahr4 B2C'!$C35*(1+$C94)+'Jahr4 B2C'!J36*'Jahr4 B2C'!$C36*(1+$C94)+'Jahr4 B2C'!J37*'Jahr4 B2C'!$C37*(1+$C94)+'Jahr4 B2C'!J38*'Jahr4 B2C'!$C38*(1+$C94)+'Jahr4 B2C'!J39*'Jahr4 B2C'!$C39*(1+$C94)+'Jahr4 B2C'!J40*'Jahr4 B2C'!$C40*(1+$C94)+'Jahr4 B2C'!J41*'Jahr4 B2C'!$C41*(1+$C94)+'Jahr4 B2C'!J42*'Jahr4 B2C'!$C42*(1+$C94)+'Jahr4 B2B'!J33*'Jahr4 B2B'!$C33*(1+$C94)+'Jahr4 B2B'!J34*'Jahr4 B2B'!$C34*(1+$C94)+'Jahr4 B2B'!J35*'Jahr4 B2B'!$C35*(1+$C94)+'Jahr4 B2B'!J36*'Jahr4 B2B'!$C36*(1+$C94)+'Jahr4 B2B'!J37*'Jahr4 B2B'!$C37*(1+$C94)+'Jahr4 B2B'!J38*'Jahr4 B2B'!$C38*(1+$C94)+'Jahr4 B2B'!J39*'Jahr4 B2B'!$C39*(1+$C94)+'Jahr4 B2B'!J40*'Jahr4 B2B'!$C40*(1+$C94)+'Jahr4 B2B'!J41*'Jahr4 B2B'!$C41*(1+$C94)+'Jahr4 B2B'!J42*'Jahr4 B2B'!$C42*(1+$C94)</f>
        <v>0</v>
      </c>
      <c r="L94" s="134">
        <f>'Jahr4 B2C'!K33*'Jahr4 B2C'!$C33*(1+$C94)+'Jahr4 B2C'!K34*'Jahr4 B2C'!$C34*(1+$C94)+'Jahr4 B2C'!K35*'Jahr4 B2C'!$C35*(1+$C94)+'Jahr4 B2C'!K36*'Jahr4 B2C'!$C36*(1+$C94)+'Jahr4 B2C'!K37*'Jahr4 B2C'!$C37*(1+$C94)+'Jahr4 B2C'!K38*'Jahr4 B2C'!$C38*(1+$C94)+'Jahr4 B2C'!K39*'Jahr4 B2C'!$C39*(1+$C94)+'Jahr4 B2C'!K40*'Jahr4 B2C'!$C40*(1+$C94)+'Jahr4 B2C'!K41*'Jahr4 B2C'!$C41*(1+$C94)+'Jahr4 B2C'!K42*'Jahr4 B2C'!$C42*(1+$C94)+'Jahr4 B2B'!K33*'Jahr4 B2B'!$C33*(1+$C94)+'Jahr4 B2B'!K34*'Jahr4 B2B'!$C34*(1+$C94)+'Jahr4 B2B'!K35*'Jahr4 B2B'!$C35*(1+$C94)+'Jahr4 B2B'!K36*'Jahr4 B2B'!$C36*(1+$C94)+'Jahr4 B2B'!K37*'Jahr4 B2B'!$C37*(1+$C94)+'Jahr4 B2B'!K38*'Jahr4 B2B'!$C38*(1+$C94)+'Jahr4 B2B'!K39*'Jahr4 B2B'!$C39*(1+$C94)+'Jahr4 B2B'!K40*'Jahr4 B2B'!$C40*(1+$C94)+'Jahr4 B2B'!K41*'Jahr4 B2B'!$C41*(1+$C94)+'Jahr4 B2B'!K42*'Jahr4 B2B'!$C42*(1+$C94)</f>
        <v>0</v>
      </c>
      <c r="M94" s="134">
        <f>'Jahr4 B2C'!L33*'Jahr4 B2C'!$C33*(1+$C94)+'Jahr4 B2C'!L34*'Jahr4 B2C'!$C34*(1+$C94)+'Jahr4 B2C'!L35*'Jahr4 B2C'!$C35*(1+$C94)+'Jahr4 B2C'!L36*'Jahr4 B2C'!$C36*(1+$C94)+'Jahr4 B2C'!L37*'Jahr4 B2C'!$C37*(1+$C94)+'Jahr4 B2C'!L38*'Jahr4 B2C'!$C38*(1+$C94)+'Jahr4 B2C'!L39*'Jahr4 B2C'!$C39*(1+$C94)+'Jahr4 B2C'!L40*'Jahr4 B2C'!$C40*(1+$C94)+'Jahr4 B2C'!L41*'Jahr4 B2C'!$C41*(1+$C94)+'Jahr4 B2C'!L42*'Jahr4 B2C'!$C42*(1+$C94)+'Jahr4 B2B'!L33*'Jahr4 B2B'!$C33*(1+$C94)+'Jahr4 B2B'!L34*'Jahr4 B2B'!$C34*(1+$C94)+'Jahr4 B2B'!L35*'Jahr4 B2B'!$C35*(1+$C94)+'Jahr4 B2B'!L36*'Jahr4 B2B'!$C36*(1+$C94)+'Jahr4 B2B'!L37*'Jahr4 B2B'!$C37*(1+$C94)+'Jahr4 B2B'!L38*'Jahr4 B2B'!$C38*(1+$C94)+'Jahr4 B2B'!L39*'Jahr4 B2B'!$C39*(1+$C94)+'Jahr4 B2B'!L40*'Jahr4 B2B'!$C40*(1+$C94)+'Jahr4 B2B'!L41*'Jahr4 B2B'!$C41*(1+$C94)+'Jahr4 B2B'!L42*'Jahr4 B2B'!$C42*(1+$C94)</f>
        <v>0</v>
      </c>
      <c r="N94" s="134">
        <f>'Jahr4 B2C'!M33*'Jahr4 B2C'!$C33*(1+$C94)+'Jahr4 B2C'!M34*'Jahr4 B2C'!$C34*(1+$C94)+'Jahr4 B2C'!M35*'Jahr4 B2C'!$C35*(1+$C94)+'Jahr4 B2C'!M36*'Jahr4 B2C'!$C36*(1+$C94)+'Jahr4 B2C'!M37*'Jahr4 B2C'!$C37*(1+$C94)+'Jahr4 B2C'!M38*'Jahr4 B2C'!$C38*(1+$C94)+'Jahr4 B2C'!M39*'Jahr4 B2C'!$C39*(1+$C94)+'Jahr4 B2C'!M40*'Jahr4 B2C'!$C40*(1+$C94)+'Jahr4 B2C'!M41*'Jahr4 B2C'!$C41*(1+$C94)+'Jahr4 B2C'!M42*'Jahr4 B2C'!$C42*(1+$C94)+'Jahr4 B2B'!M33*'Jahr4 B2B'!$C33*(1+$C94)+'Jahr4 B2B'!M34*'Jahr4 B2B'!$C34*(1+$C94)+'Jahr4 B2B'!M35*'Jahr4 B2B'!$C35*(1+$C94)+'Jahr4 B2B'!M36*'Jahr4 B2B'!$C36*(1+$C94)+'Jahr4 B2B'!M37*'Jahr4 B2B'!$C37*(1+$C94)+'Jahr4 B2B'!M38*'Jahr4 B2B'!$C38*(1+$C94)+'Jahr4 B2B'!M39*'Jahr4 B2B'!$C39*(1+$C94)+'Jahr4 B2B'!M40*'Jahr4 B2B'!$C40*(1+$C94)+'Jahr4 B2B'!M41*'Jahr4 B2B'!$C41*(1+$C94)+'Jahr4 B2B'!M42*'Jahr4 B2B'!$C42*(1+$C94)</f>
        <v>0</v>
      </c>
      <c r="O94" s="134">
        <f>'Jahr4 B2C'!N33*'Jahr4 B2C'!$C33*(1+$C94)+'Jahr4 B2C'!N34*'Jahr4 B2C'!$C34*(1+$C94)+'Jahr4 B2C'!N35*'Jahr4 B2C'!$C35*(1+$C94)+'Jahr4 B2C'!N36*'Jahr4 B2C'!$C36*(1+$C94)+'Jahr4 B2C'!N37*'Jahr4 B2C'!$C37*(1+$C94)+'Jahr4 B2C'!N38*'Jahr4 B2C'!$C38*(1+$C94)+'Jahr4 B2C'!N39*'Jahr4 B2C'!$C39*(1+$C94)+'Jahr4 B2C'!N40*'Jahr4 B2C'!$C40*(1+$C94)+'Jahr4 B2C'!N41*'Jahr4 B2C'!$C41*(1+$C94)+'Jahr4 B2C'!N42*'Jahr4 B2C'!$C42*(1+$C94)+'Jahr4 B2B'!N33*'Jahr4 B2B'!$C33*(1+$C94)+'Jahr4 B2B'!N34*'Jahr4 B2B'!$C34*(1+$C94)+'Jahr4 B2B'!N35*'Jahr4 B2B'!$C35*(1+$C94)+'Jahr4 B2B'!N36*'Jahr4 B2B'!$C36*(1+$C94)+'Jahr4 B2B'!N37*'Jahr4 B2B'!$C37*(1+$C94)+'Jahr4 B2B'!N38*'Jahr4 B2B'!$C38*(1+$C94)+'Jahr4 B2B'!N39*'Jahr4 B2B'!$C39*(1+$C94)+'Jahr4 B2B'!N40*'Jahr4 B2B'!$C40*(1+$C94)+'Jahr4 B2B'!N41*'Jahr4 B2B'!$C41*(1+$C94)+'Jahr4 B2B'!N42*'Jahr4 B2B'!$C42*(1+$C94)</f>
        <v>0</v>
      </c>
      <c r="P94" s="134">
        <f>'Jahr4 B2C'!O33*'Jahr4 B2C'!$C33*(1+$C94)+'Jahr4 B2C'!O34*'Jahr4 B2C'!$C34*(1+$C94)+'Jahr4 B2C'!O35*'Jahr4 B2C'!$C35*(1+$C94)+'Jahr4 B2C'!O36*'Jahr4 B2C'!$C36*(1+$C94)+'Jahr4 B2C'!O37*'Jahr4 B2C'!$C37*(1+$C94)+'Jahr4 B2C'!O38*'Jahr4 B2C'!$C38*(1+$C94)+'Jahr4 B2C'!O39*'Jahr4 B2C'!$C39*(1+$C94)+'Jahr4 B2C'!O40*'Jahr4 B2C'!$C40*(1+$C94)+'Jahr4 B2C'!O41*'Jahr4 B2C'!$C41*(1+$C94)+'Jahr4 B2C'!O42*'Jahr4 B2C'!$C42*(1+$C94)+'Jahr4 B2B'!O33*'Jahr4 B2B'!$C33*(1+$C94)+'Jahr4 B2B'!O34*'Jahr4 B2B'!$C34*(1+$C94)+'Jahr4 B2B'!O35*'Jahr4 B2B'!$C35*(1+$C94)+'Jahr4 B2B'!O36*'Jahr4 B2B'!$C36*(1+$C94)+'Jahr4 B2B'!O37*'Jahr4 B2B'!$C37*(1+$C94)+'Jahr4 B2B'!O38*'Jahr4 B2B'!$C38*(1+$C94)+'Jahr4 B2B'!O39*'Jahr4 B2B'!$C39*(1+$C94)+'Jahr4 B2B'!O40*'Jahr4 B2B'!$C40*(1+$C94)+'Jahr4 B2B'!O41*'Jahr4 B2B'!$C41*(1+$C94)+'Jahr4 B2B'!O42*'Jahr4 B2B'!$C42*(1+$C94)</f>
        <v>0</v>
      </c>
      <c r="Q94" s="134">
        <f>'Jahr4 B2C'!P33*'Jahr4 B2C'!$C33*(1+$C94)+'Jahr4 B2C'!P34*'Jahr4 B2C'!$C34*(1+$C94)+'Jahr4 B2C'!P35*'Jahr4 B2C'!$C35*(1+$C94)+'Jahr4 B2C'!P36*'Jahr4 B2C'!$C36*(1+$C94)+'Jahr4 B2C'!P37*'Jahr4 B2C'!$C37*(1+$C94)+'Jahr4 B2C'!P38*'Jahr4 B2C'!$C38*(1+$C94)+'Jahr4 B2C'!P39*'Jahr4 B2C'!$C39*(1+$C94)+'Jahr4 B2C'!P40*'Jahr4 B2C'!$C40*(1+$C94)+'Jahr4 B2C'!P41*'Jahr4 B2C'!$C41*(1+$C94)+'Jahr4 B2C'!P42*'Jahr4 B2C'!$C42*(1+$C94)+'Jahr4 B2B'!P33*'Jahr4 B2B'!$C33*(1+$C94)+'Jahr4 B2B'!P34*'Jahr4 B2B'!$C34*(1+$C94)+'Jahr4 B2B'!P35*'Jahr4 B2B'!$C35*(1+$C94)+'Jahr4 B2B'!P36*'Jahr4 B2B'!$C36*(1+$C94)+'Jahr4 B2B'!P37*'Jahr4 B2B'!$C37*(1+$C94)+'Jahr4 B2B'!P38*'Jahr4 B2B'!$C38*(1+$C94)+'Jahr4 B2B'!P39*'Jahr4 B2B'!$C39*(1+$C94)+'Jahr4 B2B'!P40*'Jahr4 B2B'!$C40*(1+$C94)+'Jahr4 B2B'!P41*'Jahr4 B2B'!$C41*(1+$C94)+'Jahr4 B2B'!P42*'Jahr4 B2B'!$C42*(1+$C94)</f>
        <v>0</v>
      </c>
      <c r="R94" s="134">
        <f t="shared" si="67"/>
        <v>0</v>
      </c>
      <c r="S94" s="56"/>
      <c r="T94" s="56"/>
      <c r="U94" s="195"/>
      <c r="V94" s="195"/>
      <c r="W94" s="195"/>
      <c r="X94" s="195"/>
      <c r="Y94" s="195"/>
      <c r="Z94" s="195"/>
      <c r="AA94" s="195"/>
      <c r="AB94" s="195"/>
      <c r="AC94" s="195"/>
      <c r="AD94" s="195"/>
      <c r="AE94" s="195"/>
      <c r="AF94" s="195"/>
      <c r="AG94" s="195"/>
      <c r="AH94" s="195"/>
      <c r="AI94" s="195"/>
      <c r="AJ94" s="195"/>
      <c r="AK94" s="195"/>
      <c r="AL94" s="195"/>
    </row>
    <row r="95" ht="15.0" customHeight="1">
      <c r="A95" s="15"/>
      <c r="B95" s="196" t="str">
        <f>'Jahr1 B2C'!A44</f>
        <v>Produktgruppe 4</v>
      </c>
      <c r="C95" s="217">
        <f t="shared" si="68"/>
        <v>0.19</v>
      </c>
      <c r="D95" s="198">
        <v>0.0</v>
      </c>
      <c r="E95" s="134">
        <f>'LIQ Jahr3'!Q95</f>
        <v>0</v>
      </c>
      <c r="F95" s="134">
        <f>'Jahr4 B2C'!E45*'Jahr4 B2C'!$C45*(1+$C95)+'Jahr4 B2C'!E46*'Jahr4 B2C'!$C46*(1+$C95)+'Jahr4 B2C'!E47*'Jahr4 B2C'!$C47*(1+$C95)+'Jahr4 B2C'!E48*'Jahr4 B2C'!$C48*(1+$C95)+'Jahr4 B2C'!E49*'Jahr4 B2C'!$C49*(1+$C95)+'Jahr4 B2C'!E50*'Jahr4 B2C'!$C50*(1+$C95)+'Jahr4 B2C'!E51*'Jahr4 B2C'!$C51*(1+$C95)+'Jahr4 B2C'!E52*'Jahr4 B2C'!$C52*(1+$C95)+'Jahr4 B2C'!E53*'Jahr4 B2C'!$C53*(1+$C95)+'Jahr4 B2C'!E54*'Jahr4 B2C'!$C54*(1+$C95)+'Jahr4 B2B'!E45*'Jahr4 B2B'!$C45*(1+$C95)+'Jahr4 B2B'!E46*'Jahr4 B2B'!$C46*(1+$C95)+'Jahr4 B2B'!E47*'Jahr4 B2B'!$C47*(1+$C95)+'Jahr4 B2B'!E48*'Jahr4 B2B'!$C48*(1+$C95)+'Jahr4 B2B'!E49*'Jahr4 B2B'!$C49*(1+$C95)+'Jahr4 B2B'!E50*'Jahr4 B2B'!$C50*(1+$C95)+'Jahr4 B2B'!E51*'Jahr4 B2B'!$C51*(1+$C95)+'Jahr4 B2B'!E52*'Jahr4 B2B'!$C52*(1+$C95)+'Jahr4 B2B'!E53*'Jahr4 B2B'!$C53*(1+$C95)+'Jahr4 B2B'!E54*'Jahr4 B2B'!$C54*(1+$C95)</f>
        <v>0</v>
      </c>
      <c r="G95" s="134">
        <f>'Jahr4 B2C'!F45*'Jahr4 B2C'!$C45*(1+$C95)+'Jahr4 B2C'!F46*'Jahr4 B2C'!$C46*(1+$C95)+'Jahr4 B2C'!F47*'Jahr4 B2C'!$C47*(1+$C95)+'Jahr4 B2C'!F48*'Jahr4 B2C'!$C48*(1+$C95)+'Jahr4 B2C'!F49*'Jahr4 B2C'!$C49*(1+$C95)+'Jahr4 B2C'!F50*'Jahr4 B2C'!$C50*(1+$C95)+'Jahr4 B2C'!F51*'Jahr4 B2C'!$C51*(1+$C95)+'Jahr4 B2C'!F52*'Jahr4 B2C'!$C52*(1+$C95)+'Jahr4 B2C'!F53*'Jahr4 B2C'!$C53*(1+$C95)+'Jahr4 B2C'!F54*'Jahr4 B2C'!$C54*(1+$C95)+'Jahr4 B2B'!F45*'Jahr4 B2B'!$C45*(1+$C95)+'Jahr4 B2B'!F46*'Jahr4 B2B'!$C46*(1+$C95)+'Jahr4 B2B'!F47*'Jahr4 B2B'!$C47*(1+$C95)+'Jahr4 B2B'!F48*'Jahr4 B2B'!$C48*(1+$C95)+'Jahr4 B2B'!F49*'Jahr4 B2B'!$C49*(1+$C95)+'Jahr4 B2B'!F50*'Jahr4 B2B'!$C50*(1+$C95)+'Jahr4 B2B'!F51*'Jahr4 B2B'!$C51*(1+$C95)+'Jahr4 B2B'!F52*'Jahr4 B2B'!$C52*(1+$C95)+'Jahr4 B2B'!F53*'Jahr4 B2B'!$C53*(1+$C95)+'Jahr4 B2B'!F54*'Jahr4 B2B'!$C54*(1+$C95)</f>
        <v>0</v>
      </c>
      <c r="H95" s="134">
        <f>'Jahr4 B2C'!G45*'Jahr4 B2C'!$C45*(1+$C95)+'Jahr4 B2C'!G46*'Jahr4 B2C'!$C46*(1+$C95)+'Jahr4 B2C'!G47*'Jahr4 B2C'!$C47*(1+$C95)+'Jahr4 B2C'!G48*'Jahr4 B2C'!$C48*(1+$C95)+'Jahr4 B2C'!G49*'Jahr4 B2C'!$C49*(1+$C95)+'Jahr4 B2C'!G50*'Jahr4 B2C'!$C50*(1+$C95)+'Jahr4 B2C'!G51*'Jahr4 B2C'!$C51*(1+$C95)+'Jahr4 B2C'!G52*'Jahr4 B2C'!$C52*(1+$C95)+'Jahr4 B2C'!G53*'Jahr4 B2C'!$C53*(1+$C95)+'Jahr4 B2C'!G54*'Jahr4 B2C'!$C54*(1+$C95)+'Jahr4 B2B'!G45*'Jahr4 B2B'!$C45*(1+$C95)+'Jahr4 B2B'!G46*'Jahr4 B2B'!$C46*(1+$C95)+'Jahr4 B2B'!G47*'Jahr4 B2B'!$C47*(1+$C95)+'Jahr4 B2B'!G48*'Jahr4 B2B'!$C48*(1+$C95)+'Jahr4 B2B'!G49*'Jahr4 B2B'!$C49*(1+$C95)+'Jahr4 B2B'!G50*'Jahr4 B2B'!$C50*(1+$C95)+'Jahr4 B2B'!G51*'Jahr4 B2B'!$C51*(1+$C95)+'Jahr4 B2B'!G52*'Jahr4 B2B'!$C52*(1+$C95)+'Jahr4 B2B'!G53*'Jahr4 B2B'!$C53*(1+$C95)+'Jahr4 B2B'!G54*'Jahr4 B2B'!$C54*(1+$C95)</f>
        <v>0</v>
      </c>
      <c r="I95" s="134">
        <f>'Jahr4 B2C'!H45*'Jahr4 B2C'!$C45*(1+$C95)+'Jahr4 B2C'!H46*'Jahr4 B2C'!$C46*(1+$C95)+'Jahr4 B2C'!H47*'Jahr4 B2C'!$C47*(1+$C95)+'Jahr4 B2C'!H48*'Jahr4 B2C'!$C48*(1+$C95)+'Jahr4 B2C'!H49*'Jahr4 B2C'!$C49*(1+$C95)+'Jahr4 B2C'!H50*'Jahr4 B2C'!$C50*(1+$C95)+'Jahr4 B2C'!H51*'Jahr4 B2C'!$C51*(1+$C95)+'Jahr4 B2C'!H52*'Jahr4 B2C'!$C52*(1+$C95)+'Jahr4 B2C'!H53*'Jahr4 B2C'!$C53*(1+$C95)+'Jahr4 B2C'!H54*'Jahr4 B2C'!$C54*(1+$C95)+'Jahr4 B2B'!H45*'Jahr4 B2B'!$C45*(1+$C95)+'Jahr4 B2B'!H46*'Jahr4 B2B'!$C46*(1+$C95)+'Jahr4 B2B'!H47*'Jahr4 B2B'!$C47*(1+$C95)+'Jahr4 B2B'!H48*'Jahr4 B2B'!$C48*(1+$C95)+'Jahr4 B2B'!H49*'Jahr4 B2B'!$C49*(1+$C95)+'Jahr4 B2B'!H50*'Jahr4 B2B'!$C50*(1+$C95)+'Jahr4 B2B'!H51*'Jahr4 B2B'!$C51*(1+$C95)+'Jahr4 B2B'!H52*'Jahr4 B2B'!$C52*(1+$C95)+'Jahr4 B2B'!H53*'Jahr4 B2B'!$C53*(1+$C95)+'Jahr4 B2B'!H54*'Jahr4 B2B'!$C54*(1+$C95)</f>
        <v>0</v>
      </c>
      <c r="J95" s="134">
        <f>'Jahr4 B2C'!I45*'Jahr4 B2C'!$C45*(1+$C95)+'Jahr4 B2C'!I46*'Jahr4 B2C'!$C46*(1+$C95)+'Jahr4 B2C'!I47*'Jahr4 B2C'!$C47*(1+$C95)+'Jahr4 B2C'!I48*'Jahr4 B2C'!$C48*(1+$C95)+'Jahr4 B2C'!I49*'Jahr4 B2C'!$C49*(1+$C95)+'Jahr4 B2C'!I50*'Jahr4 B2C'!$C50*(1+$C95)+'Jahr4 B2C'!I51*'Jahr4 B2C'!$C51*(1+$C95)+'Jahr4 B2C'!I52*'Jahr4 B2C'!$C52*(1+$C95)+'Jahr4 B2C'!I53*'Jahr4 B2C'!$C53*(1+$C95)+'Jahr4 B2C'!I54*'Jahr4 B2C'!$C54*(1+$C95)+'Jahr4 B2B'!I45*'Jahr4 B2B'!$C45*(1+$C95)+'Jahr4 B2B'!I46*'Jahr4 B2B'!$C46*(1+$C95)+'Jahr4 B2B'!I47*'Jahr4 B2B'!$C47*(1+$C95)+'Jahr4 B2B'!I48*'Jahr4 B2B'!$C48*(1+$C95)+'Jahr4 B2B'!I49*'Jahr4 B2B'!$C49*(1+$C95)+'Jahr4 B2B'!I50*'Jahr4 B2B'!$C50*(1+$C95)+'Jahr4 B2B'!I51*'Jahr4 B2B'!$C51*(1+$C95)+'Jahr4 B2B'!I52*'Jahr4 B2B'!$C52*(1+$C95)+'Jahr4 B2B'!I53*'Jahr4 B2B'!$C53*(1+$C95)+'Jahr4 B2B'!I54*'Jahr4 B2B'!$C54*(1+$C95)</f>
        <v>0</v>
      </c>
      <c r="K95" s="134">
        <f>'Jahr4 B2C'!J45*'Jahr4 B2C'!$C45*(1+$C95)+'Jahr4 B2C'!J46*'Jahr4 B2C'!$C46*(1+$C95)+'Jahr4 B2C'!J47*'Jahr4 B2C'!$C47*(1+$C95)+'Jahr4 B2C'!J48*'Jahr4 B2C'!$C48*(1+$C95)+'Jahr4 B2C'!J49*'Jahr4 B2C'!$C49*(1+$C95)+'Jahr4 B2C'!J50*'Jahr4 B2C'!$C50*(1+$C95)+'Jahr4 B2C'!J51*'Jahr4 B2C'!$C51*(1+$C95)+'Jahr4 B2C'!J52*'Jahr4 B2C'!$C52*(1+$C95)+'Jahr4 B2C'!J53*'Jahr4 B2C'!$C53*(1+$C95)+'Jahr4 B2C'!J54*'Jahr4 B2C'!$C54*(1+$C95)+'Jahr4 B2B'!J45*'Jahr4 B2B'!$C45*(1+$C95)+'Jahr4 B2B'!J46*'Jahr4 B2B'!$C46*(1+$C95)+'Jahr4 B2B'!J47*'Jahr4 B2B'!$C47*(1+$C95)+'Jahr4 B2B'!J48*'Jahr4 B2B'!$C48*(1+$C95)+'Jahr4 B2B'!J49*'Jahr4 B2B'!$C49*(1+$C95)+'Jahr4 B2B'!J50*'Jahr4 B2B'!$C50*(1+$C95)+'Jahr4 B2B'!J51*'Jahr4 B2B'!$C51*(1+$C95)+'Jahr4 B2B'!J52*'Jahr4 B2B'!$C52*(1+$C95)+'Jahr4 B2B'!J53*'Jahr4 B2B'!$C53*(1+$C95)+'Jahr4 B2B'!J54*'Jahr4 B2B'!$C54*(1+$C95)</f>
        <v>0</v>
      </c>
      <c r="L95" s="134">
        <f>'Jahr4 B2C'!K45*'Jahr4 B2C'!$C45*(1+$C95)+'Jahr4 B2C'!K46*'Jahr4 B2C'!$C46*(1+$C95)+'Jahr4 B2C'!K47*'Jahr4 B2C'!$C47*(1+$C95)+'Jahr4 B2C'!K48*'Jahr4 B2C'!$C48*(1+$C95)+'Jahr4 B2C'!K49*'Jahr4 B2C'!$C49*(1+$C95)+'Jahr4 B2C'!K50*'Jahr4 B2C'!$C50*(1+$C95)+'Jahr4 B2C'!K51*'Jahr4 B2C'!$C51*(1+$C95)+'Jahr4 B2C'!K52*'Jahr4 B2C'!$C52*(1+$C95)+'Jahr4 B2C'!K53*'Jahr4 B2C'!$C53*(1+$C95)+'Jahr4 B2C'!K54*'Jahr4 B2C'!$C54*(1+$C95)+'Jahr4 B2B'!K45*'Jahr4 B2B'!$C45*(1+$C95)+'Jahr4 B2B'!K46*'Jahr4 B2B'!$C46*(1+$C95)+'Jahr4 B2B'!K47*'Jahr4 B2B'!$C47*(1+$C95)+'Jahr4 B2B'!K48*'Jahr4 B2B'!$C48*(1+$C95)+'Jahr4 B2B'!K49*'Jahr4 B2B'!$C49*(1+$C95)+'Jahr4 B2B'!K50*'Jahr4 B2B'!$C50*(1+$C95)+'Jahr4 B2B'!K51*'Jahr4 B2B'!$C51*(1+$C95)+'Jahr4 B2B'!K52*'Jahr4 B2B'!$C52*(1+$C95)+'Jahr4 B2B'!K53*'Jahr4 B2B'!$C53*(1+$C95)+'Jahr4 B2B'!K54*'Jahr4 B2B'!$C54*(1+$C95)</f>
        <v>0</v>
      </c>
      <c r="M95" s="134">
        <f>'Jahr4 B2C'!L45*'Jahr4 B2C'!$C45*(1+$C95)+'Jahr4 B2C'!L46*'Jahr4 B2C'!$C46*(1+$C95)+'Jahr4 B2C'!L47*'Jahr4 B2C'!$C47*(1+$C95)+'Jahr4 B2C'!L48*'Jahr4 B2C'!$C48*(1+$C95)+'Jahr4 B2C'!L49*'Jahr4 B2C'!$C49*(1+$C95)+'Jahr4 B2C'!L50*'Jahr4 B2C'!$C50*(1+$C95)+'Jahr4 B2C'!L51*'Jahr4 B2C'!$C51*(1+$C95)+'Jahr4 B2C'!L52*'Jahr4 B2C'!$C52*(1+$C95)+'Jahr4 B2C'!L53*'Jahr4 B2C'!$C53*(1+$C95)+'Jahr4 B2C'!L54*'Jahr4 B2C'!$C54*(1+$C95)+'Jahr4 B2B'!L45*'Jahr4 B2B'!$C45*(1+$C95)+'Jahr4 B2B'!L46*'Jahr4 B2B'!$C46*(1+$C95)+'Jahr4 B2B'!L47*'Jahr4 B2B'!$C47*(1+$C95)+'Jahr4 B2B'!L48*'Jahr4 B2B'!$C48*(1+$C95)+'Jahr4 B2B'!L49*'Jahr4 B2B'!$C49*(1+$C95)+'Jahr4 B2B'!L50*'Jahr4 B2B'!$C50*(1+$C95)+'Jahr4 B2B'!L51*'Jahr4 B2B'!$C51*(1+$C95)+'Jahr4 B2B'!L52*'Jahr4 B2B'!$C52*(1+$C95)+'Jahr4 B2B'!L53*'Jahr4 B2B'!$C53*(1+$C95)+'Jahr4 B2B'!L54*'Jahr4 B2B'!$C54*(1+$C95)</f>
        <v>0</v>
      </c>
      <c r="N95" s="134">
        <f>'Jahr4 B2C'!M45*'Jahr4 B2C'!$C45*(1+$C95)+'Jahr4 B2C'!M46*'Jahr4 B2C'!$C46*(1+$C95)+'Jahr4 B2C'!M47*'Jahr4 B2C'!$C47*(1+$C95)+'Jahr4 B2C'!M48*'Jahr4 B2C'!$C48*(1+$C95)+'Jahr4 B2C'!M49*'Jahr4 B2C'!$C49*(1+$C95)+'Jahr4 B2C'!M50*'Jahr4 B2C'!$C50*(1+$C95)+'Jahr4 B2C'!M51*'Jahr4 B2C'!$C51*(1+$C95)+'Jahr4 B2C'!M52*'Jahr4 B2C'!$C52*(1+$C95)+'Jahr4 B2C'!M53*'Jahr4 B2C'!$C53*(1+$C95)+'Jahr4 B2C'!M54*'Jahr4 B2C'!$C54*(1+$C95)+'Jahr4 B2B'!M45*'Jahr4 B2B'!$C45*(1+$C95)+'Jahr4 B2B'!M46*'Jahr4 B2B'!$C46*(1+$C95)+'Jahr4 B2B'!M47*'Jahr4 B2B'!$C47*(1+$C95)+'Jahr4 B2B'!M48*'Jahr4 B2B'!$C48*(1+$C95)+'Jahr4 B2B'!M49*'Jahr4 B2B'!$C49*(1+$C95)+'Jahr4 B2B'!M50*'Jahr4 B2B'!$C50*(1+$C95)+'Jahr4 B2B'!M51*'Jahr4 B2B'!$C51*(1+$C95)+'Jahr4 B2B'!M52*'Jahr4 B2B'!$C52*(1+$C95)+'Jahr4 B2B'!M53*'Jahr4 B2B'!$C53*(1+$C95)+'Jahr4 B2B'!M54*'Jahr4 B2B'!$C54*(1+$C95)</f>
        <v>0</v>
      </c>
      <c r="O95" s="134">
        <f>'Jahr4 B2C'!N45*'Jahr4 B2C'!$C45*(1+$C95)+'Jahr4 B2C'!N46*'Jahr4 B2C'!$C46*(1+$C95)+'Jahr4 B2C'!N47*'Jahr4 B2C'!$C47*(1+$C95)+'Jahr4 B2C'!N48*'Jahr4 B2C'!$C48*(1+$C95)+'Jahr4 B2C'!N49*'Jahr4 B2C'!$C49*(1+$C95)+'Jahr4 B2C'!N50*'Jahr4 B2C'!$C50*(1+$C95)+'Jahr4 B2C'!N51*'Jahr4 B2C'!$C51*(1+$C95)+'Jahr4 B2C'!N52*'Jahr4 B2C'!$C52*(1+$C95)+'Jahr4 B2C'!N53*'Jahr4 B2C'!$C53*(1+$C95)+'Jahr4 B2C'!N54*'Jahr4 B2C'!$C54*(1+$C95)+'Jahr4 B2B'!N45*'Jahr4 B2B'!$C45*(1+$C95)+'Jahr4 B2B'!N46*'Jahr4 B2B'!$C46*(1+$C95)+'Jahr4 B2B'!N47*'Jahr4 B2B'!$C47*(1+$C95)+'Jahr4 B2B'!N48*'Jahr4 B2B'!$C48*(1+$C95)+'Jahr4 B2B'!N49*'Jahr4 B2B'!$C49*(1+$C95)+'Jahr4 B2B'!N50*'Jahr4 B2B'!$C50*(1+$C95)+'Jahr4 B2B'!N51*'Jahr4 B2B'!$C51*(1+$C95)+'Jahr4 B2B'!N52*'Jahr4 B2B'!$C52*(1+$C95)+'Jahr4 B2B'!N53*'Jahr4 B2B'!$C53*(1+$C95)+'Jahr4 B2B'!N54*'Jahr4 B2B'!$C54*(1+$C95)</f>
        <v>0</v>
      </c>
      <c r="P95" s="134">
        <f>'Jahr4 B2C'!O45*'Jahr4 B2C'!$C45*(1+$C95)+'Jahr4 B2C'!O46*'Jahr4 B2C'!$C46*(1+$C95)+'Jahr4 B2C'!O47*'Jahr4 B2C'!$C47*(1+$C95)+'Jahr4 B2C'!O48*'Jahr4 B2C'!$C48*(1+$C95)+'Jahr4 B2C'!O49*'Jahr4 B2C'!$C49*(1+$C95)+'Jahr4 B2C'!O50*'Jahr4 B2C'!$C50*(1+$C95)+'Jahr4 B2C'!O51*'Jahr4 B2C'!$C51*(1+$C95)+'Jahr4 B2C'!O52*'Jahr4 B2C'!$C52*(1+$C95)+'Jahr4 B2C'!O53*'Jahr4 B2C'!$C53*(1+$C95)+'Jahr4 B2C'!O54*'Jahr4 B2C'!$C54*(1+$C95)+'Jahr4 B2B'!O45*'Jahr4 B2B'!$C45*(1+$C95)+'Jahr4 B2B'!O46*'Jahr4 B2B'!$C46*(1+$C95)+'Jahr4 B2B'!O47*'Jahr4 B2B'!$C47*(1+$C95)+'Jahr4 B2B'!O48*'Jahr4 B2B'!$C48*(1+$C95)+'Jahr4 B2B'!O49*'Jahr4 B2B'!$C49*(1+$C95)+'Jahr4 B2B'!O50*'Jahr4 B2B'!$C50*(1+$C95)+'Jahr4 B2B'!O51*'Jahr4 B2B'!$C51*(1+$C95)+'Jahr4 B2B'!O52*'Jahr4 B2B'!$C52*(1+$C95)+'Jahr4 B2B'!O53*'Jahr4 B2B'!$C53*(1+$C95)+'Jahr4 B2B'!O54*'Jahr4 B2B'!$C54*(1+$C95)</f>
        <v>0</v>
      </c>
      <c r="Q95" s="134">
        <f>'Jahr4 B2C'!P45*'Jahr4 B2C'!$C45*(1+$C95)+'Jahr4 B2C'!P46*'Jahr4 B2C'!$C46*(1+$C95)+'Jahr4 B2C'!P47*'Jahr4 B2C'!$C47*(1+$C95)+'Jahr4 B2C'!P48*'Jahr4 B2C'!$C48*(1+$C95)+'Jahr4 B2C'!P49*'Jahr4 B2C'!$C49*(1+$C95)+'Jahr4 B2C'!P50*'Jahr4 B2C'!$C50*(1+$C95)+'Jahr4 B2C'!P51*'Jahr4 B2C'!$C51*(1+$C95)+'Jahr4 B2C'!P52*'Jahr4 B2C'!$C52*(1+$C95)+'Jahr4 B2C'!P53*'Jahr4 B2C'!$C53*(1+$C95)+'Jahr4 B2C'!P54*'Jahr4 B2C'!$C54*(1+$C95)+'Jahr4 B2B'!P45*'Jahr4 B2B'!$C45*(1+$C95)+'Jahr4 B2B'!P46*'Jahr4 B2B'!$C46*(1+$C95)+'Jahr4 B2B'!P47*'Jahr4 B2B'!$C47*(1+$C95)+'Jahr4 B2B'!P48*'Jahr4 B2B'!$C48*(1+$C95)+'Jahr4 B2B'!P49*'Jahr4 B2B'!$C49*(1+$C95)+'Jahr4 B2B'!P50*'Jahr4 B2B'!$C50*(1+$C95)+'Jahr4 B2B'!P51*'Jahr4 B2B'!$C51*(1+$C95)+'Jahr4 B2B'!P52*'Jahr4 B2B'!$C52*(1+$C95)+'Jahr4 B2B'!P53*'Jahr4 B2B'!$C53*(1+$C95)+'Jahr4 B2B'!P54*'Jahr4 B2B'!$C54*(1+$C95)</f>
        <v>0</v>
      </c>
      <c r="R95" s="134">
        <f t="shared" si="67"/>
        <v>0</v>
      </c>
      <c r="S95" s="56"/>
      <c r="T95" s="56"/>
      <c r="U95" s="195"/>
      <c r="V95" s="195"/>
      <c r="W95" s="195"/>
      <c r="X95" s="195"/>
      <c r="Y95" s="195"/>
      <c r="Z95" s="195"/>
      <c r="AA95" s="195"/>
      <c r="AB95" s="195"/>
      <c r="AC95" s="195"/>
      <c r="AD95" s="195"/>
      <c r="AE95" s="195"/>
      <c r="AF95" s="195"/>
      <c r="AG95" s="195"/>
      <c r="AH95" s="195"/>
      <c r="AI95" s="195"/>
      <c r="AJ95" s="195"/>
      <c r="AK95" s="195"/>
      <c r="AL95" s="195"/>
    </row>
    <row r="96" ht="15.0" customHeight="1">
      <c r="A96" s="15"/>
      <c r="B96" s="196" t="str">
        <f>'Jahr1 B2C'!A56</f>
        <v>Produktgruppe 5</v>
      </c>
      <c r="C96" s="217">
        <f t="shared" si="68"/>
        <v>0.19</v>
      </c>
      <c r="D96" s="198">
        <v>0.0</v>
      </c>
      <c r="E96" s="134">
        <f>'LIQ Jahr3'!Q96</f>
        <v>0</v>
      </c>
      <c r="F96" s="134">
        <f>'Jahr4 B2C'!E57*'Jahr4 B2C'!$C57*(1+$C96)+'Jahr4 B2C'!E58*'Jahr4 B2C'!$C58*(1+$C96)+'Jahr4 B2C'!E59*'Jahr4 B2C'!$C59*(1+$C96)+'Jahr4 B2C'!E60*'Jahr4 B2C'!$C60*(1+$C96)+'Jahr4 B2C'!E61*'Jahr4 B2C'!$C61*(1+$C96)+'Jahr4 B2C'!E62*'Jahr4 B2C'!$C62*(1+$C96)+'Jahr4 B2C'!E63*'Jahr4 B2C'!$C63*(1+$C96)+'Jahr4 B2C'!E64*'Jahr4 B2C'!$C64*(1+$C96)+'Jahr4 B2C'!E65*'Jahr4 B2C'!$C65*(1+$C96)+'Jahr4 B2C'!E66*'Jahr4 B2C'!$C66*(1+$C96)+'Jahr4 B2B'!E57*'Jahr4 B2B'!$C57*(1+$C96)+'Jahr4 B2B'!E58*'Jahr4 B2B'!$C58*(1+$C96)+'Jahr4 B2B'!E59*'Jahr4 B2B'!$C59*(1+$C96)+'Jahr4 B2B'!E60*'Jahr4 B2B'!$C60*(1+$C96)+'Jahr4 B2B'!E61*'Jahr4 B2B'!$C61*(1+$C96)+'Jahr4 B2B'!E62*'Jahr4 B2B'!$C62*(1+$C96)+'Jahr4 B2B'!E63*'Jahr4 B2B'!$C63*(1+$C96)+'Jahr4 B2B'!E64*'Jahr4 B2B'!$C64*(1+$C96)+'Jahr4 B2B'!E65*'Jahr4 B2B'!$C65*(1+$C96)+'Jahr4 B2B'!E66*'Jahr4 B2B'!$C66*(1+$C96)</f>
        <v>0</v>
      </c>
      <c r="G96" s="134">
        <f>'Jahr4 B2C'!F57*'Jahr4 B2C'!$C57*(1+$C96)+'Jahr4 B2C'!F58*'Jahr4 B2C'!$C58*(1+$C96)+'Jahr4 B2C'!F59*'Jahr4 B2C'!$C59*(1+$C96)+'Jahr4 B2C'!F60*'Jahr4 B2C'!$C60*(1+$C96)+'Jahr4 B2C'!F61*'Jahr4 B2C'!$C61*(1+$C96)+'Jahr4 B2C'!F62*'Jahr4 B2C'!$C62*(1+$C96)+'Jahr4 B2C'!F63*'Jahr4 B2C'!$C63*(1+$C96)+'Jahr4 B2C'!F64*'Jahr4 B2C'!$C64*(1+$C96)+'Jahr4 B2C'!F65*'Jahr4 B2C'!$C65*(1+$C96)+'Jahr4 B2C'!F66*'Jahr4 B2C'!$C66*(1+$C96)+'Jahr4 B2B'!F57*'Jahr4 B2B'!$C57*(1+$C96)+'Jahr4 B2B'!F58*'Jahr4 B2B'!$C58*(1+$C96)+'Jahr4 B2B'!F59*'Jahr4 B2B'!$C59*(1+$C96)+'Jahr4 B2B'!F60*'Jahr4 B2B'!$C60*(1+$C96)+'Jahr4 B2B'!F61*'Jahr4 B2B'!$C61*(1+$C96)+'Jahr4 B2B'!F62*'Jahr4 B2B'!$C62*(1+$C96)+'Jahr4 B2B'!F63*'Jahr4 B2B'!$C63*(1+$C96)+'Jahr4 B2B'!F64*'Jahr4 B2B'!$C64*(1+$C96)+'Jahr4 B2B'!F65*'Jahr4 B2B'!$C65*(1+$C96)+'Jahr4 B2B'!F66*'Jahr4 B2B'!$C66*(1+$C96)</f>
        <v>0</v>
      </c>
      <c r="H96" s="134">
        <f>'Jahr4 B2C'!G57*'Jahr4 B2C'!$C57*(1+$C96)+'Jahr4 B2C'!G58*'Jahr4 B2C'!$C58*(1+$C96)+'Jahr4 B2C'!G59*'Jahr4 B2C'!$C59*(1+$C96)+'Jahr4 B2C'!G60*'Jahr4 B2C'!$C60*(1+$C96)+'Jahr4 B2C'!G61*'Jahr4 B2C'!$C61*(1+$C96)+'Jahr4 B2C'!G62*'Jahr4 B2C'!$C62*(1+$C96)+'Jahr4 B2C'!G63*'Jahr4 B2C'!$C63*(1+$C96)+'Jahr4 B2C'!G64*'Jahr4 B2C'!$C64*(1+$C96)+'Jahr4 B2C'!G65*'Jahr4 B2C'!$C65*(1+$C96)+'Jahr4 B2C'!G66*'Jahr4 B2C'!$C66*(1+$C96)+'Jahr4 B2B'!G57*'Jahr4 B2B'!$C57*(1+$C96)+'Jahr4 B2B'!G58*'Jahr4 B2B'!$C58*(1+$C96)+'Jahr4 B2B'!G59*'Jahr4 B2B'!$C59*(1+$C96)+'Jahr4 B2B'!G60*'Jahr4 B2B'!$C60*(1+$C96)+'Jahr4 B2B'!G61*'Jahr4 B2B'!$C61*(1+$C96)+'Jahr4 B2B'!G62*'Jahr4 B2B'!$C62*(1+$C96)+'Jahr4 B2B'!G63*'Jahr4 B2B'!$C63*(1+$C96)+'Jahr4 B2B'!G64*'Jahr4 B2B'!$C64*(1+$C96)+'Jahr4 B2B'!G65*'Jahr4 B2B'!$C65*(1+$C96)+'Jahr4 B2B'!G66*'Jahr4 B2B'!$C66*(1+$C96)</f>
        <v>0</v>
      </c>
      <c r="I96" s="134">
        <f>'Jahr4 B2C'!H57*'Jahr4 B2C'!$C57*(1+$C96)+'Jahr4 B2C'!H58*'Jahr4 B2C'!$C58*(1+$C96)+'Jahr4 B2C'!H59*'Jahr4 B2C'!$C59*(1+$C96)+'Jahr4 B2C'!H60*'Jahr4 B2C'!$C60*(1+$C96)+'Jahr4 B2C'!H61*'Jahr4 B2C'!$C61*(1+$C96)+'Jahr4 B2C'!H62*'Jahr4 B2C'!$C62*(1+$C96)+'Jahr4 B2C'!H63*'Jahr4 B2C'!$C63*(1+$C96)+'Jahr4 B2C'!H64*'Jahr4 B2C'!$C64*(1+$C96)+'Jahr4 B2C'!H65*'Jahr4 B2C'!$C65*(1+$C96)+'Jahr4 B2C'!H66*'Jahr4 B2C'!$C66*(1+$C96)+'Jahr4 B2B'!H57*'Jahr4 B2B'!$C57*(1+$C96)+'Jahr4 B2B'!H58*'Jahr4 B2B'!$C58*(1+$C96)+'Jahr4 B2B'!H59*'Jahr4 B2B'!$C59*(1+$C96)+'Jahr4 B2B'!H60*'Jahr4 B2B'!$C60*(1+$C96)+'Jahr4 B2B'!H61*'Jahr4 B2B'!$C61*(1+$C96)+'Jahr4 B2B'!H62*'Jahr4 B2B'!$C62*(1+$C96)+'Jahr4 B2B'!H63*'Jahr4 B2B'!$C63*(1+$C96)+'Jahr4 B2B'!H64*'Jahr4 B2B'!$C64*(1+$C96)+'Jahr4 B2B'!H65*'Jahr4 B2B'!$C65*(1+$C96)+'Jahr4 B2B'!H66*'Jahr4 B2B'!$C66*(1+$C96)</f>
        <v>0</v>
      </c>
      <c r="J96" s="134">
        <f>'Jahr4 B2C'!I57*'Jahr4 B2C'!$C57*(1+$C96)+'Jahr4 B2C'!I58*'Jahr4 B2C'!$C58*(1+$C96)+'Jahr4 B2C'!I59*'Jahr4 B2C'!$C59*(1+$C96)+'Jahr4 B2C'!I60*'Jahr4 B2C'!$C60*(1+$C96)+'Jahr4 B2C'!I61*'Jahr4 B2C'!$C61*(1+$C96)+'Jahr4 B2C'!I62*'Jahr4 B2C'!$C62*(1+$C96)+'Jahr4 B2C'!I63*'Jahr4 B2C'!$C63*(1+$C96)+'Jahr4 B2C'!I64*'Jahr4 B2C'!$C64*(1+$C96)+'Jahr4 B2C'!I65*'Jahr4 B2C'!$C65*(1+$C96)+'Jahr4 B2C'!I66*'Jahr4 B2C'!$C66*(1+$C96)+'Jahr4 B2B'!I57*'Jahr4 B2B'!$C57*(1+$C96)+'Jahr4 B2B'!I58*'Jahr4 B2B'!$C58*(1+$C96)+'Jahr4 B2B'!I59*'Jahr4 B2B'!$C59*(1+$C96)+'Jahr4 B2B'!I60*'Jahr4 B2B'!$C60*(1+$C96)+'Jahr4 B2B'!I61*'Jahr4 B2B'!$C61*(1+$C96)+'Jahr4 B2B'!I62*'Jahr4 B2B'!$C62*(1+$C96)+'Jahr4 B2B'!I63*'Jahr4 B2B'!$C63*(1+$C96)+'Jahr4 B2B'!I64*'Jahr4 B2B'!$C64*(1+$C96)+'Jahr4 B2B'!I65*'Jahr4 B2B'!$C65*(1+$C96)+'Jahr4 B2B'!I66*'Jahr4 B2B'!$C66*(1+$C96)</f>
        <v>0</v>
      </c>
      <c r="K96" s="134">
        <f>'Jahr4 B2C'!J57*'Jahr4 B2C'!$C57*(1+$C96)+'Jahr4 B2C'!J58*'Jahr4 B2C'!$C58*(1+$C96)+'Jahr4 B2C'!J59*'Jahr4 B2C'!$C59*(1+$C96)+'Jahr4 B2C'!J60*'Jahr4 B2C'!$C60*(1+$C96)+'Jahr4 B2C'!J61*'Jahr4 B2C'!$C61*(1+$C96)+'Jahr4 B2C'!J62*'Jahr4 B2C'!$C62*(1+$C96)+'Jahr4 B2C'!J63*'Jahr4 B2C'!$C63*(1+$C96)+'Jahr4 B2C'!J64*'Jahr4 B2C'!$C64*(1+$C96)+'Jahr4 B2C'!J65*'Jahr4 B2C'!$C65*(1+$C96)+'Jahr4 B2C'!J66*'Jahr4 B2C'!$C66*(1+$C96)+'Jahr4 B2B'!J57*'Jahr4 B2B'!$C57*(1+$C96)+'Jahr4 B2B'!J58*'Jahr4 B2B'!$C58*(1+$C96)+'Jahr4 B2B'!J59*'Jahr4 B2B'!$C59*(1+$C96)+'Jahr4 B2B'!J60*'Jahr4 B2B'!$C60*(1+$C96)+'Jahr4 B2B'!J61*'Jahr4 B2B'!$C61*(1+$C96)+'Jahr4 B2B'!J62*'Jahr4 B2B'!$C62*(1+$C96)+'Jahr4 B2B'!J63*'Jahr4 B2B'!$C63*(1+$C96)+'Jahr4 B2B'!J64*'Jahr4 B2B'!$C64*(1+$C96)+'Jahr4 B2B'!J65*'Jahr4 B2B'!$C65*(1+$C96)+'Jahr4 B2B'!J66*'Jahr4 B2B'!$C66*(1+$C96)</f>
        <v>0</v>
      </c>
      <c r="L96" s="134">
        <f>'Jahr4 B2C'!K57*'Jahr4 B2C'!$C57*(1+$C96)+'Jahr4 B2C'!K58*'Jahr4 B2C'!$C58*(1+$C96)+'Jahr4 B2C'!K59*'Jahr4 B2C'!$C59*(1+$C96)+'Jahr4 B2C'!K60*'Jahr4 B2C'!$C60*(1+$C96)+'Jahr4 B2C'!K61*'Jahr4 B2C'!$C61*(1+$C96)+'Jahr4 B2C'!K62*'Jahr4 B2C'!$C62*(1+$C96)+'Jahr4 B2C'!K63*'Jahr4 B2C'!$C63*(1+$C96)+'Jahr4 B2C'!K64*'Jahr4 B2C'!$C64*(1+$C96)+'Jahr4 B2C'!K65*'Jahr4 B2C'!$C65*(1+$C96)+'Jahr4 B2C'!K66*'Jahr4 B2C'!$C66*(1+$C96)+'Jahr4 B2B'!K57*'Jahr4 B2B'!$C57*(1+$C96)+'Jahr4 B2B'!K58*'Jahr4 B2B'!$C58*(1+$C96)+'Jahr4 B2B'!K59*'Jahr4 B2B'!$C59*(1+$C96)+'Jahr4 B2B'!K60*'Jahr4 B2B'!$C60*(1+$C96)+'Jahr4 B2B'!K61*'Jahr4 B2B'!$C61*(1+$C96)+'Jahr4 B2B'!K62*'Jahr4 B2B'!$C62*(1+$C96)+'Jahr4 B2B'!K63*'Jahr4 B2B'!$C63*(1+$C96)+'Jahr4 B2B'!K64*'Jahr4 B2B'!$C64*(1+$C96)+'Jahr4 B2B'!K65*'Jahr4 B2B'!$C65*(1+$C96)+'Jahr4 B2B'!K66*'Jahr4 B2B'!$C66*(1+$C96)</f>
        <v>0</v>
      </c>
      <c r="M96" s="134">
        <f>'Jahr4 B2C'!L57*'Jahr4 B2C'!$C57*(1+$C96)+'Jahr4 B2C'!L58*'Jahr4 B2C'!$C58*(1+$C96)+'Jahr4 B2C'!L59*'Jahr4 B2C'!$C59*(1+$C96)+'Jahr4 B2C'!L60*'Jahr4 B2C'!$C60*(1+$C96)+'Jahr4 B2C'!L61*'Jahr4 B2C'!$C61*(1+$C96)+'Jahr4 B2C'!L62*'Jahr4 B2C'!$C62*(1+$C96)+'Jahr4 B2C'!L63*'Jahr4 B2C'!$C63*(1+$C96)+'Jahr4 B2C'!L64*'Jahr4 B2C'!$C64*(1+$C96)+'Jahr4 B2C'!L65*'Jahr4 B2C'!$C65*(1+$C96)+'Jahr4 B2C'!L66*'Jahr4 B2C'!$C66*(1+$C96)+'Jahr4 B2B'!L57*'Jahr4 B2B'!$C57*(1+$C96)+'Jahr4 B2B'!L58*'Jahr4 B2B'!$C58*(1+$C96)+'Jahr4 B2B'!L59*'Jahr4 B2B'!$C59*(1+$C96)+'Jahr4 B2B'!L60*'Jahr4 B2B'!$C60*(1+$C96)+'Jahr4 B2B'!L61*'Jahr4 B2B'!$C61*(1+$C96)+'Jahr4 B2B'!L62*'Jahr4 B2B'!$C62*(1+$C96)+'Jahr4 B2B'!L63*'Jahr4 B2B'!$C63*(1+$C96)+'Jahr4 B2B'!L64*'Jahr4 B2B'!$C64*(1+$C96)+'Jahr4 B2B'!L65*'Jahr4 B2B'!$C65*(1+$C96)+'Jahr4 B2B'!L66*'Jahr4 B2B'!$C66*(1+$C96)</f>
        <v>0</v>
      </c>
      <c r="N96" s="134">
        <f>'Jahr4 B2C'!M57*'Jahr4 B2C'!$C57*(1+$C96)+'Jahr4 B2C'!M58*'Jahr4 B2C'!$C58*(1+$C96)+'Jahr4 B2C'!M59*'Jahr4 B2C'!$C59*(1+$C96)+'Jahr4 B2C'!M60*'Jahr4 B2C'!$C60*(1+$C96)+'Jahr4 B2C'!M61*'Jahr4 B2C'!$C61*(1+$C96)+'Jahr4 B2C'!M62*'Jahr4 B2C'!$C62*(1+$C96)+'Jahr4 B2C'!M63*'Jahr4 B2C'!$C63*(1+$C96)+'Jahr4 B2C'!M64*'Jahr4 B2C'!$C64*(1+$C96)+'Jahr4 B2C'!M65*'Jahr4 B2C'!$C65*(1+$C96)+'Jahr4 B2C'!M66*'Jahr4 B2C'!$C66*(1+$C96)+'Jahr4 B2B'!M57*'Jahr4 B2B'!$C57*(1+$C96)+'Jahr4 B2B'!M58*'Jahr4 B2B'!$C58*(1+$C96)+'Jahr4 B2B'!M59*'Jahr4 B2B'!$C59*(1+$C96)+'Jahr4 B2B'!M60*'Jahr4 B2B'!$C60*(1+$C96)+'Jahr4 B2B'!M61*'Jahr4 B2B'!$C61*(1+$C96)+'Jahr4 B2B'!M62*'Jahr4 B2B'!$C62*(1+$C96)+'Jahr4 B2B'!M63*'Jahr4 B2B'!$C63*(1+$C96)+'Jahr4 B2B'!M64*'Jahr4 B2B'!$C64*(1+$C96)+'Jahr4 B2B'!M65*'Jahr4 B2B'!$C65*(1+$C96)+'Jahr4 B2B'!M66*'Jahr4 B2B'!$C66*(1+$C96)</f>
        <v>0</v>
      </c>
      <c r="O96" s="134">
        <f>'Jahr4 B2C'!N57*'Jahr4 B2C'!$C57*(1+$C96)+'Jahr4 B2C'!N58*'Jahr4 B2C'!$C58*(1+$C96)+'Jahr4 B2C'!N59*'Jahr4 B2C'!$C59*(1+$C96)+'Jahr4 B2C'!N60*'Jahr4 B2C'!$C60*(1+$C96)+'Jahr4 B2C'!N61*'Jahr4 B2C'!$C61*(1+$C96)+'Jahr4 B2C'!N62*'Jahr4 B2C'!$C62*(1+$C96)+'Jahr4 B2C'!N63*'Jahr4 B2C'!$C63*(1+$C96)+'Jahr4 B2C'!N64*'Jahr4 B2C'!$C64*(1+$C96)+'Jahr4 B2C'!N65*'Jahr4 B2C'!$C65*(1+$C96)+'Jahr4 B2C'!N66*'Jahr4 B2C'!$C66*(1+$C96)+'Jahr4 B2B'!N57*'Jahr4 B2B'!$C57*(1+$C96)+'Jahr4 B2B'!N58*'Jahr4 B2B'!$C58*(1+$C96)+'Jahr4 B2B'!N59*'Jahr4 B2B'!$C59*(1+$C96)+'Jahr4 B2B'!N60*'Jahr4 B2B'!$C60*(1+$C96)+'Jahr4 B2B'!N61*'Jahr4 B2B'!$C61*(1+$C96)+'Jahr4 B2B'!N62*'Jahr4 B2B'!$C62*(1+$C96)+'Jahr4 B2B'!N63*'Jahr4 B2B'!$C63*(1+$C96)+'Jahr4 B2B'!N64*'Jahr4 B2B'!$C64*(1+$C96)+'Jahr4 B2B'!N65*'Jahr4 B2B'!$C65*(1+$C96)+'Jahr4 B2B'!N66*'Jahr4 B2B'!$C66*(1+$C96)</f>
        <v>0</v>
      </c>
      <c r="P96" s="134">
        <f>'Jahr4 B2C'!O57*'Jahr4 B2C'!$C57*(1+$C96)+'Jahr4 B2C'!O58*'Jahr4 B2C'!$C58*(1+$C96)+'Jahr4 B2C'!O59*'Jahr4 B2C'!$C59*(1+$C96)+'Jahr4 B2C'!O60*'Jahr4 B2C'!$C60*(1+$C96)+'Jahr4 B2C'!O61*'Jahr4 B2C'!$C61*(1+$C96)+'Jahr4 B2C'!O62*'Jahr4 B2C'!$C62*(1+$C96)+'Jahr4 B2C'!O63*'Jahr4 B2C'!$C63*(1+$C96)+'Jahr4 B2C'!O64*'Jahr4 B2C'!$C64*(1+$C96)+'Jahr4 B2C'!O65*'Jahr4 B2C'!$C65*(1+$C96)+'Jahr4 B2C'!O66*'Jahr4 B2C'!$C66*(1+$C96)+'Jahr4 B2B'!O57*'Jahr4 B2B'!$C57*(1+$C96)+'Jahr4 B2B'!O58*'Jahr4 B2B'!$C58*(1+$C96)+'Jahr4 B2B'!O59*'Jahr4 B2B'!$C59*(1+$C96)+'Jahr4 B2B'!O60*'Jahr4 B2B'!$C60*(1+$C96)+'Jahr4 B2B'!O61*'Jahr4 B2B'!$C61*(1+$C96)+'Jahr4 B2B'!O62*'Jahr4 B2B'!$C62*(1+$C96)+'Jahr4 B2B'!O63*'Jahr4 B2B'!$C63*(1+$C96)+'Jahr4 B2B'!O64*'Jahr4 B2B'!$C64*(1+$C96)+'Jahr4 B2B'!O65*'Jahr4 B2B'!$C65*(1+$C96)+'Jahr4 B2B'!O66*'Jahr4 B2B'!$C66*(1+$C96)</f>
        <v>0</v>
      </c>
      <c r="Q96" s="134">
        <f>'Jahr4 B2C'!P57*'Jahr4 B2C'!$C57*(1+$C96)+'Jahr4 B2C'!P58*'Jahr4 B2C'!$C58*(1+$C96)+'Jahr4 B2C'!P59*'Jahr4 B2C'!$C59*(1+$C96)+'Jahr4 B2C'!P60*'Jahr4 B2C'!$C60*(1+$C96)+'Jahr4 B2C'!P61*'Jahr4 B2C'!$C61*(1+$C96)+'Jahr4 B2C'!P62*'Jahr4 B2C'!$C62*(1+$C96)+'Jahr4 B2C'!P63*'Jahr4 B2C'!$C63*(1+$C96)+'Jahr4 B2C'!P64*'Jahr4 B2C'!$C64*(1+$C96)+'Jahr4 B2C'!P65*'Jahr4 B2C'!$C65*(1+$C96)+'Jahr4 B2C'!P66*'Jahr4 B2C'!$C66*(1+$C96)+'Jahr4 B2B'!P57*'Jahr4 B2B'!$C57*(1+$C96)+'Jahr4 B2B'!P58*'Jahr4 B2B'!$C58*(1+$C96)+'Jahr4 B2B'!P59*'Jahr4 B2B'!$C59*(1+$C96)+'Jahr4 B2B'!P60*'Jahr4 B2B'!$C60*(1+$C96)+'Jahr4 B2B'!P61*'Jahr4 B2B'!$C61*(1+$C96)+'Jahr4 B2B'!P62*'Jahr4 B2B'!$C62*(1+$C96)+'Jahr4 B2B'!P63*'Jahr4 B2B'!$C63*(1+$C96)+'Jahr4 B2B'!P64*'Jahr4 B2B'!$C64*(1+$C96)+'Jahr4 B2B'!P65*'Jahr4 B2B'!$C65*(1+$C96)+'Jahr4 B2B'!P66*'Jahr4 B2B'!$C66*(1+$C96)</f>
        <v>0</v>
      </c>
      <c r="R96" s="134">
        <f t="shared" si="67"/>
        <v>0</v>
      </c>
      <c r="S96" s="56"/>
      <c r="T96" s="56"/>
      <c r="U96" s="195"/>
      <c r="V96" s="195"/>
      <c r="W96" s="195"/>
      <c r="X96" s="195"/>
      <c r="Y96" s="195"/>
      <c r="Z96" s="195"/>
      <c r="AA96" s="195"/>
      <c r="AB96" s="195"/>
      <c r="AC96" s="195"/>
      <c r="AD96" s="195"/>
      <c r="AE96" s="195"/>
      <c r="AF96" s="195"/>
      <c r="AG96" s="195"/>
      <c r="AH96" s="195"/>
      <c r="AI96" s="195"/>
      <c r="AJ96" s="195"/>
      <c r="AK96" s="195"/>
      <c r="AL96" s="195"/>
    </row>
    <row r="97" ht="3.75" customHeight="1">
      <c r="A97" s="15"/>
      <c r="B97" s="196"/>
      <c r="C97" s="217"/>
      <c r="D97" s="198"/>
      <c r="E97" s="134"/>
      <c r="F97" s="134"/>
      <c r="G97" s="134"/>
      <c r="H97" s="134"/>
      <c r="I97" s="134"/>
      <c r="J97" s="134"/>
      <c r="K97" s="134"/>
      <c r="L97" s="134"/>
      <c r="M97" s="134"/>
      <c r="N97" s="134"/>
      <c r="O97" s="134"/>
      <c r="P97" s="134"/>
      <c r="Q97" s="134"/>
      <c r="R97" s="134"/>
      <c r="S97" s="56"/>
      <c r="T97" s="56"/>
      <c r="U97" s="195"/>
      <c r="V97" s="195"/>
      <c r="W97" s="195"/>
      <c r="X97" s="195"/>
      <c r="Y97" s="195"/>
      <c r="Z97" s="195"/>
      <c r="AA97" s="195"/>
      <c r="AB97" s="195"/>
      <c r="AC97" s="195"/>
      <c r="AD97" s="195"/>
      <c r="AE97" s="195"/>
      <c r="AF97" s="195"/>
      <c r="AG97" s="195"/>
      <c r="AH97" s="195"/>
      <c r="AI97" s="195"/>
      <c r="AJ97" s="195"/>
      <c r="AK97" s="195"/>
      <c r="AL97" s="195"/>
    </row>
    <row r="98" ht="18.0" customHeight="1">
      <c r="A98" s="190" t="s">
        <v>338</v>
      </c>
      <c r="B98" s="191" t="s">
        <v>339</v>
      </c>
      <c r="C98" s="233"/>
      <c r="D98" s="193"/>
      <c r="E98" s="194">
        <f t="shared" ref="E98:Q98" si="69">E99-E100</f>
        <v>0</v>
      </c>
      <c r="F98" s="194">
        <f t="shared" si="69"/>
        <v>0</v>
      </c>
      <c r="G98" s="194">
        <f t="shared" si="69"/>
        <v>0</v>
      </c>
      <c r="H98" s="194">
        <f t="shared" si="69"/>
        <v>0</v>
      </c>
      <c r="I98" s="194">
        <f t="shared" si="69"/>
        <v>0</v>
      </c>
      <c r="J98" s="194">
        <f t="shared" si="69"/>
        <v>0</v>
      </c>
      <c r="K98" s="194">
        <f t="shared" si="69"/>
        <v>0</v>
      </c>
      <c r="L98" s="194">
        <f t="shared" si="69"/>
        <v>0</v>
      </c>
      <c r="M98" s="194">
        <f t="shared" si="69"/>
        <v>0</v>
      </c>
      <c r="N98" s="194">
        <f t="shared" si="69"/>
        <v>0</v>
      </c>
      <c r="O98" s="194">
        <f t="shared" si="69"/>
        <v>0</v>
      </c>
      <c r="P98" s="194">
        <f t="shared" si="69"/>
        <v>0</v>
      </c>
      <c r="Q98" s="194">
        <f t="shared" si="69"/>
        <v>0</v>
      </c>
      <c r="R98" s="194">
        <f t="shared" ref="R98:R100" si="70">F98+G98+H98+I98+J98+K98+L98+M98+N98+O98+P98+Q98</f>
        <v>0</v>
      </c>
      <c r="S98" s="213"/>
      <c r="T98" s="213"/>
      <c r="U98" s="214"/>
      <c r="V98" s="214"/>
      <c r="W98" s="214"/>
      <c r="X98" s="214"/>
      <c r="Y98" s="214"/>
      <c r="Z98" s="214"/>
      <c r="AA98" s="214"/>
      <c r="AB98" s="214"/>
      <c r="AC98" s="214"/>
      <c r="AD98" s="214"/>
      <c r="AE98" s="214"/>
      <c r="AF98" s="214"/>
      <c r="AG98" s="214"/>
      <c r="AH98" s="214"/>
      <c r="AI98" s="214"/>
      <c r="AJ98" s="214"/>
      <c r="AK98" s="214"/>
      <c r="AL98" s="214"/>
    </row>
    <row r="99" ht="15.0" customHeight="1">
      <c r="A99" s="15"/>
      <c r="B99" s="196" t="s">
        <v>111</v>
      </c>
      <c r="C99" s="217"/>
      <c r="D99" s="198"/>
      <c r="E99" s="134">
        <f>'LIQ Jahr3'!Q99</f>
        <v>0</v>
      </c>
      <c r="F99" s="134">
        <f t="array" ref="F99">SUM('LIQ Jahr3'!Q12:Q16)-(SUMPRODUCT(1/(1+'LIQ Jahr3'!$C12:$C16),'LIQ Jahr3'!Q12:Q16))+SUM('LIQ Jahr3'!Q19:Q23)-(SUMPRODUCT(1/(1+'LIQ Jahr3'!$C19:$C23),'LIQ Jahr3'!Q19:Q23))</f>
        <v>0</v>
      </c>
      <c r="G99" s="134">
        <f t="array" ref="G99">SUM(F12:F16)-(SUMPRODUCT(1/(1+$C12:$C16),F12:F16))+SUM(F19:F23)-(SUMPRODUCT(1/(1+$C19:$C23),F19:F23))</f>
        <v>0</v>
      </c>
      <c r="H99" s="134">
        <f t="array" ref="H99">SUM(G12:G16)-(SUMPRODUCT(1/(1+$C12:$C16),G12:G16))+SUM(G19:G23)-(SUMPRODUCT(1/(1+$C19:$C23),G19:G23))</f>
        <v>0</v>
      </c>
      <c r="I99" s="134">
        <f t="array" ref="I99">SUM(H12:H16)-(SUMPRODUCT(1/(1+$C12:$C16),H12:H16))+SUM(H19:H23)-(SUMPRODUCT(1/(1+$C19:$C23),H19:H23))</f>
        <v>0</v>
      </c>
      <c r="J99" s="134">
        <f t="array" ref="J99">SUM(I12:I16)-(SUMPRODUCT(1/(1+$C12:$C16),I12:I16))+SUM(I19:I23)-(SUMPRODUCT(1/(1+$C19:$C23),I19:I23))</f>
        <v>0</v>
      </c>
      <c r="K99" s="134">
        <f t="array" ref="K99">SUM(J12:J16)-(SUMPRODUCT(1/(1+$C12:$C16),J12:J16))+SUM(J19:J23)-(SUMPRODUCT(1/(1+$C19:$C23),J19:J23))</f>
        <v>0</v>
      </c>
      <c r="L99" s="134">
        <f t="array" ref="L99">SUM(K12:K16)-(SUMPRODUCT(1/(1+$C12:$C16),K12:K16))+SUM(K19:K23)-(SUMPRODUCT(1/(1+$C19:$C23),K19:K23))</f>
        <v>0</v>
      </c>
      <c r="M99" s="134">
        <f t="array" ref="M99">SUM(L12:L16)-(SUMPRODUCT(1/(1+$C12:$C16),L12:L16))+SUM(L19:L23)-(SUMPRODUCT(1/(1+$C19:$C23),L19:L23))</f>
        <v>0</v>
      </c>
      <c r="N99" s="134">
        <f t="array" ref="N99">SUM(M12:M16)-(SUMPRODUCT(1/(1+$C12:$C16),M12:M16))+SUM(M19:M23)-(SUMPRODUCT(1/(1+$C19:$C23),M19:M23))</f>
        <v>0</v>
      </c>
      <c r="O99" s="134">
        <f t="array" ref="O99">SUM(N12:N16)-(SUMPRODUCT(1/(1+$C12:$C16),N12:N16))+SUM(N19:N23)-(SUMPRODUCT(1/(1+$C19:$C23),N19:N23))</f>
        <v>0</v>
      </c>
      <c r="P99" s="134">
        <f t="array" ref="P99">SUM(O12:O16)-(SUMPRODUCT(1/(1+$C12:$C16),O12:O16))+SUM(O19:O23)-(SUMPRODUCT(1/(1+$C19:$C23),O19:O23))</f>
        <v>0</v>
      </c>
      <c r="Q99" s="134">
        <f t="array" ref="Q99">SUM(P12:P16)-(SUMPRODUCT(1/(1+$C12:$C16),P12:P16))+SUM(P19:P23)-(SUMPRODUCT(1/(1+$C19:$C23),P19:P23))</f>
        <v>0</v>
      </c>
      <c r="R99" s="134">
        <f t="shared" si="70"/>
        <v>0</v>
      </c>
      <c r="S99" s="56"/>
      <c r="T99" s="56"/>
      <c r="U99" s="195"/>
      <c r="V99" s="195"/>
      <c r="W99" s="195"/>
      <c r="X99" s="195"/>
      <c r="Y99" s="195"/>
      <c r="Z99" s="195"/>
      <c r="AA99" s="195"/>
      <c r="AB99" s="195"/>
      <c r="AC99" s="195"/>
      <c r="AD99" s="195"/>
      <c r="AE99" s="195"/>
      <c r="AF99" s="195"/>
      <c r="AG99" s="195"/>
      <c r="AH99" s="195"/>
      <c r="AI99" s="195"/>
      <c r="AJ99" s="195"/>
      <c r="AK99" s="195"/>
      <c r="AL99" s="195"/>
    </row>
    <row r="100" ht="15.0" customHeight="1">
      <c r="A100" s="15"/>
      <c r="B100" s="196" t="s">
        <v>340</v>
      </c>
      <c r="C100" s="217"/>
      <c r="D100" s="198"/>
      <c r="E100" s="134">
        <f>'LIQ Jahr3'!Q100</f>
        <v>0</v>
      </c>
      <c r="F100" s="134">
        <f t="array" ref="F100">SUM('LIQ Jahr3'!Q37:Q38)-(SUMPRODUCT(1/(1+'LIQ Jahr3'!$C37:$C38),'LIQ Jahr3'!Q37:Q38))+SUM('LIQ Jahr3'!Q43:Q47)-(SUMPRODUCT(1/(1+'LIQ Jahr3'!$C43:$C47),'LIQ Jahr3'!Q43:Q47))+SUM('LIQ Jahr3'!Q50:Q54)-(SUMPRODUCT(1/(1+'LIQ Jahr3'!$C50:$C54),'LIQ Jahr3'!Q50:Q54))+SUM('LIQ Jahr3'!Q57:Q61)-(SUMPRODUCT(1/(1+'LIQ Jahr3'!$C57:$C61),'LIQ Jahr3'!Q57:Q61))+SUM('LIQ Jahr3'!Q64:Q68)-(SUMPRODUCT(1/(1+'LIQ Jahr3'!$C64:$C68),'LIQ Jahr3'!Q64:Q68))+SUM('LIQ Jahr3'!Q71:Q85)-(SUMPRODUCT(1/(1+'LIQ Jahr3'!$C71:$C85),'LIQ Jahr3'!Q71:Q85))+SUM('LIQ Jahr3'!Q92:Q96)-(SUMPRODUCT(1/(1+'LIQ Jahr3'!$C92:$C96),'LIQ Jahr3'!Q92:Q96))</f>
        <v>0</v>
      </c>
      <c r="G100" s="134">
        <f t="array" ref="G100">SUM(F37:F38)-(SUMPRODUCT(1/(1+$C37:$C38),F37:F38))+SUM(F43:F47)-(SUMPRODUCT(1/(1+$C43:$C47),F43:F47))+SUM(F50:F54)-(SUMPRODUCT(1/(1+$C50:$C54),F50:F54))+SUM(F57:F61)-(SUMPRODUCT(1/(1+$C57:$C61),F57:F61))+SUM(F64:F68)-(SUMPRODUCT(1/(1+$C64:$C68),F64:F68))+SUM(F71:F85)-(SUMPRODUCT(1/(1+$C71:$C85),F71:F85))+SUM(F92:F96)-(SUMPRODUCT(1/(1+$C92:$C96),F92:F96))</f>
        <v>0</v>
      </c>
      <c r="H100" s="134">
        <f t="array" ref="H100">SUM(G37:G38)-(SUMPRODUCT(1/(1+$C37:$C38),G37:G38))+SUM(G43:G47)-(SUMPRODUCT(1/(1+$C43:$C47),G43:G47))+SUM(G50:G54)-(SUMPRODUCT(1/(1+$C50:$C54),G50:G54))+SUM(G57:G61)-(SUMPRODUCT(1/(1+$C57:$C61),G57:G61))+SUM(G64:G68)-(SUMPRODUCT(1/(1+$C64:$C68),G64:G68))+SUM(G71:G85)-(SUMPRODUCT(1/(1+$C71:$C85),G71:G85))+SUM(G92:G96)-(SUMPRODUCT(1/(1+$C92:$C96),G92:G96))</f>
        <v>0</v>
      </c>
      <c r="I100" s="134">
        <f t="array" ref="I100">SUM(H37:H38)-(SUMPRODUCT(1/(1+$C37:$C38),H37:H38))+SUM(H43:H47)-(SUMPRODUCT(1/(1+$C43:$C47),H43:H47))+SUM(H50:H54)-(SUMPRODUCT(1/(1+$C50:$C54),H50:H54))+SUM(H57:H61)-(SUMPRODUCT(1/(1+$C57:$C61),H57:H61))+SUM(H64:H68)-(SUMPRODUCT(1/(1+$C64:$C68),H64:H68))+SUM(H71:H85)-(SUMPRODUCT(1/(1+$C71:$C85),H71:H85))+SUM(H92:H96)-(SUMPRODUCT(1/(1+$C92:$C96),H92:H96))</f>
        <v>0</v>
      </c>
      <c r="J100" s="134">
        <f t="array" ref="J100">SUM(I37:I38)-(SUMPRODUCT(1/(1+$C37:$C38),I37:I38))+SUM(I43:I47)-(SUMPRODUCT(1/(1+$C43:$C47),I43:I47))+SUM(I50:I54)-(SUMPRODUCT(1/(1+$C50:$C54),I50:I54))+SUM(I57:I61)-(SUMPRODUCT(1/(1+$C57:$C61),I57:I61))+SUM(I64:I68)-(SUMPRODUCT(1/(1+$C64:$C68),I64:I68))+SUM(I71:I85)-(SUMPRODUCT(1/(1+$C71:$C85),I71:I85))+SUM(I92:I96)-(SUMPRODUCT(1/(1+$C92:$C96),I92:I96))</f>
        <v>0</v>
      </c>
      <c r="K100" s="134">
        <f t="array" ref="K100">SUM(J37:J38)-(SUMPRODUCT(1/(1+$C37:$C38),J37:J38))+SUM(J43:J47)-(SUMPRODUCT(1/(1+$C43:$C47),J43:J47))+SUM(J50:J54)-(SUMPRODUCT(1/(1+$C50:$C54),J50:J54))+SUM(J57:J61)-(SUMPRODUCT(1/(1+$C57:$C61),J57:J61))+SUM(J64:J68)-(SUMPRODUCT(1/(1+$C64:$C68),J64:J68))+SUM(J71:J85)-(SUMPRODUCT(1/(1+$C71:$C85),J71:J85))+SUM(J92:J96)-(SUMPRODUCT(1/(1+$C92:$C96),J92:J96))</f>
        <v>0</v>
      </c>
      <c r="L100" s="134">
        <f t="array" ref="L100">SUM(K37:K38)-(SUMPRODUCT(1/(1+$C37:$C38),K37:K38))+SUM(K43:K47)-(SUMPRODUCT(1/(1+$C43:$C47),K43:K47))+SUM(K50:K54)-(SUMPRODUCT(1/(1+$C50:$C54),K50:K54))+SUM(K57:K61)-(SUMPRODUCT(1/(1+$C57:$C61),K57:K61))+SUM(K64:K68)-(SUMPRODUCT(1/(1+$C64:$C68),K64:K68))+SUM(K71:K85)-(SUMPRODUCT(1/(1+$C71:$C85),K71:K85))+SUM(K92:K96)-(SUMPRODUCT(1/(1+$C92:$C96),K92:K96))</f>
        <v>0</v>
      </c>
      <c r="M100" s="134">
        <f t="array" ref="M100">SUM(L37:L38)-(SUMPRODUCT(1/(1+$C37:$C38),L37:L38))+SUM(L43:L47)-(SUMPRODUCT(1/(1+$C43:$C47),L43:L47))+SUM(L50:L54)-(SUMPRODUCT(1/(1+$C50:$C54),L50:L54))+SUM(L57:L61)-(SUMPRODUCT(1/(1+$C57:$C61),L57:L61))+SUM(L64:L68)-(SUMPRODUCT(1/(1+$C64:$C68),L64:L68))+SUM(L71:L85)-(SUMPRODUCT(1/(1+$C71:$C85),L71:L85))+SUM(L92:L96)-(SUMPRODUCT(1/(1+$C92:$C96),L92:L96))</f>
        <v>0</v>
      </c>
      <c r="N100" s="134">
        <f t="array" ref="N100">SUM(M37:M38)-(SUMPRODUCT(1/(1+$C37:$C38),M37:M38))+SUM(M43:M47)-(SUMPRODUCT(1/(1+$C43:$C47),M43:M47))+SUM(M50:M54)-(SUMPRODUCT(1/(1+$C50:$C54),M50:M54))+SUM(M57:M61)-(SUMPRODUCT(1/(1+$C57:$C61),M57:M61))+SUM(M64:M68)-(SUMPRODUCT(1/(1+$C64:$C68),M64:M68))+SUM(M71:M85)-(SUMPRODUCT(1/(1+$C71:$C85),M71:M85))+SUM(M92:M96)-(SUMPRODUCT(1/(1+$C92:$C96),M92:M96))</f>
        <v>0</v>
      </c>
      <c r="O100" s="134">
        <f t="array" ref="O100">SUM(N37:N38)-(SUMPRODUCT(1/(1+$C37:$C38),N37:N38))+SUM(N43:N47)-(SUMPRODUCT(1/(1+$C43:$C47),N43:N47))+SUM(N50:N54)-(SUMPRODUCT(1/(1+$C50:$C54),N50:N54))+SUM(N57:N61)-(SUMPRODUCT(1/(1+$C57:$C61),N57:N61))+SUM(N64:N68)-(SUMPRODUCT(1/(1+$C64:$C68),N64:N68))+SUM(N71:N85)-(SUMPRODUCT(1/(1+$C71:$C85),N71:N85))+SUM(N92:N96)-(SUMPRODUCT(1/(1+$C92:$C96),N92:N96))</f>
        <v>0</v>
      </c>
      <c r="P100" s="134">
        <f t="array" ref="P100">SUM(O37:O38)-(SUMPRODUCT(1/(1+$C37:$C38),O37:O38))+SUM(O43:O47)-(SUMPRODUCT(1/(1+$C43:$C47),O43:O47))+SUM(O50:O54)-(SUMPRODUCT(1/(1+$C50:$C54),O50:O54))+SUM(O57:O61)-(SUMPRODUCT(1/(1+$C57:$C61),O57:O61))+SUM(O64:O68)-(SUMPRODUCT(1/(1+$C64:$C68),O64:O68))+SUM(O71:O85)-(SUMPRODUCT(1/(1+$C71:$C85),O71:O85))+SUM(O92:O96)-(SUMPRODUCT(1/(1+$C92:$C96),O92:O96))</f>
        <v>0</v>
      </c>
      <c r="Q100" s="134">
        <f t="array" ref="Q100">SUM(P37:P38)-(SUMPRODUCT(1/(1+$C37:$C38),P37:P38))+SUM(P43:P47)-(SUMPRODUCT(1/(1+$C43:$C47),P43:P47))+SUM(P50:P54)-(SUMPRODUCT(1/(1+$C50:$C54),P50:P54))+SUM(P57:P61)-(SUMPRODUCT(1/(1+$C57:$C61),P57:P61))+SUM(P64:P68)-(SUMPRODUCT(1/(1+$C64:$C68),P64:P68))+SUM(P71:P85)-(SUMPRODUCT(1/(1+$C71:$C85),P71:P85))+SUM(P92:P96)-(SUMPRODUCT(1/(1+$C92:$C96),P92:P96))</f>
        <v>0</v>
      </c>
      <c r="R100" s="134">
        <f t="shared" si="70"/>
        <v>0</v>
      </c>
      <c r="S100" s="56"/>
      <c r="T100" s="56"/>
      <c r="U100" s="195"/>
      <c r="V100" s="195"/>
      <c r="W100" s="195"/>
      <c r="X100" s="195"/>
      <c r="Y100" s="195"/>
      <c r="Z100" s="195"/>
      <c r="AA100" s="195"/>
      <c r="AB100" s="195"/>
      <c r="AC100" s="195"/>
      <c r="AD100" s="195"/>
      <c r="AE100" s="195"/>
      <c r="AF100" s="195"/>
      <c r="AG100" s="195"/>
      <c r="AH100" s="195"/>
      <c r="AI100" s="195"/>
      <c r="AJ100" s="195"/>
      <c r="AK100" s="195"/>
      <c r="AL100" s="195"/>
    </row>
    <row r="101" ht="3.75" customHeight="1">
      <c r="A101" s="40"/>
      <c r="B101" s="239"/>
      <c r="C101" s="240"/>
      <c r="D101" s="241"/>
      <c r="E101" s="242"/>
      <c r="F101" s="242"/>
      <c r="G101" s="242"/>
      <c r="H101" s="242"/>
      <c r="I101" s="242"/>
      <c r="J101" s="242"/>
      <c r="K101" s="242"/>
      <c r="L101" s="242"/>
      <c r="M101" s="242"/>
      <c r="N101" s="242"/>
      <c r="O101" s="242"/>
      <c r="P101" s="242"/>
      <c r="Q101" s="242"/>
      <c r="R101" s="243"/>
      <c r="S101" s="91"/>
      <c r="T101" s="91"/>
      <c r="U101" s="244"/>
      <c r="V101" s="244"/>
      <c r="W101" s="244"/>
      <c r="X101" s="244"/>
      <c r="Y101" s="244"/>
      <c r="Z101" s="244"/>
      <c r="AA101" s="244"/>
      <c r="AB101" s="244"/>
      <c r="AC101" s="244"/>
      <c r="AD101" s="244"/>
      <c r="AE101" s="244"/>
      <c r="AF101" s="244"/>
      <c r="AG101" s="244"/>
      <c r="AH101" s="244"/>
      <c r="AI101" s="244"/>
      <c r="AJ101" s="244"/>
      <c r="AK101" s="244"/>
      <c r="AL101" s="244"/>
    </row>
    <row r="102" ht="18.0" customHeight="1">
      <c r="A102" s="190" t="s">
        <v>341</v>
      </c>
      <c r="B102" s="191" t="s">
        <v>342</v>
      </c>
      <c r="C102" s="233"/>
      <c r="D102" s="193"/>
      <c r="E102" s="194">
        <f t="shared" ref="E102:Q102" si="71">SUM(E103:E104)</f>
        <v>0</v>
      </c>
      <c r="F102" s="194">
        <f t="shared" si="71"/>
        <v>0</v>
      </c>
      <c r="G102" s="194">
        <f t="shared" si="71"/>
        <v>0</v>
      </c>
      <c r="H102" s="194">
        <f t="shared" si="71"/>
        <v>0</v>
      </c>
      <c r="I102" s="194">
        <f t="shared" si="71"/>
        <v>0</v>
      </c>
      <c r="J102" s="194">
        <f t="shared" si="71"/>
        <v>0</v>
      </c>
      <c r="K102" s="194">
        <f t="shared" si="71"/>
        <v>0</v>
      </c>
      <c r="L102" s="194">
        <f t="shared" si="71"/>
        <v>0</v>
      </c>
      <c r="M102" s="194">
        <f t="shared" si="71"/>
        <v>0</v>
      </c>
      <c r="N102" s="194">
        <f t="shared" si="71"/>
        <v>0</v>
      </c>
      <c r="O102" s="194">
        <f t="shared" si="71"/>
        <v>0</v>
      </c>
      <c r="P102" s="194">
        <f t="shared" si="71"/>
        <v>0</v>
      </c>
      <c r="Q102" s="194">
        <f t="shared" si="71"/>
        <v>0</v>
      </c>
      <c r="R102" s="194">
        <f t="shared" ref="R102:R104" si="72">F102+G102+H102+I102+J102+K102+L102+M102+N102+O102+P102+Q102</f>
        <v>0</v>
      </c>
      <c r="S102" s="56"/>
      <c r="T102" s="56"/>
      <c r="U102" s="195"/>
      <c r="V102" s="195"/>
      <c r="W102" s="195"/>
      <c r="X102" s="195"/>
      <c r="Y102" s="195"/>
      <c r="Z102" s="195"/>
      <c r="AA102" s="195"/>
      <c r="AB102" s="195"/>
      <c r="AC102" s="195"/>
      <c r="AD102" s="195"/>
      <c r="AE102" s="195"/>
      <c r="AF102" s="195"/>
      <c r="AG102" s="195"/>
      <c r="AH102" s="195"/>
      <c r="AI102" s="195"/>
      <c r="AJ102" s="195"/>
      <c r="AK102" s="195"/>
      <c r="AL102" s="195"/>
    </row>
    <row r="103" ht="15.0" customHeight="1">
      <c r="A103" s="15"/>
      <c r="B103" s="196" t="s">
        <v>343</v>
      </c>
      <c r="C103" s="217"/>
      <c r="D103" s="198">
        <v>0.0</v>
      </c>
      <c r="E103" s="134">
        <f>'LIQ Jahr3'!Q103</f>
        <v>0</v>
      </c>
      <c r="F103" s="134">
        <f>'GuV J1-J4'!$J26/12</f>
        <v>0</v>
      </c>
      <c r="G103" s="134">
        <f>'GuV J1-J4'!$J26/12</f>
        <v>0</v>
      </c>
      <c r="H103" s="134">
        <f>'GuV J1-J4'!$J26/12</f>
        <v>0</v>
      </c>
      <c r="I103" s="134">
        <f>'GuV J1-J4'!$J26/12</f>
        <v>0</v>
      </c>
      <c r="J103" s="134">
        <f>'GuV J1-J4'!$J26/12</f>
        <v>0</v>
      </c>
      <c r="K103" s="134">
        <f>'GuV J1-J4'!$J26/12</f>
        <v>0</v>
      </c>
      <c r="L103" s="134">
        <f>'GuV J1-J4'!$J26/12</f>
        <v>0</v>
      </c>
      <c r="M103" s="134">
        <f>'GuV J1-J4'!$J26/12</f>
        <v>0</v>
      </c>
      <c r="N103" s="134">
        <f>'GuV J1-J4'!$J26/12</f>
        <v>0</v>
      </c>
      <c r="O103" s="134">
        <f>'GuV J1-J4'!$J26/12</f>
        <v>0</v>
      </c>
      <c r="P103" s="134">
        <f>'GuV J1-J4'!$J26/12</f>
        <v>0</v>
      </c>
      <c r="Q103" s="134">
        <f>'GuV J1-J4'!$J26/12</f>
        <v>0</v>
      </c>
      <c r="R103" s="134">
        <f t="shared" si="72"/>
        <v>0</v>
      </c>
      <c r="S103" s="56"/>
      <c r="T103" s="56"/>
      <c r="U103" s="195"/>
      <c r="V103" s="195"/>
      <c r="W103" s="195"/>
      <c r="X103" s="195"/>
      <c r="Y103" s="195"/>
      <c r="Z103" s="195"/>
      <c r="AA103" s="195"/>
      <c r="AB103" s="195"/>
      <c r="AC103" s="195"/>
      <c r="AD103" s="195"/>
      <c r="AE103" s="195"/>
      <c r="AF103" s="195"/>
      <c r="AG103" s="195"/>
      <c r="AH103" s="195"/>
      <c r="AI103" s="195"/>
      <c r="AJ103" s="195"/>
      <c r="AK103" s="195"/>
      <c r="AL103" s="195"/>
    </row>
    <row r="104" ht="15.0" customHeight="1">
      <c r="A104" s="15"/>
      <c r="B104" s="196" t="s">
        <v>344</v>
      </c>
      <c r="C104" s="217"/>
      <c r="D104" s="198">
        <f>'Überprüfung'!M35/12</f>
        <v>0</v>
      </c>
      <c r="E104" s="134">
        <f>'LIQ Jahr3'!Q104</f>
        <v>0</v>
      </c>
      <c r="F104" s="134">
        <f t="shared" ref="F104:Q104" si="73">$D104</f>
        <v>0</v>
      </c>
      <c r="G104" s="134">
        <f t="shared" si="73"/>
        <v>0</v>
      </c>
      <c r="H104" s="134">
        <f t="shared" si="73"/>
        <v>0</v>
      </c>
      <c r="I104" s="134">
        <f t="shared" si="73"/>
        <v>0</v>
      </c>
      <c r="J104" s="134">
        <f t="shared" si="73"/>
        <v>0</v>
      </c>
      <c r="K104" s="134">
        <f t="shared" si="73"/>
        <v>0</v>
      </c>
      <c r="L104" s="134">
        <f t="shared" si="73"/>
        <v>0</v>
      </c>
      <c r="M104" s="134">
        <f t="shared" si="73"/>
        <v>0</v>
      </c>
      <c r="N104" s="134">
        <f t="shared" si="73"/>
        <v>0</v>
      </c>
      <c r="O104" s="134">
        <f t="shared" si="73"/>
        <v>0</v>
      </c>
      <c r="P104" s="134">
        <f t="shared" si="73"/>
        <v>0</v>
      </c>
      <c r="Q104" s="134">
        <f t="shared" si="73"/>
        <v>0</v>
      </c>
      <c r="R104" s="134">
        <f t="shared" si="72"/>
        <v>0</v>
      </c>
      <c r="S104" s="56"/>
      <c r="T104" s="56"/>
      <c r="U104" s="195"/>
      <c r="V104" s="195"/>
      <c r="W104" s="195"/>
      <c r="X104" s="195"/>
      <c r="Y104" s="195"/>
      <c r="Z104" s="195"/>
      <c r="AA104" s="195"/>
      <c r="AB104" s="195"/>
      <c r="AC104" s="195"/>
      <c r="AD104" s="195"/>
      <c r="AE104" s="195"/>
      <c r="AF104" s="195"/>
      <c r="AG104" s="195"/>
      <c r="AH104" s="195"/>
      <c r="AI104" s="195"/>
      <c r="AJ104" s="195"/>
      <c r="AK104" s="195"/>
      <c r="AL104" s="195"/>
    </row>
    <row r="105" ht="3.75" customHeight="1">
      <c r="A105" s="40"/>
      <c r="B105" s="239"/>
      <c r="C105" s="240"/>
      <c r="D105" s="241"/>
      <c r="E105" s="242"/>
      <c r="F105" s="242"/>
      <c r="G105" s="242"/>
      <c r="H105" s="242"/>
      <c r="I105" s="242"/>
      <c r="J105" s="242"/>
      <c r="K105" s="242"/>
      <c r="L105" s="242"/>
      <c r="M105" s="242"/>
      <c r="N105" s="242"/>
      <c r="O105" s="242"/>
      <c r="P105" s="242"/>
      <c r="Q105" s="242"/>
      <c r="R105" s="243"/>
      <c r="S105" s="91"/>
      <c r="T105" s="91"/>
      <c r="U105" s="244"/>
      <c r="V105" s="244"/>
      <c r="W105" s="244"/>
      <c r="X105" s="244"/>
      <c r="Y105" s="244"/>
      <c r="Z105" s="244"/>
      <c r="AA105" s="244"/>
      <c r="AB105" s="244"/>
      <c r="AC105" s="244"/>
      <c r="AD105" s="244"/>
      <c r="AE105" s="244"/>
      <c r="AF105" s="244"/>
      <c r="AG105" s="244"/>
      <c r="AH105" s="244"/>
      <c r="AI105" s="244"/>
      <c r="AJ105" s="244"/>
      <c r="AK105" s="244"/>
      <c r="AL105" s="244"/>
    </row>
    <row r="106" ht="18.0" customHeight="1">
      <c r="A106" s="245" t="s">
        <v>345</v>
      </c>
      <c r="B106" s="246" t="s">
        <v>346</v>
      </c>
      <c r="C106" s="247"/>
      <c r="D106" s="248"/>
      <c r="E106" s="249">
        <f>'LIQ Jahr3'!Q106</f>
        <v>0</v>
      </c>
      <c r="F106" s="249">
        <f t="shared" ref="F106:Q106" si="74">F9</f>
        <v>0</v>
      </c>
      <c r="G106" s="249">
        <f t="shared" si="74"/>
        <v>0</v>
      </c>
      <c r="H106" s="249">
        <f t="shared" si="74"/>
        <v>0</v>
      </c>
      <c r="I106" s="249">
        <f t="shared" si="74"/>
        <v>0</v>
      </c>
      <c r="J106" s="249">
        <f t="shared" si="74"/>
        <v>0</v>
      </c>
      <c r="K106" s="249">
        <f t="shared" si="74"/>
        <v>0</v>
      </c>
      <c r="L106" s="249">
        <f t="shared" si="74"/>
        <v>0</v>
      </c>
      <c r="M106" s="249">
        <f t="shared" si="74"/>
        <v>0</v>
      </c>
      <c r="N106" s="249">
        <f t="shared" si="74"/>
        <v>0</v>
      </c>
      <c r="O106" s="249">
        <f t="shared" si="74"/>
        <v>0</v>
      </c>
      <c r="P106" s="249">
        <f t="shared" si="74"/>
        <v>0</v>
      </c>
      <c r="Q106" s="249">
        <f t="shared" si="74"/>
        <v>0</v>
      </c>
      <c r="R106" s="249">
        <f>F106+G106+H106+I106+J106+K106+L106+M106+N106+O106+P106+Q106</f>
        <v>0</v>
      </c>
      <c r="S106" s="213"/>
      <c r="T106" s="213"/>
      <c r="U106" s="214"/>
      <c r="V106" s="214"/>
      <c r="W106" s="214"/>
      <c r="X106" s="214"/>
      <c r="Y106" s="214"/>
      <c r="Z106" s="214"/>
      <c r="AA106" s="214"/>
      <c r="AB106" s="214"/>
      <c r="AC106" s="214"/>
      <c r="AD106" s="214"/>
      <c r="AE106" s="214"/>
      <c r="AF106" s="214"/>
      <c r="AG106" s="214"/>
      <c r="AH106" s="214"/>
      <c r="AI106" s="214"/>
      <c r="AJ106" s="214"/>
      <c r="AK106" s="214"/>
      <c r="AL106" s="214"/>
    </row>
    <row r="107" ht="3.75" customHeight="1">
      <c r="A107" s="15"/>
      <c r="B107" s="196"/>
      <c r="C107" s="217"/>
      <c r="D107" s="198"/>
      <c r="E107" s="199"/>
      <c r="F107" s="199"/>
      <c r="G107" s="199"/>
      <c r="H107" s="199"/>
      <c r="I107" s="199"/>
      <c r="J107" s="199"/>
      <c r="K107" s="199"/>
      <c r="L107" s="199"/>
      <c r="M107" s="199"/>
      <c r="N107" s="199"/>
      <c r="O107" s="199"/>
      <c r="P107" s="199"/>
      <c r="Q107" s="199"/>
      <c r="R107" s="199"/>
      <c r="S107" s="213"/>
      <c r="T107" s="213"/>
      <c r="U107" s="214"/>
      <c r="V107" s="214"/>
      <c r="W107" s="214"/>
      <c r="X107" s="214"/>
      <c r="Y107" s="214"/>
      <c r="Z107" s="214"/>
      <c r="AA107" s="214"/>
      <c r="AB107" s="214"/>
      <c r="AC107" s="214"/>
      <c r="AD107" s="214"/>
      <c r="AE107" s="214"/>
      <c r="AF107" s="214"/>
      <c r="AG107" s="214"/>
      <c r="AH107" s="214"/>
      <c r="AI107" s="214"/>
      <c r="AJ107" s="214"/>
      <c r="AK107" s="214"/>
      <c r="AL107" s="214"/>
    </row>
    <row r="108" ht="18.0" customHeight="1">
      <c r="A108" s="245" t="s">
        <v>347</v>
      </c>
      <c r="B108" s="246" t="s">
        <v>348</v>
      </c>
      <c r="C108" s="247"/>
      <c r="D108" s="248"/>
      <c r="E108" s="249">
        <f>'LIQ Jahr3'!Q108</f>
        <v>0</v>
      </c>
      <c r="F108" s="249">
        <f t="shared" ref="F108:Q108" si="75">F36+F40+F91+F98+F102</f>
        <v>0</v>
      </c>
      <c r="G108" s="249">
        <f t="shared" si="75"/>
        <v>0</v>
      </c>
      <c r="H108" s="249">
        <f t="shared" si="75"/>
        <v>0</v>
      </c>
      <c r="I108" s="249">
        <f t="shared" si="75"/>
        <v>0</v>
      </c>
      <c r="J108" s="249">
        <f t="shared" si="75"/>
        <v>0</v>
      </c>
      <c r="K108" s="249">
        <f t="shared" si="75"/>
        <v>0</v>
      </c>
      <c r="L108" s="249">
        <f t="shared" si="75"/>
        <v>0</v>
      </c>
      <c r="M108" s="249">
        <f t="shared" si="75"/>
        <v>0</v>
      </c>
      <c r="N108" s="249">
        <f t="shared" si="75"/>
        <v>0</v>
      </c>
      <c r="O108" s="249">
        <f t="shared" si="75"/>
        <v>0</v>
      </c>
      <c r="P108" s="249">
        <f t="shared" si="75"/>
        <v>0</v>
      </c>
      <c r="Q108" s="249">
        <f t="shared" si="75"/>
        <v>0</v>
      </c>
      <c r="R108" s="249">
        <f>F108+G108+H108+I108+J108+K108+L108+M108+N108+O108+P108+Q108</f>
        <v>0</v>
      </c>
      <c r="S108" s="213"/>
      <c r="T108" s="213"/>
      <c r="U108" s="214"/>
      <c r="V108" s="214"/>
      <c r="W108" s="214"/>
      <c r="X108" s="214"/>
      <c r="Y108" s="214"/>
      <c r="Z108" s="214"/>
      <c r="AA108" s="214"/>
      <c r="AB108" s="214"/>
      <c r="AC108" s="214"/>
      <c r="AD108" s="214"/>
      <c r="AE108" s="214"/>
      <c r="AF108" s="214"/>
      <c r="AG108" s="214"/>
      <c r="AH108" s="214"/>
      <c r="AI108" s="214"/>
      <c r="AJ108" s="214"/>
      <c r="AK108" s="214"/>
      <c r="AL108" s="214"/>
    </row>
    <row r="109" ht="3.75" customHeight="1">
      <c r="A109" s="15"/>
      <c r="B109" s="196"/>
      <c r="C109" s="217"/>
      <c r="D109" s="198"/>
      <c r="E109" s="199"/>
      <c r="F109" s="199"/>
      <c r="G109" s="199"/>
      <c r="H109" s="199"/>
      <c r="I109" s="199"/>
      <c r="J109" s="199"/>
      <c r="K109" s="199"/>
      <c r="L109" s="199"/>
      <c r="M109" s="199"/>
      <c r="N109" s="199"/>
      <c r="O109" s="199"/>
      <c r="P109" s="199"/>
      <c r="Q109" s="199"/>
      <c r="R109" s="199"/>
      <c r="S109" s="213"/>
      <c r="T109" s="213"/>
      <c r="U109" s="214"/>
      <c r="V109" s="214"/>
      <c r="W109" s="214"/>
      <c r="X109" s="214"/>
      <c r="Y109" s="214"/>
      <c r="Z109" s="214"/>
      <c r="AA109" s="214"/>
      <c r="AB109" s="214"/>
      <c r="AC109" s="214"/>
      <c r="AD109" s="214"/>
      <c r="AE109" s="214"/>
      <c r="AF109" s="214"/>
      <c r="AG109" s="214"/>
      <c r="AH109" s="214"/>
      <c r="AI109" s="214"/>
      <c r="AJ109" s="214"/>
      <c r="AK109" s="214"/>
      <c r="AL109" s="214"/>
    </row>
    <row r="110" ht="18.0" customHeight="1">
      <c r="A110" s="250" t="s">
        <v>349</v>
      </c>
      <c r="B110" s="250" t="s">
        <v>350</v>
      </c>
      <c r="C110" s="247"/>
      <c r="D110" s="248"/>
      <c r="E110" s="249">
        <f>'LIQ Jahr3'!Q110</f>
        <v>0</v>
      </c>
      <c r="F110" s="249">
        <f t="shared" ref="F110:Q110" si="76">F106-F108-F109</f>
        <v>0</v>
      </c>
      <c r="G110" s="249">
        <f t="shared" si="76"/>
        <v>0</v>
      </c>
      <c r="H110" s="249">
        <f t="shared" si="76"/>
        <v>0</v>
      </c>
      <c r="I110" s="249">
        <f t="shared" si="76"/>
        <v>0</v>
      </c>
      <c r="J110" s="249">
        <f t="shared" si="76"/>
        <v>0</v>
      </c>
      <c r="K110" s="249">
        <f t="shared" si="76"/>
        <v>0</v>
      </c>
      <c r="L110" s="249">
        <f t="shared" si="76"/>
        <v>0</v>
      </c>
      <c r="M110" s="249">
        <f t="shared" si="76"/>
        <v>0</v>
      </c>
      <c r="N110" s="249">
        <f t="shared" si="76"/>
        <v>0</v>
      </c>
      <c r="O110" s="249">
        <f t="shared" si="76"/>
        <v>0</v>
      </c>
      <c r="P110" s="249">
        <f t="shared" si="76"/>
        <v>0</v>
      </c>
      <c r="Q110" s="249">
        <f t="shared" si="76"/>
        <v>0</v>
      </c>
      <c r="R110" s="249">
        <f>F110+G110+H110+I110+J110+K110+L110+M110+N110+O110+P110+Q110</f>
        <v>0</v>
      </c>
      <c r="S110" s="251"/>
      <c r="T110" s="252"/>
      <c r="U110" s="253"/>
      <c r="V110" s="253"/>
      <c r="W110" s="253"/>
      <c r="X110" s="253"/>
      <c r="Y110" s="253"/>
      <c r="Z110" s="253"/>
      <c r="AA110" s="253"/>
      <c r="AB110" s="253"/>
      <c r="AC110" s="253"/>
      <c r="AD110" s="253"/>
      <c r="AE110" s="253"/>
      <c r="AF110" s="253"/>
      <c r="AG110" s="253"/>
      <c r="AH110" s="253"/>
      <c r="AI110" s="253"/>
      <c r="AJ110" s="253"/>
      <c r="AK110" s="253"/>
      <c r="AL110" s="253"/>
    </row>
    <row r="111" ht="3.75" customHeight="1">
      <c r="A111" s="15"/>
      <c r="B111" s="196"/>
      <c r="C111" s="217"/>
      <c r="D111" s="198"/>
      <c r="E111" s="199"/>
      <c r="F111" s="199"/>
      <c r="G111" s="199"/>
      <c r="H111" s="199"/>
      <c r="I111" s="199"/>
      <c r="J111" s="199"/>
      <c r="K111" s="199"/>
      <c r="L111" s="199"/>
      <c r="M111" s="199"/>
      <c r="N111" s="199"/>
      <c r="O111" s="199"/>
      <c r="P111" s="199"/>
      <c r="Q111" s="199"/>
      <c r="R111" s="199"/>
      <c r="S111" s="213"/>
      <c r="T111" s="213"/>
      <c r="U111" s="214"/>
      <c r="V111" s="214"/>
      <c r="W111" s="214"/>
      <c r="X111" s="214"/>
      <c r="Y111" s="214"/>
      <c r="Z111" s="214"/>
      <c r="AA111" s="214"/>
      <c r="AB111" s="214"/>
      <c r="AC111" s="214"/>
      <c r="AD111" s="214"/>
      <c r="AE111" s="214"/>
      <c r="AF111" s="214"/>
      <c r="AG111" s="214"/>
      <c r="AH111" s="214"/>
      <c r="AI111" s="214"/>
      <c r="AJ111" s="214"/>
      <c r="AK111" s="214"/>
      <c r="AL111" s="214"/>
    </row>
    <row r="112" ht="18.0" customHeight="1">
      <c r="A112" s="254" t="s">
        <v>351</v>
      </c>
      <c r="B112" s="254" t="s">
        <v>352</v>
      </c>
      <c r="C112" s="255"/>
      <c r="D112" s="256"/>
      <c r="E112" s="257">
        <f>'LIQ Jahr3'!Q112</f>
        <v>0</v>
      </c>
      <c r="F112" s="257">
        <f t="shared" ref="F112:Q112" si="77">E112+F110</f>
        <v>0</v>
      </c>
      <c r="G112" s="257">
        <f t="shared" si="77"/>
        <v>0</v>
      </c>
      <c r="H112" s="257">
        <f t="shared" si="77"/>
        <v>0</v>
      </c>
      <c r="I112" s="257">
        <f t="shared" si="77"/>
        <v>0</v>
      </c>
      <c r="J112" s="257">
        <f t="shared" si="77"/>
        <v>0</v>
      </c>
      <c r="K112" s="257">
        <f t="shared" si="77"/>
        <v>0</v>
      </c>
      <c r="L112" s="257">
        <f t="shared" si="77"/>
        <v>0</v>
      </c>
      <c r="M112" s="257">
        <f t="shared" si="77"/>
        <v>0</v>
      </c>
      <c r="N112" s="257">
        <f t="shared" si="77"/>
        <v>0</v>
      </c>
      <c r="O112" s="257">
        <f t="shared" si="77"/>
        <v>0</v>
      </c>
      <c r="P112" s="257">
        <f t="shared" si="77"/>
        <v>0</v>
      </c>
      <c r="Q112" s="257">
        <f t="shared" si="77"/>
        <v>0</v>
      </c>
      <c r="R112" s="257"/>
      <c r="S112" s="251"/>
      <c r="T112" s="252"/>
      <c r="U112" s="253"/>
      <c r="V112" s="253"/>
      <c r="W112" s="253"/>
      <c r="X112" s="253"/>
      <c r="Y112" s="253"/>
      <c r="Z112" s="253"/>
      <c r="AA112" s="253"/>
      <c r="AB112" s="253"/>
      <c r="AC112" s="253"/>
      <c r="AD112" s="253"/>
      <c r="AE112" s="253"/>
      <c r="AF112" s="253"/>
      <c r="AG112" s="253"/>
      <c r="AH112" s="253"/>
      <c r="AI112" s="253"/>
      <c r="AJ112" s="253"/>
      <c r="AK112" s="253"/>
      <c r="AL112" s="253"/>
    </row>
    <row r="113" ht="15.75" customHeight="1">
      <c r="A113" s="92"/>
      <c r="B113" s="258"/>
      <c r="C113" s="240"/>
      <c r="D113" s="241"/>
      <c r="E113" s="243"/>
      <c r="F113" s="242"/>
      <c r="G113" s="242"/>
      <c r="H113" s="242"/>
      <c r="I113" s="242"/>
      <c r="J113" s="242"/>
      <c r="K113" s="242"/>
      <c r="L113" s="242"/>
      <c r="M113" s="242"/>
      <c r="N113" s="242"/>
      <c r="O113" s="242"/>
      <c r="P113" s="242"/>
      <c r="Q113" s="242"/>
      <c r="R113" s="243"/>
      <c r="S113" s="91"/>
      <c r="T113" s="91"/>
      <c r="U113" s="97"/>
      <c r="V113" s="97"/>
      <c r="W113" s="97"/>
      <c r="X113" s="97"/>
      <c r="Y113" s="97"/>
      <c r="Z113" s="97"/>
      <c r="AA113" s="97"/>
      <c r="AB113" s="97"/>
      <c r="AC113" s="97"/>
      <c r="AD113" s="97"/>
      <c r="AE113" s="97"/>
      <c r="AF113" s="97"/>
      <c r="AG113" s="97"/>
      <c r="AH113" s="97"/>
      <c r="AI113" s="97"/>
      <c r="AJ113" s="97"/>
      <c r="AK113" s="97"/>
      <c r="AL113" s="97"/>
    </row>
    <row r="114" ht="15.75" customHeight="1">
      <c r="A114" s="40"/>
      <c r="B114" s="92"/>
      <c r="C114" s="92"/>
      <c r="D114" s="93"/>
      <c r="E114" s="259"/>
      <c r="F114" s="91"/>
      <c r="G114" s="91"/>
      <c r="H114" s="91"/>
      <c r="I114" s="91"/>
      <c r="J114" s="91"/>
      <c r="K114" s="91"/>
      <c r="L114" s="91"/>
      <c r="M114" s="91"/>
      <c r="N114" s="91"/>
      <c r="O114" s="91"/>
      <c r="P114" s="91"/>
      <c r="Q114" s="91"/>
      <c r="R114" s="92"/>
      <c r="S114" s="91"/>
      <c r="T114" s="91"/>
      <c r="U114" s="97"/>
      <c r="V114" s="97"/>
      <c r="W114" s="97"/>
      <c r="X114" s="97"/>
      <c r="Y114" s="97"/>
      <c r="Z114" s="97"/>
      <c r="AA114" s="97"/>
      <c r="AB114" s="97"/>
      <c r="AC114" s="97"/>
      <c r="AD114" s="97"/>
      <c r="AE114" s="97"/>
      <c r="AF114" s="97"/>
      <c r="AG114" s="97"/>
      <c r="AH114" s="97"/>
      <c r="AI114" s="97"/>
      <c r="AJ114" s="97"/>
      <c r="AK114" s="97"/>
      <c r="AL114" s="97"/>
    </row>
    <row r="115" ht="15.75" customHeight="1">
      <c r="A115" s="40"/>
      <c r="B115" s="92"/>
      <c r="C115" s="92"/>
      <c r="D115" s="93"/>
      <c r="E115" s="259"/>
      <c r="F115" s="91"/>
      <c r="G115" s="91"/>
      <c r="H115" s="91"/>
      <c r="I115" s="91"/>
      <c r="J115" s="91"/>
      <c r="K115" s="91"/>
      <c r="L115" s="91"/>
      <c r="M115" s="91"/>
      <c r="N115" s="91"/>
      <c r="O115" s="91"/>
      <c r="P115" s="91"/>
      <c r="Q115" s="91"/>
      <c r="R115" s="92"/>
      <c r="S115" s="91"/>
      <c r="T115" s="91"/>
      <c r="U115" s="97"/>
      <c r="V115" s="97"/>
      <c r="W115" s="97"/>
      <c r="X115" s="97"/>
      <c r="Y115" s="97"/>
      <c r="Z115" s="97"/>
      <c r="AA115" s="97"/>
      <c r="AB115" s="97"/>
      <c r="AC115" s="97"/>
      <c r="AD115" s="97"/>
      <c r="AE115" s="97"/>
      <c r="AF115" s="97"/>
      <c r="AG115" s="97"/>
      <c r="AH115" s="97"/>
      <c r="AI115" s="97"/>
      <c r="AJ115" s="97"/>
      <c r="AK115" s="97"/>
      <c r="AL115" s="97"/>
    </row>
    <row r="116" ht="15.75" customHeight="1">
      <c r="A116" s="40"/>
      <c r="B116" s="92"/>
      <c r="C116" s="92"/>
      <c r="D116" s="93"/>
      <c r="E116" s="259"/>
      <c r="F116" s="91"/>
      <c r="G116" s="91"/>
      <c r="H116" s="91"/>
      <c r="I116" s="91"/>
      <c r="J116" s="91"/>
      <c r="K116" s="91"/>
      <c r="L116" s="91"/>
      <c r="M116" s="91"/>
      <c r="N116" s="91"/>
      <c r="O116" s="91"/>
      <c r="P116" s="91"/>
      <c r="Q116" s="91"/>
      <c r="R116" s="92"/>
      <c r="S116" s="91"/>
      <c r="T116" s="91"/>
      <c r="U116" s="97"/>
      <c r="V116" s="97"/>
      <c r="W116" s="97"/>
      <c r="X116" s="97"/>
      <c r="Y116" s="97"/>
      <c r="Z116" s="97"/>
      <c r="AA116" s="97"/>
      <c r="AB116" s="97"/>
      <c r="AC116" s="97"/>
      <c r="AD116" s="97"/>
      <c r="AE116" s="97"/>
      <c r="AF116" s="97"/>
      <c r="AG116" s="97"/>
      <c r="AH116" s="97"/>
      <c r="AI116" s="97"/>
      <c r="AJ116" s="97"/>
      <c r="AK116" s="97"/>
      <c r="AL116" s="97"/>
    </row>
    <row r="117" ht="15.75" customHeight="1">
      <c r="A117" s="94"/>
      <c r="B117" s="95"/>
      <c r="C117" s="95"/>
      <c r="D117" s="96"/>
      <c r="E117" s="260"/>
      <c r="F117" s="97"/>
      <c r="G117" s="97"/>
      <c r="H117" s="97"/>
      <c r="I117" s="97"/>
      <c r="J117" s="97"/>
      <c r="K117" s="97"/>
      <c r="L117" s="97"/>
      <c r="M117" s="97"/>
      <c r="N117" s="97"/>
      <c r="O117" s="97"/>
      <c r="P117" s="97"/>
      <c r="Q117" s="97"/>
      <c r="R117" s="95"/>
      <c r="S117" s="97"/>
      <c r="T117" s="97"/>
      <c r="U117" s="97"/>
      <c r="V117" s="97"/>
      <c r="W117" s="97"/>
      <c r="X117" s="97"/>
      <c r="Y117" s="97"/>
      <c r="Z117" s="97"/>
      <c r="AA117" s="97"/>
      <c r="AB117" s="97"/>
      <c r="AC117" s="97"/>
      <c r="AD117" s="97"/>
      <c r="AE117" s="97"/>
      <c r="AF117" s="97"/>
      <c r="AG117" s="97"/>
      <c r="AH117" s="97"/>
      <c r="AI117" s="97"/>
      <c r="AJ117" s="97"/>
      <c r="AK117" s="97"/>
      <c r="AL117" s="97"/>
    </row>
    <row r="118" ht="15.75" customHeight="1">
      <c r="A118" s="94"/>
      <c r="B118" s="95"/>
      <c r="C118" s="95"/>
      <c r="D118" s="96"/>
      <c r="E118" s="260"/>
      <c r="F118" s="97"/>
      <c r="G118" s="97"/>
      <c r="H118" s="97"/>
      <c r="I118" s="97"/>
      <c r="J118" s="97"/>
      <c r="K118" s="97"/>
      <c r="L118" s="97"/>
      <c r="M118" s="97"/>
      <c r="N118" s="97"/>
      <c r="O118" s="97"/>
      <c r="P118" s="97"/>
      <c r="Q118" s="97"/>
      <c r="R118" s="95"/>
      <c r="S118" s="97"/>
      <c r="T118" s="97"/>
      <c r="U118" s="97"/>
      <c r="V118" s="97"/>
      <c r="W118" s="97"/>
      <c r="X118" s="97"/>
      <c r="Y118" s="97"/>
      <c r="Z118" s="97"/>
      <c r="AA118" s="97"/>
      <c r="AB118" s="97"/>
      <c r="AC118" s="97"/>
      <c r="AD118" s="97"/>
      <c r="AE118" s="97"/>
      <c r="AF118" s="97"/>
      <c r="AG118" s="97"/>
      <c r="AH118" s="97"/>
      <c r="AI118" s="97"/>
      <c r="AJ118" s="97"/>
      <c r="AK118" s="97"/>
      <c r="AL118" s="97"/>
    </row>
    <row r="119" ht="15.75" customHeight="1">
      <c r="A119" s="94"/>
      <c r="B119" s="95"/>
      <c r="C119" s="95"/>
      <c r="D119" s="96"/>
      <c r="E119" s="260"/>
      <c r="F119" s="97"/>
      <c r="G119" s="97"/>
      <c r="H119" s="97"/>
      <c r="I119" s="97"/>
      <c r="J119" s="97"/>
      <c r="K119" s="97"/>
      <c r="L119" s="97"/>
      <c r="M119" s="97"/>
      <c r="N119" s="97"/>
      <c r="O119" s="97"/>
      <c r="P119" s="97"/>
      <c r="Q119" s="97"/>
      <c r="R119" s="95"/>
      <c r="S119" s="97"/>
      <c r="T119" s="97"/>
      <c r="U119" s="97"/>
      <c r="V119" s="97"/>
      <c r="W119" s="97"/>
      <c r="X119" s="97"/>
      <c r="Y119" s="97"/>
      <c r="Z119" s="97"/>
      <c r="AA119" s="97"/>
      <c r="AB119" s="97"/>
      <c r="AC119" s="97"/>
      <c r="AD119" s="97"/>
      <c r="AE119" s="97"/>
      <c r="AF119" s="97"/>
      <c r="AG119" s="97"/>
      <c r="AH119" s="97"/>
      <c r="AI119" s="97"/>
      <c r="AJ119" s="97"/>
      <c r="AK119" s="97"/>
      <c r="AL119" s="97"/>
    </row>
    <row r="120" ht="15.75" customHeight="1">
      <c r="A120" s="94"/>
      <c r="B120" s="95"/>
      <c r="C120" s="95"/>
      <c r="D120" s="96"/>
      <c r="E120" s="260"/>
      <c r="F120" s="97"/>
      <c r="G120" s="97"/>
      <c r="H120" s="97"/>
      <c r="I120" s="97"/>
      <c r="J120" s="97"/>
      <c r="K120" s="97"/>
      <c r="L120" s="97"/>
      <c r="M120" s="97"/>
      <c r="N120" s="97"/>
      <c r="O120" s="97"/>
      <c r="P120" s="97"/>
      <c r="Q120" s="97"/>
      <c r="R120" s="95"/>
      <c r="S120" s="97"/>
      <c r="T120" s="97"/>
      <c r="U120" s="97"/>
      <c r="V120" s="97"/>
      <c r="W120" s="97"/>
      <c r="X120" s="97"/>
      <c r="Y120" s="97"/>
      <c r="Z120" s="97"/>
      <c r="AA120" s="97"/>
      <c r="AB120" s="97"/>
      <c r="AC120" s="97"/>
      <c r="AD120" s="97"/>
      <c r="AE120" s="97"/>
      <c r="AF120" s="97"/>
      <c r="AG120" s="97"/>
      <c r="AH120" s="97"/>
      <c r="AI120" s="97"/>
      <c r="AJ120" s="97"/>
      <c r="AK120" s="97"/>
      <c r="AL120" s="97"/>
    </row>
    <row r="121" ht="15.75" customHeight="1">
      <c r="A121" s="94"/>
      <c r="B121" s="95"/>
      <c r="C121" s="95"/>
      <c r="D121" s="96"/>
      <c r="E121" s="260"/>
      <c r="F121" s="97"/>
      <c r="G121" s="97"/>
      <c r="H121" s="97"/>
      <c r="I121" s="97"/>
      <c r="J121" s="97"/>
      <c r="K121" s="97"/>
      <c r="L121" s="97"/>
      <c r="M121" s="97"/>
      <c r="N121" s="97"/>
      <c r="O121" s="97"/>
      <c r="P121" s="97"/>
      <c r="Q121" s="97"/>
      <c r="R121" s="95"/>
      <c r="S121" s="97"/>
      <c r="T121" s="97"/>
      <c r="U121" s="97"/>
      <c r="V121" s="97"/>
      <c r="W121" s="97"/>
      <c r="X121" s="97"/>
      <c r="Y121" s="97"/>
      <c r="Z121" s="97"/>
      <c r="AA121" s="97"/>
      <c r="AB121" s="97"/>
      <c r="AC121" s="97"/>
      <c r="AD121" s="97"/>
      <c r="AE121" s="97"/>
      <c r="AF121" s="97"/>
      <c r="AG121" s="97"/>
      <c r="AH121" s="97"/>
      <c r="AI121" s="97"/>
      <c r="AJ121" s="97"/>
      <c r="AK121" s="97"/>
      <c r="AL121" s="97"/>
    </row>
    <row r="122" ht="15.75" customHeight="1">
      <c r="A122" s="94"/>
      <c r="B122" s="95"/>
      <c r="C122" s="95"/>
      <c r="D122" s="96"/>
      <c r="E122" s="260"/>
      <c r="F122" s="97"/>
      <c r="G122" s="97"/>
      <c r="H122" s="97"/>
      <c r="I122" s="97"/>
      <c r="J122" s="97"/>
      <c r="K122" s="97"/>
      <c r="L122" s="97"/>
      <c r="M122" s="97"/>
      <c r="N122" s="97"/>
      <c r="O122" s="97"/>
      <c r="P122" s="97"/>
      <c r="Q122" s="97"/>
      <c r="R122" s="95"/>
      <c r="S122" s="97"/>
      <c r="T122" s="97"/>
      <c r="U122" s="97"/>
      <c r="V122" s="97"/>
      <c r="W122" s="97"/>
      <c r="X122" s="97"/>
      <c r="Y122" s="97"/>
      <c r="Z122" s="97"/>
      <c r="AA122" s="97"/>
      <c r="AB122" s="97"/>
      <c r="AC122" s="97"/>
      <c r="AD122" s="97"/>
      <c r="AE122" s="97"/>
      <c r="AF122" s="97"/>
      <c r="AG122" s="97"/>
      <c r="AH122" s="97"/>
      <c r="AI122" s="97"/>
      <c r="AJ122" s="97"/>
      <c r="AK122" s="97"/>
      <c r="AL122" s="97"/>
    </row>
    <row r="123" ht="15.75" customHeight="1">
      <c r="A123" s="94"/>
      <c r="B123" s="95"/>
      <c r="C123" s="95"/>
      <c r="D123" s="96"/>
      <c r="E123" s="260"/>
      <c r="F123" s="97"/>
      <c r="G123" s="97"/>
      <c r="H123" s="97"/>
      <c r="I123" s="97"/>
      <c r="J123" s="97"/>
      <c r="K123" s="97"/>
      <c r="L123" s="97"/>
      <c r="M123" s="97"/>
      <c r="N123" s="97"/>
      <c r="O123" s="97"/>
      <c r="P123" s="97"/>
      <c r="Q123" s="97"/>
      <c r="R123" s="95"/>
      <c r="S123" s="97"/>
      <c r="T123" s="97"/>
      <c r="U123" s="97"/>
      <c r="V123" s="97"/>
      <c r="W123" s="97"/>
      <c r="X123" s="97"/>
      <c r="Y123" s="97"/>
      <c r="Z123" s="97"/>
      <c r="AA123" s="97"/>
      <c r="AB123" s="97"/>
      <c r="AC123" s="97"/>
      <c r="AD123" s="97"/>
      <c r="AE123" s="97"/>
      <c r="AF123" s="97"/>
      <c r="AG123" s="97"/>
      <c r="AH123" s="97"/>
      <c r="AI123" s="97"/>
      <c r="AJ123" s="97"/>
      <c r="AK123" s="97"/>
      <c r="AL123" s="97"/>
    </row>
    <row r="124" ht="15.75" customHeight="1">
      <c r="A124" s="94"/>
      <c r="B124" s="95"/>
      <c r="C124" s="95"/>
      <c r="D124" s="96"/>
      <c r="E124" s="260"/>
      <c r="F124" s="97"/>
      <c r="G124" s="97"/>
      <c r="H124" s="97"/>
      <c r="I124" s="97"/>
      <c r="J124" s="97"/>
      <c r="K124" s="97"/>
      <c r="L124" s="97"/>
      <c r="M124" s="97"/>
      <c r="N124" s="97"/>
      <c r="O124" s="97"/>
      <c r="P124" s="97"/>
      <c r="Q124" s="97"/>
      <c r="R124" s="95"/>
      <c r="S124" s="97"/>
      <c r="T124" s="97"/>
      <c r="U124" s="97"/>
      <c r="V124" s="97"/>
      <c r="W124" s="97"/>
      <c r="X124" s="97"/>
      <c r="Y124" s="97"/>
      <c r="Z124" s="97"/>
      <c r="AA124" s="97"/>
      <c r="AB124" s="97"/>
      <c r="AC124" s="97"/>
      <c r="AD124" s="97"/>
      <c r="AE124" s="97"/>
      <c r="AF124" s="97"/>
      <c r="AG124" s="97"/>
      <c r="AH124" s="97"/>
      <c r="AI124" s="97"/>
      <c r="AJ124" s="97"/>
      <c r="AK124" s="97"/>
      <c r="AL124" s="97"/>
    </row>
    <row r="125" ht="15.75" customHeight="1">
      <c r="A125" s="94"/>
      <c r="B125" s="95"/>
      <c r="C125" s="95"/>
      <c r="D125" s="96"/>
      <c r="E125" s="260"/>
      <c r="F125" s="97"/>
      <c r="G125" s="97"/>
      <c r="H125" s="97"/>
      <c r="I125" s="97"/>
      <c r="J125" s="97"/>
      <c r="K125" s="97"/>
      <c r="L125" s="97"/>
      <c r="M125" s="97"/>
      <c r="N125" s="97"/>
      <c r="O125" s="97"/>
      <c r="P125" s="97"/>
      <c r="Q125" s="97"/>
      <c r="R125" s="95"/>
      <c r="S125" s="97"/>
      <c r="T125" s="97"/>
      <c r="U125" s="97"/>
      <c r="V125" s="97"/>
      <c r="W125" s="97"/>
      <c r="X125" s="97"/>
      <c r="Y125" s="97"/>
      <c r="Z125" s="97"/>
      <c r="AA125" s="97"/>
      <c r="AB125" s="97"/>
      <c r="AC125" s="97"/>
      <c r="AD125" s="97"/>
      <c r="AE125" s="97"/>
      <c r="AF125" s="97"/>
      <c r="AG125" s="97"/>
      <c r="AH125" s="97"/>
      <c r="AI125" s="97"/>
      <c r="AJ125" s="97"/>
      <c r="AK125" s="97"/>
      <c r="AL125" s="97"/>
    </row>
    <row r="126" ht="15.75" customHeight="1">
      <c r="A126" s="94"/>
      <c r="B126" s="95"/>
      <c r="C126" s="95"/>
      <c r="D126" s="96"/>
      <c r="E126" s="260"/>
      <c r="F126" s="97"/>
      <c r="G126" s="97"/>
      <c r="H126" s="97"/>
      <c r="I126" s="97"/>
      <c r="J126" s="97"/>
      <c r="K126" s="97"/>
      <c r="L126" s="97"/>
      <c r="M126" s="97"/>
      <c r="N126" s="97"/>
      <c r="O126" s="97"/>
      <c r="P126" s="97"/>
      <c r="Q126" s="97"/>
      <c r="R126" s="95"/>
      <c r="S126" s="97"/>
      <c r="T126" s="97"/>
      <c r="U126" s="97"/>
      <c r="V126" s="97"/>
      <c r="W126" s="97"/>
      <c r="X126" s="97"/>
      <c r="Y126" s="97"/>
      <c r="Z126" s="97"/>
      <c r="AA126" s="97"/>
      <c r="AB126" s="97"/>
      <c r="AC126" s="97"/>
      <c r="AD126" s="97"/>
      <c r="AE126" s="97"/>
      <c r="AF126" s="97"/>
      <c r="AG126" s="97"/>
      <c r="AH126" s="97"/>
      <c r="AI126" s="97"/>
      <c r="AJ126" s="97"/>
      <c r="AK126" s="97"/>
      <c r="AL126" s="97"/>
    </row>
    <row r="127" ht="15.75" customHeight="1">
      <c r="A127" s="94"/>
      <c r="B127" s="95"/>
      <c r="C127" s="95"/>
      <c r="D127" s="96"/>
      <c r="E127" s="260"/>
      <c r="F127" s="97"/>
      <c r="G127" s="97"/>
      <c r="H127" s="97"/>
      <c r="I127" s="97"/>
      <c r="J127" s="97"/>
      <c r="K127" s="97"/>
      <c r="L127" s="97"/>
      <c r="M127" s="97"/>
      <c r="N127" s="97"/>
      <c r="O127" s="97"/>
      <c r="P127" s="97"/>
      <c r="Q127" s="97"/>
      <c r="R127" s="95"/>
      <c r="S127" s="97"/>
      <c r="T127" s="97"/>
      <c r="U127" s="97"/>
      <c r="V127" s="97"/>
      <c r="W127" s="97"/>
      <c r="X127" s="97"/>
      <c r="Y127" s="97"/>
      <c r="Z127" s="97"/>
      <c r="AA127" s="97"/>
      <c r="AB127" s="97"/>
      <c r="AC127" s="97"/>
      <c r="AD127" s="97"/>
      <c r="AE127" s="97"/>
      <c r="AF127" s="97"/>
      <c r="AG127" s="97"/>
      <c r="AH127" s="97"/>
      <c r="AI127" s="97"/>
      <c r="AJ127" s="97"/>
      <c r="AK127" s="97"/>
      <c r="AL127" s="97"/>
    </row>
    <row r="128" ht="15.75" customHeight="1">
      <c r="A128" s="94"/>
      <c r="B128" s="95"/>
      <c r="C128" s="95"/>
      <c r="D128" s="96"/>
      <c r="E128" s="260"/>
      <c r="F128" s="97"/>
      <c r="G128" s="97"/>
      <c r="H128" s="97"/>
      <c r="I128" s="97"/>
      <c r="J128" s="97"/>
      <c r="K128" s="97"/>
      <c r="L128" s="97"/>
      <c r="M128" s="97"/>
      <c r="N128" s="97"/>
      <c r="O128" s="97"/>
      <c r="P128" s="97"/>
      <c r="Q128" s="97"/>
      <c r="R128" s="95"/>
      <c r="S128" s="97"/>
      <c r="T128" s="97"/>
      <c r="U128" s="97"/>
      <c r="V128" s="97"/>
      <c r="W128" s="97"/>
      <c r="X128" s="97"/>
      <c r="Y128" s="97"/>
      <c r="Z128" s="97"/>
      <c r="AA128" s="97"/>
      <c r="AB128" s="97"/>
      <c r="AC128" s="97"/>
      <c r="AD128" s="97"/>
      <c r="AE128" s="97"/>
      <c r="AF128" s="97"/>
      <c r="AG128" s="97"/>
      <c r="AH128" s="97"/>
      <c r="AI128" s="97"/>
      <c r="AJ128" s="97"/>
      <c r="AK128" s="97"/>
      <c r="AL128" s="97"/>
    </row>
    <row r="129" ht="15.75" customHeight="1">
      <c r="A129" s="94"/>
      <c r="B129" s="95"/>
      <c r="C129" s="95"/>
      <c r="D129" s="96"/>
      <c r="E129" s="260"/>
      <c r="F129" s="97"/>
      <c r="G129" s="97"/>
      <c r="H129" s="97"/>
      <c r="I129" s="97"/>
      <c r="J129" s="97"/>
      <c r="K129" s="97"/>
      <c r="L129" s="97"/>
      <c r="M129" s="97"/>
      <c r="N129" s="97"/>
      <c r="O129" s="97"/>
      <c r="P129" s="97"/>
      <c r="Q129" s="97"/>
      <c r="R129" s="95"/>
      <c r="S129" s="97"/>
      <c r="T129" s="97"/>
      <c r="U129" s="97"/>
      <c r="V129" s="97"/>
      <c r="W129" s="97"/>
      <c r="X129" s="97"/>
      <c r="Y129" s="97"/>
      <c r="Z129" s="97"/>
      <c r="AA129" s="97"/>
      <c r="AB129" s="97"/>
      <c r="AC129" s="97"/>
      <c r="AD129" s="97"/>
      <c r="AE129" s="97"/>
      <c r="AF129" s="97"/>
      <c r="AG129" s="97"/>
      <c r="AH129" s="97"/>
      <c r="AI129" s="97"/>
      <c r="AJ129" s="97"/>
      <c r="AK129" s="97"/>
      <c r="AL129" s="97"/>
    </row>
    <row r="130" ht="15.75" customHeight="1">
      <c r="A130" s="94"/>
      <c r="B130" s="95"/>
      <c r="C130" s="95"/>
      <c r="D130" s="96"/>
      <c r="E130" s="260"/>
      <c r="F130" s="97"/>
      <c r="G130" s="97"/>
      <c r="H130" s="97"/>
      <c r="I130" s="97"/>
      <c r="J130" s="97"/>
      <c r="K130" s="97"/>
      <c r="L130" s="97"/>
      <c r="M130" s="97"/>
      <c r="N130" s="97"/>
      <c r="O130" s="97"/>
      <c r="P130" s="97"/>
      <c r="Q130" s="97"/>
      <c r="R130" s="95"/>
      <c r="S130" s="97"/>
      <c r="T130" s="97"/>
      <c r="U130" s="97"/>
      <c r="V130" s="97"/>
      <c r="W130" s="97"/>
      <c r="X130" s="97"/>
      <c r="Y130" s="97"/>
      <c r="Z130" s="97"/>
      <c r="AA130" s="97"/>
      <c r="AB130" s="97"/>
      <c r="AC130" s="97"/>
      <c r="AD130" s="97"/>
      <c r="AE130" s="97"/>
      <c r="AF130" s="97"/>
      <c r="AG130" s="97"/>
      <c r="AH130" s="97"/>
      <c r="AI130" s="97"/>
      <c r="AJ130" s="97"/>
      <c r="AK130" s="97"/>
      <c r="AL130" s="97"/>
    </row>
    <row r="131" ht="15.75" customHeight="1">
      <c r="A131" s="94"/>
      <c r="B131" s="95"/>
      <c r="C131" s="95"/>
      <c r="D131" s="96"/>
      <c r="E131" s="260"/>
      <c r="F131" s="97"/>
      <c r="G131" s="97"/>
      <c r="H131" s="97"/>
      <c r="I131" s="97"/>
      <c r="J131" s="97"/>
      <c r="K131" s="97"/>
      <c r="L131" s="97"/>
      <c r="M131" s="97"/>
      <c r="N131" s="97"/>
      <c r="O131" s="97"/>
      <c r="P131" s="97"/>
      <c r="Q131" s="97"/>
      <c r="R131" s="95"/>
      <c r="S131" s="97"/>
      <c r="T131" s="97"/>
      <c r="U131" s="97"/>
      <c r="V131" s="97"/>
      <c r="W131" s="97"/>
      <c r="X131" s="97"/>
      <c r="Y131" s="97"/>
      <c r="Z131" s="97"/>
      <c r="AA131" s="97"/>
      <c r="AB131" s="97"/>
      <c r="AC131" s="97"/>
      <c r="AD131" s="97"/>
      <c r="AE131" s="97"/>
      <c r="AF131" s="97"/>
      <c r="AG131" s="97"/>
      <c r="AH131" s="97"/>
      <c r="AI131" s="97"/>
      <c r="AJ131" s="97"/>
      <c r="AK131" s="97"/>
      <c r="AL131" s="97"/>
    </row>
    <row r="132" ht="15.75" customHeight="1">
      <c r="A132" s="94"/>
      <c r="B132" s="95"/>
      <c r="C132" s="95"/>
      <c r="D132" s="96"/>
      <c r="E132" s="260"/>
      <c r="F132" s="97"/>
      <c r="G132" s="97"/>
      <c r="H132" s="97"/>
      <c r="I132" s="97"/>
      <c r="J132" s="97"/>
      <c r="K132" s="97"/>
      <c r="L132" s="97"/>
      <c r="M132" s="97"/>
      <c r="N132" s="97"/>
      <c r="O132" s="97"/>
      <c r="P132" s="97"/>
      <c r="Q132" s="97"/>
      <c r="R132" s="95"/>
      <c r="S132" s="97"/>
      <c r="T132" s="97"/>
      <c r="U132" s="97"/>
      <c r="V132" s="97"/>
      <c r="W132" s="97"/>
      <c r="X132" s="97"/>
      <c r="Y132" s="97"/>
      <c r="Z132" s="97"/>
      <c r="AA132" s="97"/>
      <c r="AB132" s="97"/>
      <c r="AC132" s="97"/>
      <c r="AD132" s="97"/>
      <c r="AE132" s="97"/>
      <c r="AF132" s="97"/>
      <c r="AG132" s="97"/>
      <c r="AH132" s="97"/>
      <c r="AI132" s="97"/>
      <c r="AJ132" s="97"/>
      <c r="AK132" s="97"/>
      <c r="AL132" s="97"/>
    </row>
    <row r="133" ht="15.75" customHeight="1">
      <c r="A133" s="94"/>
      <c r="B133" s="95"/>
      <c r="C133" s="95"/>
      <c r="D133" s="96"/>
      <c r="E133" s="260"/>
      <c r="F133" s="97"/>
      <c r="G133" s="97"/>
      <c r="H133" s="97"/>
      <c r="I133" s="97"/>
      <c r="J133" s="97"/>
      <c r="K133" s="97"/>
      <c r="L133" s="97"/>
      <c r="M133" s="97"/>
      <c r="N133" s="97"/>
      <c r="O133" s="97"/>
      <c r="P133" s="97"/>
      <c r="Q133" s="97"/>
      <c r="R133" s="95"/>
      <c r="S133" s="97"/>
      <c r="T133" s="97"/>
      <c r="U133" s="97"/>
      <c r="V133" s="97"/>
      <c r="W133" s="97"/>
      <c r="X133" s="97"/>
      <c r="Y133" s="97"/>
      <c r="Z133" s="97"/>
      <c r="AA133" s="97"/>
      <c r="AB133" s="97"/>
      <c r="AC133" s="97"/>
      <c r="AD133" s="97"/>
      <c r="AE133" s="97"/>
      <c r="AF133" s="97"/>
      <c r="AG133" s="97"/>
      <c r="AH133" s="97"/>
      <c r="AI133" s="97"/>
      <c r="AJ133" s="97"/>
      <c r="AK133" s="97"/>
      <c r="AL133" s="97"/>
    </row>
    <row r="134" ht="15.75" customHeight="1">
      <c r="A134" s="94"/>
      <c r="B134" s="95"/>
      <c r="C134" s="95"/>
      <c r="D134" s="96"/>
      <c r="E134" s="260"/>
      <c r="F134" s="97"/>
      <c r="G134" s="97"/>
      <c r="H134" s="97"/>
      <c r="I134" s="97"/>
      <c r="J134" s="97"/>
      <c r="K134" s="97"/>
      <c r="L134" s="97"/>
      <c r="M134" s="97"/>
      <c r="N134" s="97"/>
      <c r="O134" s="97"/>
      <c r="P134" s="97"/>
      <c r="Q134" s="97"/>
      <c r="R134" s="95"/>
      <c r="S134" s="97"/>
      <c r="T134" s="97"/>
      <c r="U134" s="97"/>
      <c r="V134" s="97"/>
      <c r="W134" s="97"/>
      <c r="X134" s="97"/>
      <c r="Y134" s="97"/>
      <c r="Z134" s="97"/>
      <c r="AA134" s="97"/>
      <c r="AB134" s="97"/>
      <c r="AC134" s="97"/>
      <c r="AD134" s="97"/>
      <c r="AE134" s="97"/>
      <c r="AF134" s="97"/>
      <c r="AG134" s="97"/>
      <c r="AH134" s="97"/>
      <c r="AI134" s="97"/>
      <c r="AJ134" s="97"/>
      <c r="AK134" s="97"/>
      <c r="AL134" s="97"/>
    </row>
    <row r="135" ht="15.75" customHeight="1">
      <c r="A135" s="94"/>
      <c r="B135" s="95"/>
      <c r="C135" s="95"/>
      <c r="D135" s="96"/>
      <c r="E135" s="260"/>
      <c r="F135" s="97"/>
      <c r="G135" s="97"/>
      <c r="H135" s="97"/>
      <c r="I135" s="97"/>
      <c r="J135" s="97"/>
      <c r="K135" s="97"/>
      <c r="L135" s="97"/>
      <c r="M135" s="97"/>
      <c r="N135" s="97"/>
      <c r="O135" s="97"/>
      <c r="P135" s="97"/>
      <c r="Q135" s="97"/>
      <c r="R135" s="95"/>
      <c r="S135" s="97"/>
      <c r="T135" s="97"/>
      <c r="U135" s="97"/>
      <c r="V135" s="97"/>
      <c r="W135" s="97"/>
      <c r="X135" s="97"/>
      <c r="Y135" s="97"/>
      <c r="Z135" s="97"/>
      <c r="AA135" s="97"/>
      <c r="AB135" s="97"/>
      <c r="AC135" s="97"/>
      <c r="AD135" s="97"/>
      <c r="AE135" s="97"/>
      <c r="AF135" s="97"/>
      <c r="AG135" s="97"/>
      <c r="AH135" s="97"/>
      <c r="AI135" s="97"/>
      <c r="AJ135" s="97"/>
      <c r="AK135" s="97"/>
      <c r="AL135" s="97"/>
    </row>
    <row r="136" ht="15.75" customHeight="1">
      <c r="A136" s="94"/>
      <c r="B136" s="95"/>
      <c r="C136" s="95"/>
      <c r="D136" s="96"/>
      <c r="E136" s="260"/>
      <c r="F136" s="97"/>
      <c r="G136" s="97"/>
      <c r="H136" s="97"/>
      <c r="I136" s="97"/>
      <c r="J136" s="97"/>
      <c r="K136" s="97"/>
      <c r="L136" s="97"/>
      <c r="M136" s="97"/>
      <c r="N136" s="97"/>
      <c r="O136" s="97"/>
      <c r="P136" s="97"/>
      <c r="Q136" s="97"/>
      <c r="R136" s="95"/>
      <c r="S136" s="97"/>
      <c r="T136" s="97"/>
      <c r="U136" s="97"/>
      <c r="V136" s="97"/>
      <c r="W136" s="97"/>
      <c r="X136" s="97"/>
      <c r="Y136" s="97"/>
      <c r="Z136" s="97"/>
      <c r="AA136" s="97"/>
      <c r="AB136" s="97"/>
      <c r="AC136" s="97"/>
      <c r="AD136" s="97"/>
      <c r="AE136" s="97"/>
      <c r="AF136" s="97"/>
      <c r="AG136" s="97"/>
      <c r="AH136" s="97"/>
      <c r="AI136" s="97"/>
      <c r="AJ136" s="97"/>
      <c r="AK136" s="97"/>
      <c r="AL136" s="97"/>
    </row>
    <row r="137" ht="15.75" customHeight="1">
      <c r="A137" s="94"/>
      <c r="B137" s="95"/>
      <c r="C137" s="95"/>
      <c r="D137" s="96"/>
      <c r="E137" s="260"/>
      <c r="F137" s="97"/>
      <c r="G137" s="97"/>
      <c r="H137" s="97"/>
      <c r="I137" s="97"/>
      <c r="J137" s="97"/>
      <c r="K137" s="97"/>
      <c r="L137" s="97"/>
      <c r="M137" s="97"/>
      <c r="N137" s="97"/>
      <c r="O137" s="97"/>
      <c r="P137" s="97"/>
      <c r="Q137" s="97"/>
      <c r="R137" s="95"/>
      <c r="S137" s="97"/>
      <c r="T137" s="97"/>
      <c r="U137" s="97"/>
      <c r="V137" s="97"/>
      <c r="W137" s="97"/>
      <c r="X137" s="97"/>
      <c r="Y137" s="97"/>
      <c r="Z137" s="97"/>
      <c r="AA137" s="97"/>
      <c r="AB137" s="97"/>
      <c r="AC137" s="97"/>
      <c r="AD137" s="97"/>
      <c r="AE137" s="97"/>
      <c r="AF137" s="97"/>
      <c r="AG137" s="97"/>
      <c r="AH137" s="97"/>
      <c r="AI137" s="97"/>
      <c r="AJ137" s="97"/>
      <c r="AK137" s="97"/>
      <c r="AL137" s="97"/>
    </row>
    <row r="138" ht="15.75" customHeight="1">
      <c r="A138" s="94"/>
      <c r="B138" s="95"/>
      <c r="C138" s="95"/>
      <c r="D138" s="96"/>
      <c r="E138" s="260"/>
      <c r="F138" s="97"/>
      <c r="G138" s="97"/>
      <c r="H138" s="97"/>
      <c r="I138" s="97"/>
      <c r="J138" s="97"/>
      <c r="K138" s="97"/>
      <c r="L138" s="97"/>
      <c r="M138" s="97"/>
      <c r="N138" s="97"/>
      <c r="O138" s="97"/>
      <c r="P138" s="97"/>
      <c r="Q138" s="97"/>
      <c r="R138" s="95"/>
      <c r="S138" s="97"/>
      <c r="T138" s="97"/>
      <c r="U138" s="97"/>
      <c r="V138" s="97"/>
      <c r="W138" s="97"/>
      <c r="X138" s="97"/>
      <c r="Y138" s="97"/>
      <c r="Z138" s="97"/>
      <c r="AA138" s="97"/>
      <c r="AB138" s="97"/>
      <c r="AC138" s="97"/>
      <c r="AD138" s="97"/>
      <c r="AE138" s="97"/>
      <c r="AF138" s="97"/>
      <c r="AG138" s="97"/>
      <c r="AH138" s="97"/>
      <c r="AI138" s="97"/>
      <c r="AJ138" s="97"/>
      <c r="AK138" s="97"/>
      <c r="AL138" s="97"/>
    </row>
    <row r="139" ht="15.75" customHeight="1">
      <c r="A139" s="94"/>
      <c r="B139" s="95"/>
      <c r="C139" s="95"/>
      <c r="D139" s="96"/>
      <c r="E139" s="260"/>
      <c r="F139" s="97"/>
      <c r="G139" s="97"/>
      <c r="H139" s="97"/>
      <c r="I139" s="97"/>
      <c r="J139" s="97"/>
      <c r="K139" s="97"/>
      <c r="L139" s="97"/>
      <c r="M139" s="97"/>
      <c r="N139" s="97"/>
      <c r="O139" s="97"/>
      <c r="P139" s="97"/>
      <c r="Q139" s="97"/>
      <c r="R139" s="95"/>
      <c r="S139" s="97"/>
      <c r="T139" s="97"/>
      <c r="U139" s="97"/>
      <c r="V139" s="97"/>
      <c r="W139" s="97"/>
      <c r="X139" s="97"/>
      <c r="Y139" s="97"/>
      <c r="Z139" s="97"/>
      <c r="AA139" s="97"/>
      <c r="AB139" s="97"/>
      <c r="AC139" s="97"/>
      <c r="AD139" s="97"/>
      <c r="AE139" s="97"/>
      <c r="AF139" s="97"/>
      <c r="AG139" s="97"/>
      <c r="AH139" s="97"/>
      <c r="AI139" s="97"/>
      <c r="AJ139" s="97"/>
      <c r="AK139" s="97"/>
      <c r="AL139" s="97"/>
    </row>
    <row r="140" ht="15.75" customHeight="1">
      <c r="A140" s="94"/>
      <c r="B140" s="95"/>
      <c r="C140" s="95"/>
      <c r="D140" s="96"/>
      <c r="E140" s="260"/>
      <c r="F140" s="97"/>
      <c r="G140" s="97"/>
      <c r="H140" s="97"/>
      <c r="I140" s="97"/>
      <c r="J140" s="97"/>
      <c r="K140" s="97"/>
      <c r="L140" s="97"/>
      <c r="M140" s="97"/>
      <c r="N140" s="97"/>
      <c r="O140" s="97"/>
      <c r="P140" s="97"/>
      <c r="Q140" s="97"/>
      <c r="R140" s="95"/>
      <c r="S140" s="97"/>
      <c r="T140" s="97"/>
      <c r="U140" s="97"/>
      <c r="V140" s="97"/>
      <c r="W140" s="97"/>
      <c r="X140" s="97"/>
      <c r="Y140" s="97"/>
      <c r="Z140" s="97"/>
      <c r="AA140" s="97"/>
      <c r="AB140" s="97"/>
      <c r="AC140" s="97"/>
      <c r="AD140" s="97"/>
      <c r="AE140" s="97"/>
      <c r="AF140" s="97"/>
      <c r="AG140" s="97"/>
      <c r="AH140" s="97"/>
      <c r="AI140" s="97"/>
      <c r="AJ140" s="97"/>
      <c r="AK140" s="97"/>
      <c r="AL140" s="97"/>
    </row>
    <row r="141" ht="15.75" customHeight="1">
      <c r="A141" s="94"/>
      <c r="B141" s="95"/>
      <c r="C141" s="95"/>
      <c r="D141" s="96"/>
      <c r="E141" s="260"/>
      <c r="F141" s="97"/>
      <c r="G141" s="97"/>
      <c r="H141" s="97"/>
      <c r="I141" s="97"/>
      <c r="J141" s="97"/>
      <c r="K141" s="97"/>
      <c r="L141" s="97"/>
      <c r="M141" s="97"/>
      <c r="N141" s="97"/>
      <c r="O141" s="97"/>
      <c r="P141" s="97"/>
      <c r="Q141" s="97"/>
      <c r="R141" s="95"/>
      <c r="S141" s="97"/>
      <c r="T141" s="97"/>
      <c r="U141" s="97"/>
      <c r="V141" s="97"/>
      <c r="W141" s="97"/>
      <c r="X141" s="97"/>
      <c r="Y141" s="97"/>
      <c r="Z141" s="97"/>
      <c r="AA141" s="97"/>
      <c r="AB141" s="97"/>
      <c r="AC141" s="97"/>
      <c r="AD141" s="97"/>
      <c r="AE141" s="97"/>
      <c r="AF141" s="97"/>
      <c r="AG141" s="97"/>
      <c r="AH141" s="97"/>
      <c r="AI141" s="97"/>
      <c r="AJ141" s="97"/>
      <c r="AK141" s="97"/>
      <c r="AL141" s="97"/>
    </row>
    <row r="142" ht="15.75" customHeight="1">
      <c r="A142" s="94"/>
      <c r="B142" s="95"/>
      <c r="C142" s="95"/>
      <c r="D142" s="96"/>
      <c r="E142" s="260"/>
      <c r="F142" s="97"/>
      <c r="G142" s="97"/>
      <c r="H142" s="97"/>
      <c r="I142" s="97"/>
      <c r="J142" s="97"/>
      <c r="K142" s="97"/>
      <c r="L142" s="97"/>
      <c r="M142" s="97"/>
      <c r="N142" s="97"/>
      <c r="O142" s="97"/>
      <c r="P142" s="97"/>
      <c r="Q142" s="97"/>
      <c r="R142" s="95"/>
      <c r="S142" s="97"/>
      <c r="T142" s="97"/>
      <c r="U142" s="97"/>
      <c r="V142" s="97"/>
      <c r="W142" s="97"/>
      <c r="X142" s="97"/>
      <c r="Y142" s="97"/>
      <c r="Z142" s="97"/>
      <c r="AA142" s="97"/>
      <c r="AB142" s="97"/>
      <c r="AC142" s="97"/>
      <c r="AD142" s="97"/>
      <c r="AE142" s="97"/>
      <c r="AF142" s="97"/>
      <c r="AG142" s="97"/>
      <c r="AH142" s="97"/>
      <c r="AI142" s="97"/>
      <c r="AJ142" s="97"/>
      <c r="AK142" s="97"/>
      <c r="AL142" s="97"/>
    </row>
    <row r="143" ht="15.75" customHeight="1">
      <c r="A143" s="94"/>
      <c r="B143" s="95"/>
      <c r="C143" s="95"/>
      <c r="D143" s="96"/>
      <c r="E143" s="260"/>
      <c r="F143" s="97"/>
      <c r="G143" s="97"/>
      <c r="H143" s="97"/>
      <c r="I143" s="97"/>
      <c r="J143" s="97"/>
      <c r="K143" s="97"/>
      <c r="L143" s="97"/>
      <c r="M143" s="97"/>
      <c r="N143" s="97"/>
      <c r="O143" s="97"/>
      <c r="P143" s="97"/>
      <c r="Q143" s="97"/>
      <c r="R143" s="95"/>
      <c r="S143" s="97"/>
      <c r="T143" s="97"/>
      <c r="U143" s="97"/>
      <c r="V143" s="97"/>
      <c r="W143" s="97"/>
      <c r="X143" s="97"/>
      <c r="Y143" s="97"/>
      <c r="Z143" s="97"/>
      <c r="AA143" s="97"/>
      <c r="AB143" s="97"/>
      <c r="AC143" s="97"/>
      <c r="AD143" s="97"/>
      <c r="AE143" s="97"/>
      <c r="AF143" s="97"/>
      <c r="AG143" s="97"/>
      <c r="AH143" s="97"/>
      <c r="AI143" s="97"/>
      <c r="AJ143" s="97"/>
      <c r="AK143" s="97"/>
      <c r="AL143" s="97"/>
    </row>
    <row r="144" ht="15.75" customHeight="1">
      <c r="A144" s="94"/>
      <c r="B144" s="95"/>
      <c r="C144" s="95"/>
      <c r="D144" s="96"/>
      <c r="E144" s="260"/>
      <c r="F144" s="97"/>
      <c r="G144" s="97"/>
      <c r="H144" s="97"/>
      <c r="I144" s="97"/>
      <c r="J144" s="97"/>
      <c r="K144" s="97"/>
      <c r="L144" s="97"/>
      <c r="M144" s="97"/>
      <c r="N144" s="97"/>
      <c r="O144" s="97"/>
      <c r="P144" s="97"/>
      <c r="Q144" s="97"/>
      <c r="R144" s="95"/>
      <c r="S144" s="97"/>
      <c r="T144" s="97"/>
      <c r="U144" s="97"/>
      <c r="V144" s="97"/>
      <c r="W144" s="97"/>
      <c r="X144" s="97"/>
      <c r="Y144" s="97"/>
      <c r="Z144" s="97"/>
      <c r="AA144" s="97"/>
      <c r="AB144" s="97"/>
      <c r="AC144" s="97"/>
      <c r="AD144" s="97"/>
      <c r="AE144" s="97"/>
      <c r="AF144" s="97"/>
      <c r="AG144" s="97"/>
      <c r="AH144" s="97"/>
      <c r="AI144" s="97"/>
      <c r="AJ144" s="97"/>
      <c r="AK144" s="97"/>
      <c r="AL144" s="97"/>
    </row>
    <row r="145" ht="15.75" customHeight="1">
      <c r="A145" s="94"/>
      <c r="B145" s="95"/>
      <c r="C145" s="95"/>
      <c r="D145" s="96"/>
      <c r="E145" s="260"/>
      <c r="F145" s="97"/>
      <c r="G145" s="97"/>
      <c r="H145" s="97"/>
      <c r="I145" s="97"/>
      <c r="J145" s="97"/>
      <c r="K145" s="97"/>
      <c r="L145" s="97"/>
      <c r="M145" s="97"/>
      <c r="N145" s="97"/>
      <c r="O145" s="97"/>
      <c r="P145" s="97"/>
      <c r="Q145" s="97"/>
      <c r="R145" s="95"/>
      <c r="S145" s="97"/>
      <c r="T145" s="97"/>
      <c r="U145" s="97"/>
      <c r="V145" s="97"/>
      <c r="W145" s="97"/>
      <c r="X145" s="97"/>
      <c r="Y145" s="97"/>
      <c r="Z145" s="97"/>
      <c r="AA145" s="97"/>
      <c r="AB145" s="97"/>
      <c r="AC145" s="97"/>
      <c r="AD145" s="97"/>
      <c r="AE145" s="97"/>
      <c r="AF145" s="97"/>
      <c r="AG145" s="97"/>
      <c r="AH145" s="97"/>
      <c r="AI145" s="97"/>
      <c r="AJ145" s="97"/>
      <c r="AK145" s="97"/>
      <c r="AL145" s="97"/>
    </row>
    <row r="146" ht="15.75" customHeight="1">
      <c r="A146" s="94"/>
      <c r="B146" s="95"/>
      <c r="C146" s="95"/>
      <c r="D146" s="96"/>
      <c r="E146" s="260"/>
      <c r="F146" s="97"/>
      <c r="G146" s="97"/>
      <c r="H146" s="97"/>
      <c r="I146" s="97"/>
      <c r="J146" s="97"/>
      <c r="K146" s="97"/>
      <c r="L146" s="97"/>
      <c r="M146" s="97"/>
      <c r="N146" s="97"/>
      <c r="O146" s="97"/>
      <c r="P146" s="97"/>
      <c r="Q146" s="97"/>
      <c r="R146" s="95"/>
      <c r="S146" s="97"/>
      <c r="T146" s="97"/>
      <c r="U146" s="97"/>
      <c r="V146" s="97"/>
      <c r="W146" s="97"/>
      <c r="X146" s="97"/>
      <c r="Y146" s="97"/>
      <c r="Z146" s="97"/>
      <c r="AA146" s="97"/>
      <c r="AB146" s="97"/>
      <c r="AC146" s="97"/>
      <c r="AD146" s="97"/>
      <c r="AE146" s="97"/>
      <c r="AF146" s="97"/>
      <c r="AG146" s="97"/>
      <c r="AH146" s="97"/>
      <c r="AI146" s="97"/>
      <c r="AJ146" s="97"/>
      <c r="AK146" s="97"/>
      <c r="AL146" s="97"/>
    </row>
    <row r="147" ht="15.75" customHeight="1">
      <c r="A147" s="94"/>
      <c r="B147" s="95"/>
      <c r="C147" s="95"/>
      <c r="D147" s="96"/>
      <c r="E147" s="260"/>
      <c r="F147" s="97"/>
      <c r="G147" s="97"/>
      <c r="H147" s="97"/>
      <c r="I147" s="97"/>
      <c r="J147" s="97"/>
      <c r="K147" s="97"/>
      <c r="L147" s="97"/>
      <c r="M147" s="97"/>
      <c r="N147" s="97"/>
      <c r="O147" s="97"/>
      <c r="P147" s="97"/>
      <c r="Q147" s="97"/>
      <c r="R147" s="95"/>
      <c r="S147" s="97"/>
      <c r="T147" s="97"/>
      <c r="U147" s="97"/>
      <c r="V147" s="97"/>
      <c r="W147" s="97"/>
      <c r="X147" s="97"/>
      <c r="Y147" s="97"/>
      <c r="Z147" s="97"/>
      <c r="AA147" s="97"/>
      <c r="AB147" s="97"/>
      <c r="AC147" s="97"/>
      <c r="AD147" s="97"/>
      <c r="AE147" s="97"/>
      <c r="AF147" s="97"/>
      <c r="AG147" s="97"/>
      <c r="AH147" s="97"/>
      <c r="AI147" s="97"/>
      <c r="AJ147" s="97"/>
      <c r="AK147" s="97"/>
      <c r="AL147" s="97"/>
    </row>
    <row r="148" ht="15.75" customHeight="1">
      <c r="A148" s="94"/>
      <c r="B148" s="95"/>
      <c r="C148" s="95"/>
      <c r="D148" s="96"/>
      <c r="E148" s="260"/>
      <c r="F148" s="97"/>
      <c r="G148" s="97"/>
      <c r="H148" s="97"/>
      <c r="I148" s="97"/>
      <c r="J148" s="97"/>
      <c r="K148" s="97"/>
      <c r="L148" s="97"/>
      <c r="M148" s="97"/>
      <c r="N148" s="97"/>
      <c r="O148" s="97"/>
      <c r="P148" s="97"/>
      <c r="Q148" s="97"/>
      <c r="R148" s="95"/>
      <c r="S148" s="97"/>
      <c r="T148" s="97"/>
      <c r="U148" s="97"/>
      <c r="V148" s="97"/>
      <c r="W148" s="97"/>
      <c r="X148" s="97"/>
      <c r="Y148" s="97"/>
      <c r="Z148" s="97"/>
      <c r="AA148" s="97"/>
      <c r="AB148" s="97"/>
      <c r="AC148" s="97"/>
      <c r="AD148" s="97"/>
      <c r="AE148" s="97"/>
      <c r="AF148" s="97"/>
      <c r="AG148" s="97"/>
      <c r="AH148" s="97"/>
      <c r="AI148" s="97"/>
      <c r="AJ148" s="97"/>
      <c r="AK148" s="97"/>
      <c r="AL148" s="97"/>
    </row>
    <row r="149" ht="15.75" customHeight="1">
      <c r="A149" s="94"/>
      <c r="B149" s="95"/>
      <c r="C149" s="95"/>
      <c r="D149" s="96"/>
      <c r="E149" s="260"/>
      <c r="F149" s="97"/>
      <c r="G149" s="97"/>
      <c r="H149" s="97"/>
      <c r="I149" s="97"/>
      <c r="J149" s="97"/>
      <c r="K149" s="97"/>
      <c r="L149" s="97"/>
      <c r="M149" s="97"/>
      <c r="N149" s="97"/>
      <c r="O149" s="97"/>
      <c r="P149" s="97"/>
      <c r="Q149" s="97"/>
      <c r="R149" s="95"/>
      <c r="S149" s="97"/>
      <c r="T149" s="97"/>
      <c r="U149" s="97"/>
      <c r="V149" s="97"/>
      <c r="W149" s="97"/>
      <c r="X149" s="97"/>
      <c r="Y149" s="97"/>
      <c r="Z149" s="97"/>
      <c r="AA149" s="97"/>
      <c r="AB149" s="97"/>
      <c r="AC149" s="97"/>
      <c r="AD149" s="97"/>
      <c r="AE149" s="97"/>
      <c r="AF149" s="97"/>
      <c r="AG149" s="97"/>
      <c r="AH149" s="97"/>
      <c r="AI149" s="97"/>
      <c r="AJ149" s="97"/>
      <c r="AK149" s="97"/>
      <c r="AL149" s="97"/>
    </row>
    <row r="150" ht="15.75" customHeight="1">
      <c r="A150" s="94"/>
      <c r="B150" s="95"/>
      <c r="C150" s="95"/>
      <c r="D150" s="96"/>
      <c r="E150" s="260"/>
      <c r="F150" s="97"/>
      <c r="G150" s="97"/>
      <c r="H150" s="97"/>
      <c r="I150" s="97"/>
      <c r="J150" s="97"/>
      <c r="K150" s="97"/>
      <c r="L150" s="97"/>
      <c r="M150" s="97"/>
      <c r="N150" s="97"/>
      <c r="O150" s="97"/>
      <c r="P150" s="97"/>
      <c r="Q150" s="97"/>
      <c r="R150" s="95"/>
      <c r="S150" s="97"/>
      <c r="T150" s="97"/>
      <c r="U150" s="97"/>
      <c r="V150" s="97"/>
      <c r="W150" s="97"/>
      <c r="X150" s="97"/>
      <c r="Y150" s="97"/>
      <c r="Z150" s="97"/>
      <c r="AA150" s="97"/>
      <c r="AB150" s="97"/>
      <c r="AC150" s="97"/>
      <c r="AD150" s="97"/>
      <c r="AE150" s="97"/>
      <c r="AF150" s="97"/>
      <c r="AG150" s="97"/>
      <c r="AH150" s="97"/>
      <c r="AI150" s="97"/>
      <c r="AJ150" s="97"/>
      <c r="AK150" s="97"/>
      <c r="AL150" s="97"/>
    </row>
    <row r="151" ht="15.75" customHeight="1">
      <c r="A151" s="94"/>
      <c r="B151" s="95"/>
      <c r="C151" s="95"/>
      <c r="D151" s="96"/>
      <c r="E151" s="260"/>
      <c r="F151" s="97"/>
      <c r="G151" s="97"/>
      <c r="H151" s="97"/>
      <c r="I151" s="97"/>
      <c r="J151" s="97"/>
      <c r="K151" s="97"/>
      <c r="L151" s="97"/>
      <c r="M151" s="97"/>
      <c r="N151" s="97"/>
      <c r="O151" s="97"/>
      <c r="P151" s="97"/>
      <c r="Q151" s="97"/>
      <c r="R151" s="95"/>
      <c r="S151" s="97"/>
      <c r="T151" s="97"/>
      <c r="U151" s="97"/>
      <c r="V151" s="97"/>
      <c r="W151" s="97"/>
      <c r="X151" s="97"/>
      <c r="Y151" s="97"/>
      <c r="Z151" s="97"/>
      <c r="AA151" s="97"/>
      <c r="AB151" s="97"/>
      <c r="AC151" s="97"/>
      <c r="AD151" s="97"/>
      <c r="AE151" s="97"/>
      <c r="AF151" s="97"/>
      <c r="AG151" s="97"/>
      <c r="AH151" s="97"/>
      <c r="AI151" s="97"/>
      <c r="AJ151" s="97"/>
      <c r="AK151" s="97"/>
      <c r="AL151" s="97"/>
    </row>
    <row r="152" ht="15.75" customHeight="1">
      <c r="A152" s="94"/>
      <c r="B152" s="95"/>
      <c r="C152" s="95"/>
      <c r="D152" s="96"/>
      <c r="E152" s="260"/>
      <c r="F152" s="97"/>
      <c r="G152" s="97"/>
      <c r="H152" s="97"/>
      <c r="I152" s="97"/>
      <c r="J152" s="97"/>
      <c r="K152" s="97"/>
      <c r="L152" s="97"/>
      <c r="M152" s="97"/>
      <c r="N152" s="97"/>
      <c r="O152" s="97"/>
      <c r="P152" s="97"/>
      <c r="Q152" s="97"/>
      <c r="R152" s="95"/>
      <c r="S152" s="97"/>
      <c r="T152" s="97"/>
      <c r="U152" s="97"/>
      <c r="V152" s="97"/>
      <c r="W152" s="97"/>
      <c r="X152" s="97"/>
      <c r="Y152" s="97"/>
      <c r="Z152" s="97"/>
      <c r="AA152" s="97"/>
      <c r="AB152" s="97"/>
      <c r="AC152" s="97"/>
      <c r="AD152" s="97"/>
      <c r="AE152" s="97"/>
      <c r="AF152" s="97"/>
      <c r="AG152" s="97"/>
      <c r="AH152" s="97"/>
      <c r="AI152" s="97"/>
      <c r="AJ152" s="97"/>
      <c r="AK152" s="97"/>
      <c r="AL152" s="97"/>
    </row>
    <row r="153" ht="15.75" customHeight="1">
      <c r="A153" s="94"/>
      <c r="B153" s="95"/>
      <c r="C153" s="95"/>
      <c r="D153" s="96"/>
      <c r="E153" s="260"/>
      <c r="F153" s="97"/>
      <c r="G153" s="97"/>
      <c r="H153" s="97"/>
      <c r="I153" s="97"/>
      <c r="J153" s="97"/>
      <c r="K153" s="97"/>
      <c r="L153" s="97"/>
      <c r="M153" s="97"/>
      <c r="N153" s="97"/>
      <c r="O153" s="97"/>
      <c r="P153" s="97"/>
      <c r="Q153" s="97"/>
      <c r="R153" s="95"/>
      <c r="S153" s="97"/>
      <c r="T153" s="97"/>
      <c r="U153" s="97"/>
      <c r="V153" s="97"/>
      <c r="W153" s="97"/>
      <c r="X153" s="97"/>
      <c r="Y153" s="97"/>
      <c r="Z153" s="97"/>
      <c r="AA153" s="97"/>
      <c r="AB153" s="97"/>
      <c r="AC153" s="97"/>
      <c r="AD153" s="97"/>
      <c r="AE153" s="97"/>
      <c r="AF153" s="97"/>
      <c r="AG153" s="97"/>
      <c r="AH153" s="97"/>
      <c r="AI153" s="97"/>
      <c r="AJ153" s="97"/>
      <c r="AK153" s="97"/>
      <c r="AL153" s="97"/>
    </row>
    <row r="154" ht="15.75" customHeight="1">
      <c r="A154" s="94"/>
      <c r="B154" s="95"/>
      <c r="C154" s="95"/>
      <c r="D154" s="96"/>
      <c r="E154" s="260"/>
      <c r="F154" s="97"/>
      <c r="G154" s="97"/>
      <c r="H154" s="97"/>
      <c r="I154" s="97"/>
      <c r="J154" s="97"/>
      <c r="K154" s="97"/>
      <c r="L154" s="97"/>
      <c r="M154" s="97"/>
      <c r="N154" s="97"/>
      <c r="O154" s="97"/>
      <c r="P154" s="97"/>
      <c r="Q154" s="97"/>
      <c r="R154" s="95"/>
      <c r="S154" s="97"/>
      <c r="T154" s="97"/>
      <c r="U154" s="97"/>
      <c r="V154" s="97"/>
      <c r="W154" s="97"/>
      <c r="X154" s="97"/>
      <c r="Y154" s="97"/>
      <c r="Z154" s="97"/>
      <c r="AA154" s="97"/>
      <c r="AB154" s="97"/>
      <c r="AC154" s="97"/>
      <c r="AD154" s="97"/>
      <c r="AE154" s="97"/>
      <c r="AF154" s="97"/>
      <c r="AG154" s="97"/>
      <c r="AH154" s="97"/>
      <c r="AI154" s="97"/>
      <c r="AJ154" s="97"/>
      <c r="AK154" s="97"/>
      <c r="AL154" s="97"/>
    </row>
    <row r="155" ht="15.75" customHeight="1">
      <c r="A155" s="94"/>
      <c r="B155" s="95"/>
      <c r="C155" s="95"/>
      <c r="D155" s="96"/>
      <c r="E155" s="260"/>
      <c r="F155" s="97"/>
      <c r="G155" s="97"/>
      <c r="H155" s="97"/>
      <c r="I155" s="97"/>
      <c r="J155" s="97"/>
      <c r="K155" s="97"/>
      <c r="L155" s="97"/>
      <c r="M155" s="97"/>
      <c r="N155" s="97"/>
      <c r="O155" s="97"/>
      <c r="P155" s="97"/>
      <c r="Q155" s="97"/>
      <c r="R155" s="95"/>
      <c r="S155" s="97"/>
      <c r="T155" s="97"/>
      <c r="U155" s="97"/>
      <c r="V155" s="97"/>
      <c r="W155" s="97"/>
      <c r="X155" s="97"/>
      <c r="Y155" s="97"/>
      <c r="Z155" s="97"/>
      <c r="AA155" s="97"/>
      <c r="AB155" s="97"/>
      <c r="AC155" s="97"/>
      <c r="AD155" s="97"/>
      <c r="AE155" s="97"/>
      <c r="AF155" s="97"/>
      <c r="AG155" s="97"/>
      <c r="AH155" s="97"/>
      <c r="AI155" s="97"/>
      <c r="AJ155" s="97"/>
      <c r="AK155" s="97"/>
      <c r="AL155" s="97"/>
    </row>
    <row r="156" ht="15.75" customHeight="1">
      <c r="A156" s="94"/>
      <c r="B156" s="95"/>
      <c r="C156" s="95"/>
      <c r="D156" s="96"/>
      <c r="E156" s="260"/>
      <c r="F156" s="97"/>
      <c r="G156" s="97"/>
      <c r="H156" s="97"/>
      <c r="I156" s="97"/>
      <c r="J156" s="97"/>
      <c r="K156" s="97"/>
      <c r="L156" s="97"/>
      <c r="M156" s="97"/>
      <c r="N156" s="97"/>
      <c r="O156" s="97"/>
      <c r="P156" s="97"/>
      <c r="Q156" s="97"/>
      <c r="R156" s="95"/>
      <c r="S156" s="97"/>
      <c r="T156" s="97"/>
      <c r="U156" s="97"/>
      <c r="V156" s="97"/>
      <c r="W156" s="97"/>
      <c r="X156" s="97"/>
      <c r="Y156" s="97"/>
      <c r="Z156" s="97"/>
      <c r="AA156" s="97"/>
      <c r="AB156" s="97"/>
      <c r="AC156" s="97"/>
      <c r="AD156" s="97"/>
      <c r="AE156" s="97"/>
      <c r="AF156" s="97"/>
      <c r="AG156" s="97"/>
      <c r="AH156" s="97"/>
      <c r="AI156" s="97"/>
      <c r="AJ156" s="97"/>
      <c r="AK156" s="97"/>
      <c r="AL156" s="97"/>
    </row>
    <row r="157" ht="15.75" customHeight="1">
      <c r="A157" s="94"/>
      <c r="B157" s="95"/>
      <c r="C157" s="95"/>
      <c r="D157" s="96"/>
      <c r="E157" s="260"/>
      <c r="F157" s="97"/>
      <c r="G157" s="97"/>
      <c r="H157" s="97"/>
      <c r="I157" s="97"/>
      <c r="J157" s="97"/>
      <c r="K157" s="97"/>
      <c r="L157" s="97"/>
      <c r="M157" s="97"/>
      <c r="N157" s="97"/>
      <c r="O157" s="97"/>
      <c r="P157" s="97"/>
      <c r="Q157" s="97"/>
      <c r="R157" s="95"/>
      <c r="S157" s="97"/>
      <c r="T157" s="97"/>
      <c r="U157" s="97"/>
      <c r="V157" s="97"/>
      <c r="W157" s="97"/>
      <c r="X157" s="97"/>
      <c r="Y157" s="97"/>
      <c r="Z157" s="97"/>
      <c r="AA157" s="97"/>
      <c r="AB157" s="97"/>
      <c r="AC157" s="97"/>
      <c r="AD157" s="97"/>
      <c r="AE157" s="97"/>
      <c r="AF157" s="97"/>
      <c r="AG157" s="97"/>
      <c r="AH157" s="97"/>
      <c r="AI157" s="97"/>
      <c r="AJ157" s="97"/>
      <c r="AK157" s="97"/>
      <c r="AL157" s="97"/>
    </row>
    <row r="158" ht="15.75" customHeight="1">
      <c r="A158" s="94"/>
      <c r="B158" s="95"/>
      <c r="C158" s="95"/>
      <c r="D158" s="96"/>
      <c r="E158" s="260"/>
      <c r="F158" s="97"/>
      <c r="G158" s="97"/>
      <c r="H158" s="97"/>
      <c r="I158" s="97"/>
      <c r="J158" s="97"/>
      <c r="K158" s="97"/>
      <c r="L158" s="97"/>
      <c r="M158" s="97"/>
      <c r="N158" s="97"/>
      <c r="O158" s="97"/>
      <c r="P158" s="97"/>
      <c r="Q158" s="97"/>
      <c r="R158" s="95"/>
      <c r="S158" s="97"/>
      <c r="T158" s="97"/>
      <c r="U158" s="97"/>
      <c r="V158" s="97"/>
      <c r="W158" s="97"/>
      <c r="X158" s="97"/>
      <c r="Y158" s="97"/>
      <c r="Z158" s="97"/>
      <c r="AA158" s="97"/>
      <c r="AB158" s="97"/>
      <c r="AC158" s="97"/>
      <c r="AD158" s="97"/>
      <c r="AE158" s="97"/>
      <c r="AF158" s="97"/>
      <c r="AG158" s="97"/>
      <c r="AH158" s="97"/>
      <c r="AI158" s="97"/>
      <c r="AJ158" s="97"/>
      <c r="AK158" s="97"/>
      <c r="AL158" s="97"/>
    </row>
    <row r="159" ht="15.75" customHeight="1">
      <c r="A159" s="94"/>
      <c r="B159" s="95"/>
      <c r="C159" s="95"/>
      <c r="D159" s="96"/>
      <c r="E159" s="260"/>
      <c r="F159" s="97"/>
      <c r="G159" s="97"/>
      <c r="H159" s="97"/>
      <c r="I159" s="97"/>
      <c r="J159" s="97"/>
      <c r="K159" s="97"/>
      <c r="L159" s="97"/>
      <c r="M159" s="97"/>
      <c r="N159" s="97"/>
      <c r="O159" s="97"/>
      <c r="P159" s="97"/>
      <c r="Q159" s="97"/>
      <c r="R159" s="95"/>
      <c r="S159" s="97"/>
      <c r="T159" s="97"/>
      <c r="U159" s="97"/>
      <c r="V159" s="97"/>
      <c r="W159" s="97"/>
      <c r="X159" s="97"/>
      <c r="Y159" s="97"/>
      <c r="Z159" s="97"/>
      <c r="AA159" s="97"/>
      <c r="AB159" s="97"/>
      <c r="AC159" s="97"/>
      <c r="AD159" s="97"/>
      <c r="AE159" s="97"/>
      <c r="AF159" s="97"/>
      <c r="AG159" s="97"/>
      <c r="AH159" s="97"/>
      <c r="AI159" s="97"/>
      <c r="AJ159" s="97"/>
      <c r="AK159" s="97"/>
      <c r="AL159" s="97"/>
    </row>
    <row r="160" ht="15.75" customHeight="1">
      <c r="A160" s="94"/>
      <c r="B160" s="95"/>
      <c r="C160" s="95"/>
      <c r="D160" s="96"/>
      <c r="E160" s="260"/>
      <c r="F160" s="97"/>
      <c r="G160" s="97"/>
      <c r="H160" s="97"/>
      <c r="I160" s="97"/>
      <c r="J160" s="97"/>
      <c r="K160" s="97"/>
      <c r="L160" s="97"/>
      <c r="M160" s="97"/>
      <c r="N160" s="97"/>
      <c r="O160" s="97"/>
      <c r="P160" s="97"/>
      <c r="Q160" s="97"/>
      <c r="R160" s="95"/>
      <c r="S160" s="97"/>
      <c r="T160" s="97"/>
      <c r="U160" s="97"/>
      <c r="V160" s="97"/>
      <c r="W160" s="97"/>
      <c r="X160" s="97"/>
      <c r="Y160" s="97"/>
      <c r="Z160" s="97"/>
      <c r="AA160" s="97"/>
      <c r="AB160" s="97"/>
      <c r="AC160" s="97"/>
      <c r="AD160" s="97"/>
      <c r="AE160" s="97"/>
      <c r="AF160" s="97"/>
      <c r="AG160" s="97"/>
      <c r="AH160" s="97"/>
      <c r="AI160" s="97"/>
      <c r="AJ160" s="97"/>
      <c r="AK160" s="97"/>
      <c r="AL160" s="97"/>
    </row>
    <row r="161" ht="15.75" customHeight="1">
      <c r="A161" s="94"/>
      <c r="B161" s="95"/>
      <c r="C161" s="95"/>
      <c r="D161" s="96"/>
      <c r="E161" s="260"/>
      <c r="F161" s="97"/>
      <c r="G161" s="97"/>
      <c r="H161" s="97"/>
      <c r="I161" s="97"/>
      <c r="J161" s="97"/>
      <c r="K161" s="97"/>
      <c r="L161" s="97"/>
      <c r="M161" s="97"/>
      <c r="N161" s="97"/>
      <c r="O161" s="97"/>
      <c r="P161" s="97"/>
      <c r="Q161" s="97"/>
      <c r="R161" s="95"/>
      <c r="S161" s="97"/>
      <c r="T161" s="97"/>
      <c r="U161" s="97"/>
      <c r="V161" s="97"/>
      <c r="W161" s="97"/>
      <c r="X161" s="97"/>
      <c r="Y161" s="97"/>
      <c r="Z161" s="97"/>
      <c r="AA161" s="97"/>
      <c r="AB161" s="97"/>
      <c r="AC161" s="97"/>
      <c r="AD161" s="97"/>
      <c r="AE161" s="97"/>
      <c r="AF161" s="97"/>
      <c r="AG161" s="97"/>
      <c r="AH161" s="97"/>
      <c r="AI161" s="97"/>
      <c r="AJ161" s="97"/>
      <c r="AK161" s="97"/>
      <c r="AL161" s="97"/>
    </row>
    <row r="162" ht="15.75" customHeight="1">
      <c r="A162" s="94"/>
      <c r="B162" s="95"/>
      <c r="C162" s="95"/>
      <c r="D162" s="96"/>
      <c r="E162" s="260"/>
      <c r="F162" s="97"/>
      <c r="G162" s="97"/>
      <c r="H162" s="97"/>
      <c r="I162" s="97"/>
      <c r="J162" s="97"/>
      <c r="K162" s="97"/>
      <c r="L162" s="97"/>
      <c r="M162" s="97"/>
      <c r="N162" s="97"/>
      <c r="O162" s="97"/>
      <c r="P162" s="97"/>
      <c r="Q162" s="97"/>
      <c r="R162" s="95"/>
      <c r="S162" s="97"/>
      <c r="T162" s="97"/>
      <c r="U162" s="97"/>
      <c r="V162" s="97"/>
      <c r="W162" s="97"/>
      <c r="X162" s="97"/>
      <c r="Y162" s="97"/>
      <c r="Z162" s="97"/>
      <c r="AA162" s="97"/>
      <c r="AB162" s="97"/>
      <c r="AC162" s="97"/>
      <c r="AD162" s="97"/>
      <c r="AE162" s="97"/>
      <c r="AF162" s="97"/>
      <c r="AG162" s="97"/>
      <c r="AH162" s="97"/>
      <c r="AI162" s="97"/>
      <c r="AJ162" s="97"/>
      <c r="AK162" s="97"/>
      <c r="AL162" s="97"/>
    </row>
    <row r="163" ht="15.75" customHeight="1">
      <c r="A163" s="94"/>
      <c r="B163" s="95"/>
      <c r="C163" s="95"/>
      <c r="D163" s="96"/>
      <c r="E163" s="260"/>
      <c r="F163" s="97"/>
      <c r="G163" s="97"/>
      <c r="H163" s="97"/>
      <c r="I163" s="97"/>
      <c r="J163" s="97"/>
      <c r="K163" s="97"/>
      <c r="L163" s="97"/>
      <c r="M163" s="97"/>
      <c r="N163" s="97"/>
      <c r="O163" s="97"/>
      <c r="P163" s="97"/>
      <c r="Q163" s="97"/>
      <c r="R163" s="95"/>
      <c r="S163" s="97"/>
      <c r="T163" s="97"/>
      <c r="U163" s="97"/>
      <c r="V163" s="97"/>
      <c r="W163" s="97"/>
      <c r="X163" s="97"/>
      <c r="Y163" s="97"/>
      <c r="Z163" s="97"/>
      <c r="AA163" s="97"/>
      <c r="AB163" s="97"/>
      <c r="AC163" s="97"/>
      <c r="AD163" s="97"/>
      <c r="AE163" s="97"/>
      <c r="AF163" s="97"/>
      <c r="AG163" s="97"/>
      <c r="AH163" s="97"/>
      <c r="AI163" s="97"/>
      <c r="AJ163" s="97"/>
      <c r="AK163" s="97"/>
      <c r="AL163" s="97"/>
    </row>
    <row r="164" ht="15.75" customHeight="1">
      <c r="A164" s="94"/>
      <c r="B164" s="95"/>
      <c r="C164" s="95"/>
      <c r="D164" s="96"/>
      <c r="E164" s="260"/>
      <c r="F164" s="97"/>
      <c r="G164" s="97"/>
      <c r="H164" s="97"/>
      <c r="I164" s="97"/>
      <c r="J164" s="97"/>
      <c r="K164" s="97"/>
      <c r="L164" s="97"/>
      <c r="M164" s="97"/>
      <c r="N164" s="97"/>
      <c r="O164" s="97"/>
      <c r="P164" s="97"/>
      <c r="Q164" s="97"/>
      <c r="R164" s="95"/>
      <c r="S164" s="97"/>
      <c r="T164" s="97"/>
      <c r="U164" s="97"/>
      <c r="V164" s="97"/>
      <c r="W164" s="97"/>
      <c r="X164" s="97"/>
      <c r="Y164" s="97"/>
      <c r="Z164" s="97"/>
      <c r="AA164" s="97"/>
      <c r="AB164" s="97"/>
      <c r="AC164" s="97"/>
      <c r="AD164" s="97"/>
      <c r="AE164" s="97"/>
      <c r="AF164" s="97"/>
      <c r="AG164" s="97"/>
      <c r="AH164" s="97"/>
      <c r="AI164" s="97"/>
      <c r="AJ164" s="97"/>
      <c r="AK164" s="97"/>
      <c r="AL164" s="97"/>
    </row>
    <row r="165" ht="15.75" customHeight="1">
      <c r="A165" s="94"/>
      <c r="B165" s="95"/>
      <c r="C165" s="95"/>
      <c r="D165" s="96"/>
      <c r="E165" s="260"/>
      <c r="F165" s="97"/>
      <c r="G165" s="97"/>
      <c r="H165" s="97"/>
      <c r="I165" s="97"/>
      <c r="J165" s="97"/>
      <c r="K165" s="97"/>
      <c r="L165" s="97"/>
      <c r="M165" s="97"/>
      <c r="N165" s="97"/>
      <c r="O165" s="97"/>
      <c r="P165" s="97"/>
      <c r="Q165" s="97"/>
      <c r="R165" s="95"/>
      <c r="S165" s="97"/>
      <c r="T165" s="97"/>
      <c r="U165" s="97"/>
      <c r="V165" s="97"/>
      <c r="W165" s="97"/>
      <c r="X165" s="97"/>
      <c r="Y165" s="97"/>
      <c r="Z165" s="97"/>
      <c r="AA165" s="97"/>
      <c r="AB165" s="97"/>
      <c r="AC165" s="97"/>
      <c r="AD165" s="97"/>
      <c r="AE165" s="97"/>
      <c r="AF165" s="97"/>
      <c r="AG165" s="97"/>
      <c r="AH165" s="97"/>
      <c r="AI165" s="97"/>
      <c r="AJ165" s="97"/>
      <c r="AK165" s="97"/>
      <c r="AL165" s="97"/>
    </row>
    <row r="166" ht="15.75" customHeight="1">
      <c r="A166" s="94"/>
      <c r="B166" s="95"/>
      <c r="C166" s="95"/>
      <c r="D166" s="96"/>
      <c r="E166" s="260"/>
      <c r="F166" s="97"/>
      <c r="G166" s="97"/>
      <c r="H166" s="97"/>
      <c r="I166" s="97"/>
      <c r="J166" s="97"/>
      <c r="K166" s="97"/>
      <c r="L166" s="97"/>
      <c r="M166" s="97"/>
      <c r="N166" s="97"/>
      <c r="O166" s="97"/>
      <c r="P166" s="97"/>
      <c r="Q166" s="97"/>
      <c r="R166" s="95"/>
      <c r="S166" s="97"/>
      <c r="T166" s="97"/>
      <c r="U166" s="97"/>
      <c r="V166" s="97"/>
      <c r="W166" s="97"/>
      <c r="X166" s="97"/>
      <c r="Y166" s="97"/>
      <c r="Z166" s="97"/>
      <c r="AA166" s="97"/>
      <c r="AB166" s="97"/>
      <c r="AC166" s="97"/>
      <c r="AD166" s="97"/>
      <c r="AE166" s="97"/>
      <c r="AF166" s="97"/>
      <c r="AG166" s="97"/>
      <c r="AH166" s="97"/>
      <c r="AI166" s="97"/>
      <c r="AJ166" s="97"/>
      <c r="AK166" s="97"/>
      <c r="AL166" s="97"/>
    </row>
    <row r="167" ht="15.75" customHeight="1">
      <c r="A167" s="94"/>
      <c r="B167" s="95"/>
      <c r="C167" s="95"/>
      <c r="D167" s="96"/>
      <c r="E167" s="260"/>
      <c r="F167" s="97"/>
      <c r="G167" s="97"/>
      <c r="H167" s="97"/>
      <c r="I167" s="97"/>
      <c r="J167" s="97"/>
      <c r="K167" s="97"/>
      <c r="L167" s="97"/>
      <c r="M167" s="97"/>
      <c r="N167" s="97"/>
      <c r="O167" s="97"/>
      <c r="P167" s="97"/>
      <c r="Q167" s="97"/>
      <c r="R167" s="95"/>
      <c r="S167" s="97"/>
      <c r="T167" s="97"/>
      <c r="U167" s="97"/>
      <c r="V167" s="97"/>
      <c r="W167" s="97"/>
      <c r="X167" s="97"/>
      <c r="Y167" s="97"/>
      <c r="Z167" s="97"/>
      <c r="AA167" s="97"/>
      <c r="AB167" s="97"/>
      <c r="AC167" s="97"/>
      <c r="AD167" s="97"/>
      <c r="AE167" s="97"/>
      <c r="AF167" s="97"/>
      <c r="AG167" s="97"/>
      <c r="AH167" s="97"/>
      <c r="AI167" s="97"/>
      <c r="AJ167" s="97"/>
      <c r="AK167" s="97"/>
      <c r="AL167" s="97"/>
    </row>
    <row r="168" ht="15.75" customHeight="1">
      <c r="A168" s="94"/>
      <c r="B168" s="95"/>
      <c r="C168" s="95"/>
      <c r="D168" s="96"/>
      <c r="E168" s="260"/>
      <c r="F168" s="97"/>
      <c r="G168" s="97"/>
      <c r="H168" s="97"/>
      <c r="I168" s="97"/>
      <c r="J168" s="97"/>
      <c r="K168" s="97"/>
      <c r="L168" s="97"/>
      <c r="M168" s="97"/>
      <c r="N168" s="97"/>
      <c r="O168" s="97"/>
      <c r="P168" s="97"/>
      <c r="Q168" s="97"/>
      <c r="R168" s="95"/>
      <c r="S168" s="97"/>
      <c r="T168" s="97"/>
      <c r="U168" s="97"/>
      <c r="V168" s="97"/>
      <c r="W168" s="97"/>
      <c r="X168" s="97"/>
      <c r="Y168" s="97"/>
      <c r="Z168" s="97"/>
      <c r="AA168" s="97"/>
      <c r="AB168" s="97"/>
      <c r="AC168" s="97"/>
      <c r="AD168" s="97"/>
      <c r="AE168" s="97"/>
      <c r="AF168" s="97"/>
      <c r="AG168" s="97"/>
      <c r="AH168" s="97"/>
      <c r="AI168" s="97"/>
      <c r="AJ168" s="97"/>
      <c r="AK168" s="97"/>
      <c r="AL168" s="97"/>
    </row>
    <row r="169" ht="15.75" customHeight="1">
      <c r="A169" s="94"/>
      <c r="B169" s="95"/>
      <c r="C169" s="95"/>
      <c r="D169" s="96"/>
      <c r="E169" s="260"/>
      <c r="F169" s="97"/>
      <c r="G169" s="97"/>
      <c r="H169" s="97"/>
      <c r="I169" s="97"/>
      <c r="J169" s="97"/>
      <c r="K169" s="97"/>
      <c r="L169" s="97"/>
      <c r="M169" s="97"/>
      <c r="N169" s="97"/>
      <c r="O169" s="97"/>
      <c r="P169" s="97"/>
      <c r="Q169" s="97"/>
      <c r="R169" s="95"/>
      <c r="S169" s="97"/>
      <c r="T169" s="97"/>
      <c r="U169" s="97"/>
      <c r="V169" s="97"/>
      <c r="W169" s="97"/>
      <c r="X169" s="97"/>
      <c r="Y169" s="97"/>
      <c r="Z169" s="97"/>
      <c r="AA169" s="97"/>
      <c r="AB169" s="97"/>
      <c r="AC169" s="97"/>
      <c r="AD169" s="97"/>
      <c r="AE169" s="97"/>
      <c r="AF169" s="97"/>
      <c r="AG169" s="97"/>
      <c r="AH169" s="97"/>
      <c r="AI169" s="97"/>
      <c r="AJ169" s="97"/>
      <c r="AK169" s="97"/>
      <c r="AL169" s="97"/>
    </row>
    <row r="170" ht="15.75" customHeight="1">
      <c r="A170" s="94"/>
      <c r="B170" s="95"/>
      <c r="C170" s="95"/>
      <c r="D170" s="96"/>
      <c r="E170" s="260"/>
      <c r="F170" s="97"/>
      <c r="G170" s="97"/>
      <c r="H170" s="97"/>
      <c r="I170" s="97"/>
      <c r="J170" s="97"/>
      <c r="K170" s="97"/>
      <c r="L170" s="97"/>
      <c r="M170" s="97"/>
      <c r="N170" s="97"/>
      <c r="O170" s="97"/>
      <c r="P170" s="97"/>
      <c r="Q170" s="97"/>
      <c r="R170" s="95"/>
      <c r="S170" s="97"/>
      <c r="T170" s="97"/>
      <c r="U170" s="97"/>
      <c r="V170" s="97"/>
      <c r="W170" s="97"/>
      <c r="X170" s="97"/>
      <c r="Y170" s="97"/>
      <c r="Z170" s="97"/>
      <c r="AA170" s="97"/>
      <c r="AB170" s="97"/>
      <c r="AC170" s="97"/>
      <c r="AD170" s="97"/>
      <c r="AE170" s="97"/>
      <c r="AF170" s="97"/>
      <c r="AG170" s="97"/>
      <c r="AH170" s="97"/>
      <c r="AI170" s="97"/>
      <c r="AJ170" s="97"/>
      <c r="AK170" s="97"/>
      <c r="AL170" s="97"/>
    </row>
    <row r="171" ht="15.75" customHeight="1">
      <c r="A171" s="94"/>
      <c r="B171" s="95"/>
      <c r="C171" s="95"/>
      <c r="D171" s="96"/>
      <c r="E171" s="260"/>
      <c r="F171" s="97"/>
      <c r="G171" s="97"/>
      <c r="H171" s="97"/>
      <c r="I171" s="97"/>
      <c r="J171" s="97"/>
      <c r="K171" s="97"/>
      <c r="L171" s="97"/>
      <c r="M171" s="97"/>
      <c r="N171" s="97"/>
      <c r="O171" s="97"/>
      <c r="P171" s="97"/>
      <c r="Q171" s="97"/>
      <c r="R171" s="95"/>
      <c r="S171" s="97"/>
      <c r="T171" s="97"/>
      <c r="U171" s="97"/>
      <c r="V171" s="97"/>
      <c r="W171" s="97"/>
      <c r="X171" s="97"/>
      <c r="Y171" s="97"/>
      <c r="Z171" s="97"/>
      <c r="AA171" s="97"/>
      <c r="AB171" s="97"/>
      <c r="AC171" s="97"/>
      <c r="AD171" s="97"/>
      <c r="AE171" s="97"/>
      <c r="AF171" s="97"/>
      <c r="AG171" s="97"/>
      <c r="AH171" s="97"/>
      <c r="AI171" s="97"/>
      <c r="AJ171" s="97"/>
      <c r="AK171" s="97"/>
      <c r="AL171" s="97"/>
    </row>
    <row r="172" ht="15.75" customHeight="1">
      <c r="A172" s="94"/>
      <c r="B172" s="95"/>
      <c r="C172" s="95"/>
      <c r="D172" s="96"/>
      <c r="E172" s="260"/>
      <c r="F172" s="97"/>
      <c r="G172" s="97"/>
      <c r="H172" s="97"/>
      <c r="I172" s="97"/>
      <c r="J172" s="97"/>
      <c r="K172" s="97"/>
      <c r="L172" s="97"/>
      <c r="M172" s="97"/>
      <c r="N172" s="97"/>
      <c r="O172" s="97"/>
      <c r="P172" s="97"/>
      <c r="Q172" s="97"/>
      <c r="R172" s="95"/>
      <c r="S172" s="97"/>
      <c r="T172" s="97"/>
      <c r="U172" s="97"/>
      <c r="V172" s="97"/>
      <c r="W172" s="97"/>
      <c r="X172" s="97"/>
      <c r="Y172" s="97"/>
      <c r="Z172" s="97"/>
      <c r="AA172" s="97"/>
      <c r="AB172" s="97"/>
      <c r="AC172" s="97"/>
      <c r="AD172" s="97"/>
      <c r="AE172" s="97"/>
      <c r="AF172" s="97"/>
      <c r="AG172" s="97"/>
      <c r="AH172" s="97"/>
      <c r="AI172" s="97"/>
      <c r="AJ172" s="97"/>
      <c r="AK172" s="97"/>
      <c r="AL172" s="97"/>
    </row>
    <row r="173" ht="15.75" customHeight="1">
      <c r="A173" s="94"/>
      <c r="B173" s="95"/>
      <c r="C173" s="95"/>
      <c r="D173" s="96"/>
      <c r="E173" s="260"/>
      <c r="F173" s="97"/>
      <c r="G173" s="97"/>
      <c r="H173" s="97"/>
      <c r="I173" s="97"/>
      <c r="J173" s="97"/>
      <c r="K173" s="97"/>
      <c r="L173" s="97"/>
      <c r="M173" s="97"/>
      <c r="N173" s="97"/>
      <c r="O173" s="97"/>
      <c r="P173" s="97"/>
      <c r="Q173" s="97"/>
      <c r="R173" s="95"/>
      <c r="S173" s="97"/>
      <c r="T173" s="97"/>
      <c r="U173" s="97"/>
      <c r="V173" s="97"/>
      <c r="W173" s="97"/>
      <c r="X173" s="97"/>
      <c r="Y173" s="97"/>
      <c r="Z173" s="97"/>
      <c r="AA173" s="97"/>
      <c r="AB173" s="97"/>
      <c r="AC173" s="97"/>
      <c r="AD173" s="97"/>
      <c r="AE173" s="97"/>
      <c r="AF173" s="97"/>
      <c r="AG173" s="97"/>
      <c r="AH173" s="97"/>
      <c r="AI173" s="97"/>
      <c r="AJ173" s="97"/>
      <c r="AK173" s="97"/>
      <c r="AL173" s="97"/>
    </row>
    <row r="174" ht="15.75" customHeight="1">
      <c r="A174" s="94"/>
      <c r="B174" s="95"/>
      <c r="C174" s="95"/>
      <c r="D174" s="96"/>
      <c r="E174" s="260"/>
      <c r="F174" s="97"/>
      <c r="G174" s="97"/>
      <c r="H174" s="97"/>
      <c r="I174" s="97"/>
      <c r="J174" s="97"/>
      <c r="K174" s="97"/>
      <c r="L174" s="97"/>
      <c r="M174" s="97"/>
      <c r="N174" s="97"/>
      <c r="O174" s="97"/>
      <c r="P174" s="97"/>
      <c r="Q174" s="97"/>
      <c r="R174" s="95"/>
      <c r="S174" s="97"/>
      <c r="T174" s="97"/>
      <c r="U174" s="97"/>
      <c r="V174" s="97"/>
      <c r="W174" s="97"/>
      <c r="X174" s="97"/>
      <c r="Y174" s="97"/>
      <c r="Z174" s="97"/>
      <c r="AA174" s="97"/>
      <c r="AB174" s="97"/>
      <c r="AC174" s="97"/>
      <c r="AD174" s="97"/>
      <c r="AE174" s="97"/>
      <c r="AF174" s="97"/>
      <c r="AG174" s="97"/>
      <c r="AH174" s="97"/>
      <c r="AI174" s="97"/>
      <c r="AJ174" s="97"/>
      <c r="AK174" s="97"/>
      <c r="AL174" s="97"/>
    </row>
    <row r="175" ht="15.75" customHeight="1">
      <c r="A175" s="94"/>
      <c r="B175" s="95"/>
      <c r="C175" s="95"/>
      <c r="D175" s="96"/>
      <c r="E175" s="260"/>
      <c r="F175" s="97"/>
      <c r="G175" s="97"/>
      <c r="H175" s="97"/>
      <c r="I175" s="97"/>
      <c r="J175" s="97"/>
      <c r="K175" s="97"/>
      <c r="L175" s="97"/>
      <c r="M175" s="97"/>
      <c r="N175" s="97"/>
      <c r="O175" s="97"/>
      <c r="P175" s="97"/>
      <c r="Q175" s="97"/>
      <c r="R175" s="95"/>
      <c r="S175" s="97"/>
      <c r="T175" s="97"/>
      <c r="U175" s="97"/>
      <c r="V175" s="97"/>
      <c r="W175" s="97"/>
      <c r="X175" s="97"/>
      <c r="Y175" s="97"/>
      <c r="Z175" s="97"/>
      <c r="AA175" s="97"/>
      <c r="AB175" s="97"/>
      <c r="AC175" s="97"/>
      <c r="AD175" s="97"/>
      <c r="AE175" s="97"/>
      <c r="AF175" s="97"/>
      <c r="AG175" s="97"/>
      <c r="AH175" s="97"/>
      <c r="AI175" s="97"/>
      <c r="AJ175" s="97"/>
      <c r="AK175" s="97"/>
      <c r="AL175" s="97"/>
    </row>
    <row r="176" ht="15.75" customHeight="1">
      <c r="A176" s="94"/>
      <c r="B176" s="95"/>
      <c r="C176" s="95"/>
      <c r="D176" s="96"/>
      <c r="E176" s="260"/>
      <c r="F176" s="97"/>
      <c r="G176" s="97"/>
      <c r="H176" s="97"/>
      <c r="I176" s="97"/>
      <c r="J176" s="97"/>
      <c r="K176" s="97"/>
      <c r="L176" s="97"/>
      <c r="M176" s="97"/>
      <c r="N176" s="97"/>
      <c r="O176" s="97"/>
      <c r="P176" s="97"/>
      <c r="Q176" s="97"/>
      <c r="R176" s="95"/>
      <c r="S176" s="97"/>
      <c r="T176" s="97"/>
      <c r="U176" s="97"/>
      <c r="V176" s="97"/>
      <c r="W176" s="97"/>
      <c r="X176" s="97"/>
      <c r="Y176" s="97"/>
      <c r="Z176" s="97"/>
      <c r="AA176" s="97"/>
      <c r="AB176" s="97"/>
      <c r="AC176" s="97"/>
      <c r="AD176" s="97"/>
      <c r="AE176" s="97"/>
      <c r="AF176" s="97"/>
      <c r="AG176" s="97"/>
      <c r="AH176" s="97"/>
      <c r="AI176" s="97"/>
      <c r="AJ176" s="97"/>
      <c r="AK176" s="97"/>
      <c r="AL176" s="97"/>
    </row>
    <row r="177" ht="15.75" customHeight="1">
      <c r="A177" s="94"/>
      <c r="B177" s="95"/>
      <c r="C177" s="95"/>
      <c r="D177" s="96"/>
      <c r="E177" s="260"/>
      <c r="F177" s="97"/>
      <c r="G177" s="97"/>
      <c r="H177" s="97"/>
      <c r="I177" s="97"/>
      <c r="J177" s="97"/>
      <c r="K177" s="97"/>
      <c r="L177" s="97"/>
      <c r="M177" s="97"/>
      <c r="N177" s="97"/>
      <c r="O177" s="97"/>
      <c r="P177" s="97"/>
      <c r="Q177" s="97"/>
      <c r="R177" s="95"/>
      <c r="S177" s="97"/>
      <c r="T177" s="97"/>
      <c r="U177" s="97"/>
      <c r="V177" s="97"/>
      <c r="W177" s="97"/>
      <c r="X177" s="97"/>
      <c r="Y177" s="97"/>
      <c r="Z177" s="97"/>
      <c r="AA177" s="97"/>
      <c r="AB177" s="97"/>
      <c r="AC177" s="97"/>
      <c r="AD177" s="97"/>
      <c r="AE177" s="97"/>
      <c r="AF177" s="97"/>
      <c r="AG177" s="97"/>
      <c r="AH177" s="97"/>
      <c r="AI177" s="97"/>
      <c r="AJ177" s="97"/>
      <c r="AK177" s="97"/>
      <c r="AL177" s="97"/>
    </row>
    <row r="178" ht="15.75" customHeight="1">
      <c r="A178" s="94"/>
      <c r="B178" s="95"/>
      <c r="C178" s="95"/>
      <c r="D178" s="96"/>
      <c r="E178" s="260"/>
      <c r="F178" s="97"/>
      <c r="G178" s="97"/>
      <c r="H178" s="97"/>
      <c r="I178" s="97"/>
      <c r="J178" s="97"/>
      <c r="K178" s="97"/>
      <c r="L178" s="97"/>
      <c r="M178" s="97"/>
      <c r="N178" s="97"/>
      <c r="O178" s="97"/>
      <c r="P178" s="97"/>
      <c r="Q178" s="97"/>
      <c r="R178" s="95"/>
      <c r="S178" s="97"/>
      <c r="T178" s="97"/>
      <c r="U178" s="97"/>
      <c r="V178" s="97"/>
      <c r="W178" s="97"/>
      <c r="X178" s="97"/>
      <c r="Y178" s="97"/>
      <c r="Z178" s="97"/>
      <c r="AA178" s="97"/>
      <c r="AB178" s="97"/>
      <c r="AC178" s="97"/>
      <c r="AD178" s="97"/>
      <c r="AE178" s="97"/>
      <c r="AF178" s="97"/>
      <c r="AG178" s="97"/>
      <c r="AH178" s="97"/>
      <c r="AI178" s="97"/>
      <c r="AJ178" s="97"/>
      <c r="AK178" s="97"/>
      <c r="AL178" s="97"/>
    </row>
    <row r="179" ht="15.75" customHeight="1">
      <c r="A179" s="94"/>
      <c r="B179" s="95"/>
      <c r="C179" s="95"/>
      <c r="D179" s="96"/>
      <c r="E179" s="260"/>
      <c r="F179" s="97"/>
      <c r="G179" s="97"/>
      <c r="H179" s="97"/>
      <c r="I179" s="97"/>
      <c r="J179" s="97"/>
      <c r="K179" s="97"/>
      <c r="L179" s="97"/>
      <c r="M179" s="97"/>
      <c r="N179" s="97"/>
      <c r="O179" s="97"/>
      <c r="P179" s="97"/>
      <c r="Q179" s="97"/>
      <c r="R179" s="95"/>
      <c r="S179" s="97"/>
      <c r="T179" s="97"/>
      <c r="U179" s="97"/>
      <c r="V179" s="97"/>
      <c r="W179" s="97"/>
      <c r="X179" s="97"/>
      <c r="Y179" s="97"/>
      <c r="Z179" s="97"/>
      <c r="AA179" s="97"/>
      <c r="AB179" s="97"/>
      <c r="AC179" s="97"/>
      <c r="AD179" s="97"/>
      <c r="AE179" s="97"/>
      <c r="AF179" s="97"/>
      <c r="AG179" s="97"/>
      <c r="AH179" s="97"/>
      <c r="AI179" s="97"/>
      <c r="AJ179" s="97"/>
      <c r="AK179" s="97"/>
      <c r="AL179" s="97"/>
    </row>
    <row r="180" ht="15.75" customHeight="1">
      <c r="A180" s="94"/>
      <c r="B180" s="95"/>
      <c r="C180" s="95"/>
      <c r="D180" s="96"/>
      <c r="E180" s="260"/>
      <c r="F180" s="97"/>
      <c r="G180" s="97"/>
      <c r="H180" s="97"/>
      <c r="I180" s="97"/>
      <c r="J180" s="97"/>
      <c r="K180" s="97"/>
      <c r="L180" s="97"/>
      <c r="M180" s="97"/>
      <c r="N180" s="97"/>
      <c r="O180" s="97"/>
      <c r="P180" s="97"/>
      <c r="Q180" s="97"/>
      <c r="R180" s="95"/>
      <c r="S180" s="97"/>
      <c r="T180" s="97"/>
      <c r="U180" s="97"/>
      <c r="V180" s="97"/>
      <c r="W180" s="97"/>
      <c r="X180" s="97"/>
      <c r="Y180" s="97"/>
      <c r="Z180" s="97"/>
      <c r="AA180" s="97"/>
      <c r="AB180" s="97"/>
      <c r="AC180" s="97"/>
      <c r="AD180" s="97"/>
      <c r="AE180" s="97"/>
      <c r="AF180" s="97"/>
      <c r="AG180" s="97"/>
      <c r="AH180" s="97"/>
      <c r="AI180" s="97"/>
      <c r="AJ180" s="97"/>
      <c r="AK180" s="97"/>
      <c r="AL180" s="97"/>
    </row>
    <row r="181" ht="15.75" customHeight="1">
      <c r="A181" s="94"/>
      <c r="B181" s="95"/>
      <c r="C181" s="95"/>
      <c r="D181" s="96"/>
      <c r="E181" s="260"/>
      <c r="F181" s="97"/>
      <c r="G181" s="97"/>
      <c r="H181" s="97"/>
      <c r="I181" s="97"/>
      <c r="J181" s="97"/>
      <c r="K181" s="97"/>
      <c r="L181" s="97"/>
      <c r="M181" s="97"/>
      <c r="N181" s="97"/>
      <c r="O181" s="97"/>
      <c r="P181" s="97"/>
      <c r="Q181" s="97"/>
      <c r="R181" s="95"/>
      <c r="S181" s="97"/>
      <c r="T181" s="97"/>
      <c r="U181" s="97"/>
      <c r="V181" s="97"/>
      <c r="W181" s="97"/>
      <c r="X181" s="97"/>
      <c r="Y181" s="97"/>
      <c r="Z181" s="97"/>
      <c r="AA181" s="97"/>
      <c r="AB181" s="97"/>
      <c r="AC181" s="97"/>
      <c r="AD181" s="97"/>
      <c r="AE181" s="97"/>
      <c r="AF181" s="97"/>
      <c r="AG181" s="97"/>
      <c r="AH181" s="97"/>
      <c r="AI181" s="97"/>
      <c r="AJ181" s="97"/>
      <c r="AK181" s="97"/>
      <c r="AL181" s="97"/>
    </row>
    <row r="182" ht="15.75" customHeight="1">
      <c r="A182" s="94"/>
      <c r="B182" s="95"/>
      <c r="C182" s="95"/>
      <c r="D182" s="96"/>
      <c r="E182" s="260"/>
      <c r="F182" s="97"/>
      <c r="G182" s="97"/>
      <c r="H182" s="97"/>
      <c r="I182" s="97"/>
      <c r="J182" s="97"/>
      <c r="K182" s="97"/>
      <c r="L182" s="97"/>
      <c r="M182" s="97"/>
      <c r="N182" s="97"/>
      <c r="O182" s="97"/>
      <c r="P182" s="97"/>
      <c r="Q182" s="97"/>
      <c r="R182" s="95"/>
      <c r="S182" s="97"/>
      <c r="T182" s="97"/>
      <c r="U182" s="97"/>
      <c r="V182" s="97"/>
      <c r="W182" s="97"/>
      <c r="X182" s="97"/>
      <c r="Y182" s="97"/>
      <c r="Z182" s="97"/>
      <c r="AA182" s="97"/>
      <c r="AB182" s="97"/>
      <c r="AC182" s="97"/>
      <c r="AD182" s="97"/>
      <c r="AE182" s="97"/>
      <c r="AF182" s="97"/>
      <c r="AG182" s="97"/>
      <c r="AH182" s="97"/>
      <c r="AI182" s="97"/>
      <c r="AJ182" s="97"/>
      <c r="AK182" s="97"/>
      <c r="AL182" s="97"/>
    </row>
    <row r="183" ht="15.75" customHeight="1">
      <c r="A183" s="94"/>
      <c r="B183" s="95"/>
      <c r="C183" s="95"/>
      <c r="D183" s="96"/>
      <c r="E183" s="260"/>
      <c r="F183" s="97"/>
      <c r="G183" s="97"/>
      <c r="H183" s="97"/>
      <c r="I183" s="97"/>
      <c r="J183" s="97"/>
      <c r="K183" s="97"/>
      <c r="L183" s="97"/>
      <c r="M183" s="97"/>
      <c r="N183" s="97"/>
      <c r="O183" s="97"/>
      <c r="P183" s="97"/>
      <c r="Q183" s="97"/>
      <c r="R183" s="95"/>
      <c r="S183" s="97"/>
      <c r="T183" s="97"/>
      <c r="U183" s="97"/>
      <c r="V183" s="97"/>
      <c r="W183" s="97"/>
      <c r="X183" s="97"/>
      <c r="Y183" s="97"/>
      <c r="Z183" s="97"/>
      <c r="AA183" s="97"/>
      <c r="AB183" s="97"/>
      <c r="AC183" s="97"/>
      <c r="AD183" s="97"/>
      <c r="AE183" s="97"/>
      <c r="AF183" s="97"/>
      <c r="AG183" s="97"/>
      <c r="AH183" s="97"/>
      <c r="AI183" s="97"/>
      <c r="AJ183" s="97"/>
      <c r="AK183" s="97"/>
      <c r="AL183" s="97"/>
    </row>
    <row r="184" ht="15.75" customHeight="1">
      <c r="A184" s="94"/>
      <c r="B184" s="95"/>
      <c r="C184" s="95"/>
      <c r="D184" s="96"/>
      <c r="E184" s="260"/>
      <c r="F184" s="97"/>
      <c r="G184" s="97"/>
      <c r="H184" s="97"/>
      <c r="I184" s="97"/>
      <c r="J184" s="97"/>
      <c r="K184" s="97"/>
      <c r="L184" s="97"/>
      <c r="M184" s="97"/>
      <c r="N184" s="97"/>
      <c r="O184" s="97"/>
      <c r="P184" s="97"/>
      <c r="Q184" s="97"/>
      <c r="R184" s="95"/>
      <c r="S184" s="97"/>
      <c r="T184" s="97"/>
      <c r="U184" s="97"/>
      <c r="V184" s="97"/>
      <c r="W184" s="97"/>
      <c r="X184" s="97"/>
      <c r="Y184" s="97"/>
      <c r="Z184" s="97"/>
      <c r="AA184" s="97"/>
      <c r="AB184" s="97"/>
      <c r="AC184" s="97"/>
      <c r="AD184" s="97"/>
      <c r="AE184" s="97"/>
      <c r="AF184" s="97"/>
      <c r="AG184" s="97"/>
      <c r="AH184" s="97"/>
      <c r="AI184" s="97"/>
      <c r="AJ184" s="97"/>
      <c r="AK184" s="97"/>
      <c r="AL184" s="97"/>
    </row>
    <row r="185" ht="15.75" customHeight="1">
      <c r="A185" s="94"/>
      <c r="B185" s="95"/>
      <c r="C185" s="95"/>
      <c r="D185" s="96"/>
      <c r="E185" s="260"/>
      <c r="F185" s="97"/>
      <c r="G185" s="97"/>
      <c r="H185" s="97"/>
      <c r="I185" s="97"/>
      <c r="J185" s="97"/>
      <c r="K185" s="97"/>
      <c r="L185" s="97"/>
      <c r="M185" s="97"/>
      <c r="N185" s="97"/>
      <c r="O185" s="97"/>
      <c r="P185" s="97"/>
      <c r="Q185" s="97"/>
      <c r="R185" s="95"/>
      <c r="S185" s="97"/>
      <c r="T185" s="97"/>
      <c r="U185" s="97"/>
      <c r="V185" s="97"/>
      <c r="W185" s="97"/>
      <c r="X185" s="97"/>
      <c r="Y185" s="97"/>
      <c r="Z185" s="97"/>
      <c r="AA185" s="97"/>
      <c r="AB185" s="97"/>
      <c r="AC185" s="97"/>
      <c r="AD185" s="97"/>
      <c r="AE185" s="97"/>
      <c r="AF185" s="97"/>
      <c r="AG185" s="97"/>
      <c r="AH185" s="97"/>
      <c r="AI185" s="97"/>
      <c r="AJ185" s="97"/>
      <c r="AK185" s="97"/>
      <c r="AL185" s="97"/>
    </row>
    <row r="186" ht="15.75" customHeight="1">
      <c r="A186" s="94"/>
      <c r="B186" s="95"/>
      <c r="C186" s="95"/>
      <c r="D186" s="96"/>
      <c r="E186" s="260"/>
      <c r="F186" s="97"/>
      <c r="G186" s="97"/>
      <c r="H186" s="97"/>
      <c r="I186" s="97"/>
      <c r="J186" s="97"/>
      <c r="K186" s="97"/>
      <c r="L186" s="97"/>
      <c r="M186" s="97"/>
      <c r="N186" s="97"/>
      <c r="O186" s="97"/>
      <c r="P186" s="97"/>
      <c r="Q186" s="97"/>
      <c r="R186" s="95"/>
      <c r="S186" s="97"/>
      <c r="T186" s="97"/>
      <c r="U186" s="97"/>
      <c r="V186" s="97"/>
      <c r="W186" s="97"/>
      <c r="X186" s="97"/>
      <c r="Y186" s="97"/>
      <c r="Z186" s="97"/>
      <c r="AA186" s="97"/>
      <c r="AB186" s="97"/>
      <c r="AC186" s="97"/>
      <c r="AD186" s="97"/>
      <c r="AE186" s="97"/>
      <c r="AF186" s="97"/>
      <c r="AG186" s="97"/>
      <c r="AH186" s="97"/>
      <c r="AI186" s="97"/>
      <c r="AJ186" s="97"/>
      <c r="AK186" s="97"/>
      <c r="AL186" s="97"/>
    </row>
    <row r="187" ht="15.75" customHeight="1">
      <c r="A187" s="94"/>
      <c r="B187" s="95"/>
      <c r="C187" s="95"/>
      <c r="D187" s="96"/>
      <c r="E187" s="260"/>
      <c r="F187" s="97"/>
      <c r="G187" s="97"/>
      <c r="H187" s="97"/>
      <c r="I187" s="97"/>
      <c r="J187" s="97"/>
      <c r="K187" s="97"/>
      <c r="L187" s="97"/>
      <c r="M187" s="97"/>
      <c r="N187" s="97"/>
      <c r="O187" s="97"/>
      <c r="P187" s="97"/>
      <c r="Q187" s="97"/>
      <c r="R187" s="95"/>
      <c r="S187" s="97"/>
      <c r="T187" s="97"/>
      <c r="U187" s="97"/>
      <c r="V187" s="97"/>
      <c r="W187" s="97"/>
      <c r="X187" s="97"/>
      <c r="Y187" s="97"/>
      <c r="Z187" s="97"/>
      <c r="AA187" s="97"/>
      <c r="AB187" s="97"/>
      <c r="AC187" s="97"/>
      <c r="AD187" s="97"/>
      <c r="AE187" s="97"/>
      <c r="AF187" s="97"/>
      <c r="AG187" s="97"/>
      <c r="AH187" s="97"/>
      <c r="AI187" s="97"/>
      <c r="AJ187" s="97"/>
      <c r="AK187" s="97"/>
      <c r="AL187" s="97"/>
    </row>
    <row r="188" ht="15.75" customHeight="1">
      <c r="A188" s="94"/>
      <c r="B188" s="95"/>
      <c r="C188" s="95"/>
      <c r="D188" s="96"/>
      <c r="E188" s="260"/>
      <c r="F188" s="97"/>
      <c r="G188" s="97"/>
      <c r="H188" s="97"/>
      <c r="I188" s="97"/>
      <c r="J188" s="97"/>
      <c r="K188" s="97"/>
      <c r="L188" s="97"/>
      <c r="M188" s="97"/>
      <c r="N188" s="97"/>
      <c r="O188" s="97"/>
      <c r="P188" s="97"/>
      <c r="Q188" s="97"/>
      <c r="R188" s="95"/>
      <c r="S188" s="97"/>
      <c r="T188" s="97"/>
      <c r="U188" s="97"/>
      <c r="V188" s="97"/>
      <c r="W188" s="97"/>
      <c r="X188" s="97"/>
      <c r="Y188" s="97"/>
      <c r="Z188" s="97"/>
      <c r="AA188" s="97"/>
      <c r="AB188" s="97"/>
      <c r="AC188" s="97"/>
      <c r="AD188" s="97"/>
      <c r="AE188" s="97"/>
      <c r="AF188" s="97"/>
      <c r="AG188" s="97"/>
      <c r="AH188" s="97"/>
      <c r="AI188" s="97"/>
      <c r="AJ188" s="97"/>
      <c r="AK188" s="97"/>
      <c r="AL188" s="97"/>
    </row>
    <row r="189" ht="15.75" customHeight="1">
      <c r="A189" s="94"/>
      <c r="B189" s="95"/>
      <c r="C189" s="95"/>
      <c r="D189" s="96"/>
      <c r="E189" s="260"/>
      <c r="F189" s="97"/>
      <c r="G189" s="97"/>
      <c r="H189" s="97"/>
      <c r="I189" s="97"/>
      <c r="J189" s="97"/>
      <c r="K189" s="97"/>
      <c r="L189" s="97"/>
      <c r="M189" s="97"/>
      <c r="N189" s="97"/>
      <c r="O189" s="97"/>
      <c r="P189" s="97"/>
      <c r="Q189" s="97"/>
      <c r="R189" s="95"/>
      <c r="S189" s="97"/>
      <c r="T189" s="97"/>
      <c r="U189" s="97"/>
      <c r="V189" s="97"/>
      <c r="W189" s="97"/>
      <c r="X189" s="97"/>
      <c r="Y189" s="97"/>
      <c r="Z189" s="97"/>
      <c r="AA189" s="97"/>
      <c r="AB189" s="97"/>
      <c r="AC189" s="97"/>
      <c r="AD189" s="97"/>
      <c r="AE189" s="97"/>
      <c r="AF189" s="97"/>
      <c r="AG189" s="97"/>
      <c r="AH189" s="97"/>
      <c r="AI189" s="97"/>
      <c r="AJ189" s="97"/>
      <c r="AK189" s="97"/>
      <c r="AL189" s="97"/>
    </row>
    <row r="190" ht="15.75" customHeight="1">
      <c r="A190" s="94"/>
      <c r="B190" s="95"/>
      <c r="C190" s="95"/>
      <c r="D190" s="96"/>
      <c r="E190" s="260"/>
      <c r="F190" s="97"/>
      <c r="G190" s="97"/>
      <c r="H190" s="97"/>
      <c r="I190" s="97"/>
      <c r="J190" s="97"/>
      <c r="K190" s="97"/>
      <c r="L190" s="97"/>
      <c r="M190" s="97"/>
      <c r="N190" s="97"/>
      <c r="O190" s="97"/>
      <c r="P190" s="97"/>
      <c r="Q190" s="97"/>
      <c r="R190" s="95"/>
      <c r="S190" s="97"/>
      <c r="T190" s="97"/>
      <c r="U190" s="97"/>
      <c r="V190" s="97"/>
      <c r="W190" s="97"/>
      <c r="X190" s="97"/>
      <c r="Y190" s="97"/>
      <c r="Z190" s="97"/>
      <c r="AA190" s="97"/>
      <c r="AB190" s="97"/>
      <c r="AC190" s="97"/>
      <c r="AD190" s="97"/>
      <c r="AE190" s="97"/>
      <c r="AF190" s="97"/>
      <c r="AG190" s="97"/>
      <c r="AH190" s="97"/>
      <c r="AI190" s="97"/>
      <c r="AJ190" s="97"/>
      <c r="AK190" s="97"/>
      <c r="AL190" s="97"/>
    </row>
    <row r="191" ht="15.75" customHeight="1">
      <c r="A191" s="94"/>
      <c r="B191" s="95"/>
      <c r="C191" s="95"/>
      <c r="D191" s="96"/>
      <c r="E191" s="260"/>
      <c r="F191" s="97"/>
      <c r="G191" s="97"/>
      <c r="H191" s="97"/>
      <c r="I191" s="97"/>
      <c r="J191" s="97"/>
      <c r="K191" s="97"/>
      <c r="L191" s="97"/>
      <c r="M191" s="97"/>
      <c r="N191" s="97"/>
      <c r="O191" s="97"/>
      <c r="P191" s="97"/>
      <c r="Q191" s="97"/>
      <c r="R191" s="95"/>
      <c r="S191" s="97"/>
      <c r="T191" s="97"/>
      <c r="U191" s="97"/>
      <c r="V191" s="97"/>
      <c r="W191" s="97"/>
      <c r="X191" s="97"/>
      <c r="Y191" s="97"/>
      <c r="Z191" s="97"/>
      <c r="AA191" s="97"/>
      <c r="AB191" s="97"/>
      <c r="AC191" s="97"/>
      <c r="AD191" s="97"/>
      <c r="AE191" s="97"/>
      <c r="AF191" s="97"/>
      <c r="AG191" s="97"/>
      <c r="AH191" s="97"/>
      <c r="AI191" s="97"/>
      <c r="AJ191" s="97"/>
      <c r="AK191" s="97"/>
      <c r="AL191" s="97"/>
    </row>
    <row r="192" ht="15.75" customHeight="1">
      <c r="A192" s="94"/>
      <c r="B192" s="95"/>
      <c r="C192" s="95"/>
      <c r="D192" s="96"/>
      <c r="E192" s="260"/>
      <c r="F192" s="97"/>
      <c r="G192" s="97"/>
      <c r="H192" s="97"/>
      <c r="I192" s="97"/>
      <c r="J192" s="97"/>
      <c r="K192" s="97"/>
      <c r="L192" s="97"/>
      <c r="M192" s="97"/>
      <c r="N192" s="97"/>
      <c r="O192" s="97"/>
      <c r="P192" s="97"/>
      <c r="Q192" s="97"/>
      <c r="R192" s="95"/>
      <c r="S192" s="97"/>
      <c r="T192" s="97"/>
      <c r="U192" s="97"/>
      <c r="V192" s="97"/>
      <c r="W192" s="97"/>
      <c r="X192" s="97"/>
      <c r="Y192" s="97"/>
      <c r="Z192" s="97"/>
      <c r="AA192" s="97"/>
      <c r="AB192" s="97"/>
      <c r="AC192" s="97"/>
      <c r="AD192" s="97"/>
      <c r="AE192" s="97"/>
      <c r="AF192" s="97"/>
      <c r="AG192" s="97"/>
      <c r="AH192" s="97"/>
      <c r="AI192" s="97"/>
      <c r="AJ192" s="97"/>
      <c r="AK192" s="97"/>
      <c r="AL192" s="97"/>
    </row>
    <row r="193" ht="15.75" customHeight="1">
      <c r="A193" s="94"/>
      <c r="B193" s="95"/>
      <c r="C193" s="95"/>
      <c r="D193" s="96"/>
      <c r="E193" s="260"/>
      <c r="F193" s="97"/>
      <c r="G193" s="97"/>
      <c r="H193" s="97"/>
      <c r="I193" s="97"/>
      <c r="J193" s="97"/>
      <c r="K193" s="97"/>
      <c r="L193" s="97"/>
      <c r="M193" s="97"/>
      <c r="N193" s="97"/>
      <c r="O193" s="97"/>
      <c r="P193" s="97"/>
      <c r="Q193" s="97"/>
      <c r="R193" s="95"/>
      <c r="S193" s="97"/>
      <c r="T193" s="97"/>
      <c r="U193" s="97"/>
      <c r="V193" s="97"/>
      <c r="W193" s="97"/>
      <c r="X193" s="97"/>
      <c r="Y193" s="97"/>
      <c r="Z193" s="97"/>
      <c r="AA193" s="97"/>
      <c r="AB193" s="97"/>
      <c r="AC193" s="97"/>
      <c r="AD193" s="97"/>
      <c r="AE193" s="97"/>
      <c r="AF193" s="97"/>
      <c r="AG193" s="97"/>
      <c r="AH193" s="97"/>
      <c r="AI193" s="97"/>
      <c r="AJ193" s="97"/>
      <c r="AK193" s="97"/>
      <c r="AL193" s="97"/>
    </row>
    <row r="194" ht="15.75" customHeight="1">
      <c r="A194" s="94"/>
      <c r="B194" s="95"/>
      <c r="C194" s="95"/>
      <c r="D194" s="96"/>
      <c r="E194" s="260"/>
      <c r="F194" s="97"/>
      <c r="G194" s="97"/>
      <c r="H194" s="97"/>
      <c r="I194" s="97"/>
      <c r="J194" s="97"/>
      <c r="K194" s="97"/>
      <c r="L194" s="97"/>
      <c r="M194" s="97"/>
      <c r="N194" s="97"/>
      <c r="O194" s="97"/>
      <c r="P194" s="97"/>
      <c r="Q194" s="97"/>
      <c r="R194" s="95"/>
      <c r="S194" s="97"/>
      <c r="T194" s="97"/>
      <c r="U194" s="97"/>
      <c r="V194" s="97"/>
      <c r="W194" s="97"/>
      <c r="X194" s="97"/>
      <c r="Y194" s="97"/>
      <c r="Z194" s="97"/>
      <c r="AA194" s="97"/>
      <c r="AB194" s="97"/>
      <c r="AC194" s="97"/>
      <c r="AD194" s="97"/>
      <c r="AE194" s="97"/>
      <c r="AF194" s="97"/>
      <c r="AG194" s="97"/>
      <c r="AH194" s="97"/>
      <c r="AI194" s="97"/>
      <c r="AJ194" s="97"/>
      <c r="AK194" s="97"/>
      <c r="AL194" s="97"/>
    </row>
    <row r="195" ht="15.75" customHeight="1">
      <c r="A195" s="94"/>
      <c r="B195" s="95"/>
      <c r="C195" s="95"/>
      <c r="D195" s="96"/>
      <c r="E195" s="260"/>
      <c r="F195" s="97"/>
      <c r="G195" s="97"/>
      <c r="H195" s="97"/>
      <c r="I195" s="97"/>
      <c r="J195" s="97"/>
      <c r="K195" s="97"/>
      <c r="L195" s="97"/>
      <c r="M195" s="97"/>
      <c r="N195" s="97"/>
      <c r="O195" s="97"/>
      <c r="P195" s="97"/>
      <c r="Q195" s="97"/>
      <c r="R195" s="95"/>
      <c r="S195" s="97"/>
      <c r="T195" s="97"/>
      <c r="U195" s="97"/>
      <c r="V195" s="97"/>
      <c r="W195" s="97"/>
      <c r="X195" s="97"/>
      <c r="Y195" s="97"/>
      <c r="Z195" s="97"/>
      <c r="AA195" s="97"/>
      <c r="AB195" s="97"/>
      <c r="AC195" s="97"/>
      <c r="AD195" s="97"/>
      <c r="AE195" s="97"/>
      <c r="AF195" s="97"/>
      <c r="AG195" s="97"/>
      <c r="AH195" s="97"/>
      <c r="AI195" s="97"/>
      <c r="AJ195" s="97"/>
      <c r="AK195" s="97"/>
      <c r="AL195" s="97"/>
    </row>
    <row r="196" ht="15.75" customHeight="1">
      <c r="A196" s="94"/>
      <c r="B196" s="95"/>
      <c r="C196" s="95"/>
      <c r="D196" s="96"/>
      <c r="E196" s="260"/>
      <c r="F196" s="97"/>
      <c r="G196" s="97"/>
      <c r="H196" s="97"/>
      <c r="I196" s="97"/>
      <c r="J196" s="97"/>
      <c r="K196" s="97"/>
      <c r="L196" s="97"/>
      <c r="M196" s="97"/>
      <c r="N196" s="97"/>
      <c r="O196" s="97"/>
      <c r="P196" s="97"/>
      <c r="Q196" s="97"/>
      <c r="R196" s="95"/>
      <c r="S196" s="97"/>
      <c r="T196" s="97"/>
      <c r="U196" s="97"/>
      <c r="V196" s="97"/>
      <c r="W196" s="97"/>
      <c r="X196" s="97"/>
      <c r="Y196" s="97"/>
      <c r="Z196" s="97"/>
      <c r="AA196" s="97"/>
      <c r="AB196" s="97"/>
      <c r="AC196" s="97"/>
      <c r="AD196" s="97"/>
      <c r="AE196" s="97"/>
      <c r="AF196" s="97"/>
      <c r="AG196" s="97"/>
      <c r="AH196" s="97"/>
      <c r="AI196" s="97"/>
      <c r="AJ196" s="97"/>
      <c r="AK196" s="97"/>
      <c r="AL196" s="97"/>
    </row>
    <row r="197" ht="15.75" customHeight="1">
      <c r="A197" s="94"/>
      <c r="B197" s="95"/>
      <c r="C197" s="95"/>
      <c r="D197" s="96"/>
      <c r="E197" s="260"/>
      <c r="F197" s="97"/>
      <c r="G197" s="97"/>
      <c r="H197" s="97"/>
      <c r="I197" s="97"/>
      <c r="J197" s="97"/>
      <c r="K197" s="97"/>
      <c r="L197" s="97"/>
      <c r="M197" s="97"/>
      <c r="N197" s="97"/>
      <c r="O197" s="97"/>
      <c r="P197" s="97"/>
      <c r="Q197" s="97"/>
      <c r="R197" s="95"/>
      <c r="S197" s="97"/>
      <c r="T197" s="97"/>
      <c r="U197" s="97"/>
      <c r="V197" s="97"/>
      <c r="W197" s="97"/>
      <c r="X197" s="97"/>
      <c r="Y197" s="97"/>
      <c r="Z197" s="97"/>
      <c r="AA197" s="97"/>
      <c r="AB197" s="97"/>
      <c r="AC197" s="97"/>
      <c r="AD197" s="97"/>
      <c r="AE197" s="97"/>
      <c r="AF197" s="97"/>
      <c r="AG197" s="97"/>
      <c r="AH197" s="97"/>
      <c r="AI197" s="97"/>
      <c r="AJ197" s="97"/>
      <c r="AK197" s="97"/>
      <c r="AL197" s="97"/>
    </row>
    <row r="198" ht="15.75" customHeight="1">
      <c r="A198" s="94"/>
      <c r="B198" s="95"/>
      <c r="C198" s="95"/>
      <c r="D198" s="96"/>
      <c r="E198" s="260"/>
      <c r="F198" s="97"/>
      <c r="G198" s="97"/>
      <c r="H198" s="97"/>
      <c r="I198" s="97"/>
      <c r="J198" s="97"/>
      <c r="K198" s="97"/>
      <c r="L198" s="97"/>
      <c r="M198" s="97"/>
      <c r="N198" s="97"/>
      <c r="O198" s="97"/>
      <c r="P198" s="97"/>
      <c r="Q198" s="97"/>
      <c r="R198" s="95"/>
      <c r="S198" s="97"/>
      <c r="T198" s="97"/>
      <c r="U198" s="97"/>
      <c r="V198" s="97"/>
      <c r="W198" s="97"/>
      <c r="X198" s="97"/>
      <c r="Y198" s="97"/>
      <c r="Z198" s="97"/>
      <c r="AA198" s="97"/>
      <c r="AB198" s="97"/>
      <c r="AC198" s="97"/>
      <c r="AD198" s="97"/>
      <c r="AE198" s="97"/>
      <c r="AF198" s="97"/>
      <c r="AG198" s="97"/>
      <c r="AH198" s="97"/>
      <c r="AI198" s="97"/>
      <c r="AJ198" s="97"/>
      <c r="AK198" s="97"/>
      <c r="AL198" s="97"/>
    </row>
    <row r="199" ht="15.75" customHeight="1">
      <c r="A199" s="94"/>
      <c r="B199" s="95"/>
      <c r="C199" s="95"/>
      <c r="D199" s="96"/>
      <c r="E199" s="260"/>
      <c r="F199" s="97"/>
      <c r="G199" s="97"/>
      <c r="H199" s="97"/>
      <c r="I199" s="97"/>
      <c r="J199" s="97"/>
      <c r="K199" s="97"/>
      <c r="L199" s="97"/>
      <c r="M199" s="97"/>
      <c r="N199" s="97"/>
      <c r="O199" s="97"/>
      <c r="P199" s="97"/>
      <c r="Q199" s="97"/>
      <c r="R199" s="95"/>
      <c r="S199" s="97"/>
      <c r="T199" s="97"/>
      <c r="U199" s="97"/>
      <c r="V199" s="97"/>
      <c r="W199" s="97"/>
      <c r="X199" s="97"/>
      <c r="Y199" s="97"/>
      <c r="Z199" s="97"/>
      <c r="AA199" s="97"/>
      <c r="AB199" s="97"/>
      <c r="AC199" s="97"/>
      <c r="AD199" s="97"/>
      <c r="AE199" s="97"/>
      <c r="AF199" s="97"/>
      <c r="AG199" s="97"/>
      <c r="AH199" s="97"/>
      <c r="AI199" s="97"/>
      <c r="AJ199" s="97"/>
      <c r="AK199" s="97"/>
      <c r="AL199" s="97"/>
    </row>
    <row r="200" ht="15.75" customHeight="1">
      <c r="A200" s="94"/>
      <c r="B200" s="95"/>
      <c r="C200" s="95"/>
      <c r="D200" s="96"/>
      <c r="E200" s="260"/>
      <c r="F200" s="97"/>
      <c r="G200" s="97"/>
      <c r="H200" s="97"/>
      <c r="I200" s="97"/>
      <c r="J200" s="97"/>
      <c r="K200" s="97"/>
      <c r="L200" s="97"/>
      <c r="M200" s="97"/>
      <c r="N200" s="97"/>
      <c r="O200" s="97"/>
      <c r="P200" s="97"/>
      <c r="Q200" s="97"/>
      <c r="R200" s="95"/>
      <c r="S200" s="97"/>
      <c r="T200" s="97"/>
      <c r="U200" s="97"/>
      <c r="V200" s="97"/>
      <c r="W200" s="97"/>
      <c r="X200" s="97"/>
      <c r="Y200" s="97"/>
      <c r="Z200" s="97"/>
      <c r="AA200" s="97"/>
      <c r="AB200" s="97"/>
      <c r="AC200" s="97"/>
      <c r="AD200" s="97"/>
      <c r="AE200" s="97"/>
      <c r="AF200" s="97"/>
      <c r="AG200" s="97"/>
      <c r="AH200" s="97"/>
      <c r="AI200" s="97"/>
      <c r="AJ200" s="97"/>
      <c r="AK200" s="97"/>
      <c r="AL200" s="97"/>
    </row>
    <row r="201" ht="15.75" customHeight="1">
      <c r="A201" s="94"/>
      <c r="B201" s="95"/>
      <c r="C201" s="95"/>
      <c r="D201" s="96"/>
      <c r="E201" s="260"/>
      <c r="F201" s="97"/>
      <c r="G201" s="97"/>
      <c r="H201" s="97"/>
      <c r="I201" s="97"/>
      <c r="J201" s="97"/>
      <c r="K201" s="97"/>
      <c r="L201" s="97"/>
      <c r="M201" s="97"/>
      <c r="N201" s="97"/>
      <c r="O201" s="97"/>
      <c r="P201" s="97"/>
      <c r="Q201" s="97"/>
      <c r="R201" s="95"/>
      <c r="S201" s="97"/>
      <c r="T201" s="97"/>
      <c r="U201" s="97"/>
      <c r="V201" s="97"/>
      <c r="W201" s="97"/>
      <c r="X201" s="97"/>
      <c r="Y201" s="97"/>
      <c r="Z201" s="97"/>
      <c r="AA201" s="97"/>
      <c r="AB201" s="97"/>
      <c r="AC201" s="97"/>
      <c r="AD201" s="97"/>
      <c r="AE201" s="97"/>
      <c r="AF201" s="97"/>
      <c r="AG201" s="97"/>
      <c r="AH201" s="97"/>
      <c r="AI201" s="97"/>
      <c r="AJ201" s="97"/>
      <c r="AK201" s="97"/>
      <c r="AL201" s="97"/>
    </row>
    <row r="202" ht="15.75" customHeight="1">
      <c r="A202" s="94"/>
      <c r="B202" s="95"/>
      <c r="C202" s="95"/>
      <c r="D202" s="96"/>
      <c r="E202" s="260"/>
      <c r="F202" s="97"/>
      <c r="G202" s="97"/>
      <c r="H202" s="97"/>
      <c r="I202" s="97"/>
      <c r="J202" s="97"/>
      <c r="K202" s="97"/>
      <c r="L202" s="97"/>
      <c r="M202" s="97"/>
      <c r="N202" s="97"/>
      <c r="O202" s="97"/>
      <c r="P202" s="97"/>
      <c r="Q202" s="97"/>
      <c r="R202" s="95"/>
      <c r="S202" s="97"/>
      <c r="T202" s="97"/>
      <c r="U202" s="97"/>
      <c r="V202" s="97"/>
      <c r="W202" s="97"/>
      <c r="X202" s="97"/>
      <c r="Y202" s="97"/>
      <c r="Z202" s="97"/>
      <c r="AA202" s="97"/>
      <c r="AB202" s="97"/>
      <c r="AC202" s="97"/>
      <c r="AD202" s="97"/>
      <c r="AE202" s="97"/>
      <c r="AF202" s="97"/>
      <c r="AG202" s="97"/>
      <c r="AH202" s="97"/>
      <c r="AI202" s="97"/>
      <c r="AJ202" s="97"/>
      <c r="AK202" s="97"/>
      <c r="AL202" s="97"/>
    </row>
    <row r="203" ht="15.75" customHeight="1">
      <c r="A203" s="94"/>
      <c r="B203" s="95"/>
      <c r="C203" s="95"/>
      <c r="D203" s="96"/>
      <c r="E203" s="260"/>
      <c r="F203" s="97"/>
      <c r="G203" s="97"/>
      <c r="H203" s="97"/>
      <c r="I203" s="97"/>
      <c r="J203" s="97"/>
      <c r="K203" s="97"/>
      <c r="L203" s="97"/>
      <c r="M203" s="97"/>
      <c r="N203" s="97"/>
      <c r="O203" s="97"/>
      <c r="P203" s="97"/>
      <c r="Q203" s="97"/>
      <c r="R203" s="95"/>
      <c r="S203" s="97"/>
      <c r="T203" s="97"/>
      <c r="U203" s="97"/>
      <c r="V203" s="97"/>
      <c r="W203" s="97"/>
      <c r="X203" s="97"/>
      <c r="Y203" s="97"/>
      <c r="Z203" s="97"/>
      <c r="AA203" s="97"/>
      <c r="AB203" s="97"/>
      <c r="AC203" s="97"/>
      <c r="AD203" s="97"/>
      <c r="AE203" s="97"/>
      <c r="AF203" s="97"/>
      <c r="AG203" s="97"/>
      <c r="AH203" s="97"/>
      <c r="AI203" s="97"/>
      <c r="AJ203" s="97"/>
      <c r="AK203" s="97"/>
      <c r="AL203" s="97"/>
    </row>
    <row r="204" ht="15.75" customHeight="1">
      <c r="A204" s="94"/>
      <c r="B204" s="95"/>
      <c r="C204" s="95"/>
      <c r="D204" s="96"/>
      <c r="E204" s="260"/>
      <c r="F204" s="97"/>
      <c r="G204" s="97"/>
      <c r="H204" s="97"/>
      <c r="I204" s="97"/>
      <c r="J204" s="97"/>
      <c r="K204" s="97"/>
      <c r="L204" s="97"/>
      <c r="M204" s="97"/>
      <c r="N204" s="97"/>
      <c r="O204" s="97"/>
      <c r="P204" s="97"/>
      <c r="Q204" s="97"/>
      <c r="R204" s="95"/>
      <c r="S204" s="97"/>
      <c r="T204" s="97"/>
      <c r="U204" s="97"/>
      <c r="V204" s="97"/>
      <c r="W204" s="97"/>
      <c r="X204" s="97"/>
      <c r="Y204" s="97"/>
      <c r="Z204" s="97"/>
      <c r="AA204" s="97"/>
      <c r="AB204" s="97"/>
      <c r="AC204" s="97"/>
      <c r="AD204" s="97"/>
      <c r="AE204" s="97"/>
      <c r="AF204" s="97"/>
      <c r="AG204" s="97"/>
      <c r="AH204" s="97"/>
      <c r="AI204" s="97"/>
      <c r="AJ204" s="97"/>
      <c r="AK204" s="97"/>
      <c r="AL204" s="97"/>
    </row>
    <row r="205" ht="15.75" customHeight="1">
      <c r="A205" s="94"/>
      <c r="B205" s="95"/>
      <c r="C205" s="95"/>
      <c r="D205" s="96"/>
      <c r="E205" s="260"/>
      <c r="F205" s="97"/>
      <c r="G205" s="97"/>
      <c r="H205" s="97"/>
      <c r="I205" s="97"/>
      <c r="J205" s="97"/>
      <c r="K205" s="97"/>
      <c r="L205" s="97"/>
      <c r="M205" s="97"/>
      <c r="N205" s="97"/>
      <c r="O205" s="97"/>
      <c r="P205" s="97"/>
      <c r="Q205" s="97"/>
      <c r="R205" s="95"/>
      <c r="S205" s="97"/>
      <c r="T205" s="97"/>
      <c r="U205" s="97"/>
      <c r="V205" s="97"/>
      <c r="W205" s="97"/>
      <c r="X205" s="97"/>
      <c r="Y205" s="97"/>
      <c r="Z205" s="97"/>
      <c r="AA205" s="97"/>
      <c r="AB205" s="97"/>
      <c r="AC205" s="97"/>
      <c r="AD205" s="97"/>
      <c r="AE205" s="97"/>
      <c r="AF205" s="97"/>
      <c r="AG205" s="97"/>
      <c r="AH205" s="97"/>
      <c r="AI205" s="97"/>
      <c r="AJ205" s="97"/>
      <c r="AK205" s="97"/>
      <c r="AL205" s="97"/>
    </row>
    <row r="206" ht="15.75" customHeight="1">
      <c r="A206" s="94"/>
      <c r="B206" s="95"/>
      <c r="C206" s="95"/>
      <c r="D206" s="96"/>
      <c r="E206" s="260"/>
      <c r="F206" s="97"/>
      <c r="G206" s="97"/>
      <c r="H206" s="97"/>
      <c r="I206" s="97"/>
      <c r="J206" s="97"/>
      <c r="K206" s="97"/>
      <c r="L206" s="97"/>
      <c r="M206" s="97"/>
      <c r="N206" s="97"/>
      <c r="O206" s="97"/>
      <c r="P206" s="97"/>
      <c r="Q206" s="97"/>
      <c r="R206" s="95"/>
      <c r="S206" s="97"/>
      <c r="T206" s="97"/>
      <c r="U206" s="97"/>
      <c r="V206" s="97"/>
      <c r="W206" s="97"/>
      <c r="X206" s="97"/>
      <c r="Y206" s="97"/>
      <c r="Z206" s="97"/>
      <c r="AA206" s="97"/>
      <c r="AB206" s="97"/>
      <c r="AC206" s="97"/>
      <c r="AD206" s="97"/>
      <c r="AE206" s="97"/>
      <c r="AF206" s="97"/>
      <c r="AG206" s="97"/>
      <c r="AH206" s="97"/>
      <c r="AI206" s="97"/>
      <c r="AJ206" s="97"/>
      <c r="AK206" s="97"/>
      <c r="AL206" s="97"/>
    </row>
    <row r="207" ht="15.75" customHeight="1">
      <c r="A207" s="94"/>
      <c r="B207" s="95"/>
      <c r="C207" s="95"/>
      <c r="D207" s="96"/>
      <c r="E207" s="260"/>
      <c r="F207" s="97"/>
      <c r="G207" s="97"/>
      <c r="H207" s="97"/>
      <c r="I207" s="97"/>
      <c r="J207" s="97"/>
      <c r="K207" s="97"/>
      <c r="L207" s="97"/>
      <c r="M207" s="97"/>
      <c r="N207" s="97"/>
      <c r="O207" s="97"/>
      <c r="P207" s="97"/>
      <c r="Q207" s="97"/>
      <c r="R207" s="95"/>
      <c r="S207" s="97"/>
      <c r="T207" s="97"/>
      <c r="U207" s="97"/>
      <c r="V207" s="97"/>
      <c r="W207" s="97"/>
      <c r="X207" s="97"/>
      <c r="Y207" s="97"/>
      <c r="Z207" s="97"/>
      <c r="AA207" s="97"/>
      <c r="AB207" s="97"/>
      <c r="AC207" s="97"/>
      <c r="AD207" s="97"/>
      <c r="AE207" s="97"/>
      <c r="AF207" s="97"/>
      <c r="AG207" s="97"/>
      <c r="AH207" s="97"/>
      <c r="AI207" s="97"/>
      <c r="AJ207" s="97"/>
      <c r="AK207" s="97"/>
      <c r="AL207" s="97"/>
    </row>
    <row r="208" ht="15.75" customHeight="1">
      <c r="A208" s="94"/>
      <c r="B208" s="95"/>
      <c r="C208" s="95"/>
      <c r="D208" s="96"/>
      <c r="E208" s="260"/>
      <c r="F208" s="97"/>
      <c r="G208" s="97"/>
      <c r="H208" s="97"/>
      <c r="I208" s="97"/>
      <c r="J208" s="97"/>
      <c r="K208" s="97"/>
      <c r="L208" s="97"/>
      <c r="M208" s="97"/>
      <c r="N208" s="97"/>
      <c r="O208" s="97"/>
      <c r="P208" s="97"/>
      <c r="Q208" s="97"/>
      <c r="R208" s="95"/>
      <c r="S208" s="97"/>
      <c r="T208" s="97"/>
      <c r="U208" s="97"/>
      <c r="V208" s="97"/>
      <c r="W208" s="97"/>
      <c r="X208" s="97"/>
      <c r="Y208" s="97"/>
      <c r="Z208" s="97"/>
      <c r="AA208" s="97"/>
      <c r="AB208" s="97"/>
      <c r="AC208" s="97"/>
      <c r="AD208" s="97"/>
      <c r="AE208" s="97"/>
      <c r="AF208" s="97"/>
      <c r="AG208" s="97"/>
      <c r="AH208" s="97"/>
      <c r="AI208" s="97"/>
      <c r="AJ208" s="97"/>
      <c r="AK208" s="97"/>
      <c r="AL208" s="97"/>
    </row>
    <row r="209" ht="15.75" customHeight="1">
      <c r="A209" s="94"/>
      <c r="B209" s="95"/>
      <c r="C209" s="95"/>
      <c r="D209" s="96"/>
      <c r="E209" s="260"/>
      <c r="F209" s="97"/>
      <c r="G209" s="97"/>
      <c r="H209" s="97"/>
      <c r="I209" s="97"/>
      <c r="J209" s="97"/>
      <c r="K209" s="97"/>
      <c r="L209" s="97"/>
      <c r="M209" s="97"/>
      <c r="N209" s="97"/>
      <c r="O209" s="97"/>
      <c r="P209" s="97"/>
      <c r="Q209" s="97"/>
      <c r="R209" s="95"/>
      <c r="S209" s="97"/>
      <c r="T209" s="97"/>
      <c r="U209" s="97"/>
      <c r="V209" s="97"/>
      <c r="W209" s="97"/>
      <c r="X209" s="97"/>
      <c r="Y209" s="97"/>
      <c r="Z209" s="97"/>
      <c r="AA209" s="97"/>
      <c r="AB209" s="97"/>
      <c r="AC209" s="97"/>
      <c r="AD209" s="97"/>
      <c r="AE209" s="97"/>
      <c r="AF209" s="97"/>
      <c r="AG209" s="97"/>
      <c r="AH209" s="97"/>
      <c r="AI209" s="97"/>
      <c r="AJ209" s="97"/>
      <c r="AK209" s="97"/>
      <c r="AL209" s="97"/>
    </row>
    <row r="210" ht="15.75" customHeight="1">
      <c r="A210" s="94"/>
      <c r="B210" s="95"/>
      <c r="C210" s="95"/>
      <c r="D210" s="96"/>
      <c r="E210" s="260"/>
      <c r="F210" s="97"/>
      <c r="G210" s="97"/>
      <c r="H210" s="97"/>
      <c r="I210" s="97"/>
      <c r="J210" s="97"/>
      <c r="K210" s="97"/>
      <c r="L210" s="97"/>
      <c r="M210" s="97"/>
      <c r="N210" s="97"/>
      <c r="O210" s="97"/>
      <c r="P210" s="97"/>
      <c r="Q210" s="97"/>
      <c r="R210" s="95"/>
      <c r="S210" s="97"/>
      <c r="T210" s="97"/>
      <c r="U210" s="97"/>
      <c r="V210" s="97"/>
      <c r="W210" s="97"/>
      <c r="X210" s="97"/>
      <c r="Y210" s="97"/>
      <c r="Z210" s="97"/>
      <c r="AA210" s="97"/>
      <c r="AB210" s="97"/>
      <c r="AC210" s="97"/>
      <c r="AD210" s="97"/>
      <c r="AE210" s="97"/>
      <c r="AF210" s="97"/>
      <c r="AG210" s="97"/>
      <c r="AH210" s="97"/>
      <c r="AI210" s="97"/>
      <c r="AJ210" s="97"/>
      <c r="AK210" s="97"/>
      <c r="AL210" s="97"/>
    </row>
    <row r="211" ht="15.75" customHeight="1">
      <c r="A211" s="94"/>
      <c r="B211" s="95"/>
      <c r="C211" s="95"/>
      <c r="D211" s="96"/>
      <c r="E211" s="260"/>
      <c r="F211" s="97"/>
      <c r="G211" s="97"/>
      <c r="H211" s="97"/>
      <c r="I211" s="97"/>
      <c r="J211" s="97"/>
      <c r="K211" s="97"/>
      <c r="L211" s="97"/>
      <c r="M211" s="97"/>
      <c r="N211" s="97"/>
      <c r="O211" s="97"/>
      <c r="P211" s="97"/>
      <c r="Q211" s="97"/>
      <c r="R211" s="95"/>
      <c r="S211" s="97"/>
      <c r="T211" s="97"/>
      <c r="U211" s="97"/>
      <c r="V211" s="97"/>
      <c r="W211" s="97"/>
      <c r="X211" s="97"/>
      <c r="Y211" s="97"/>
      <c r="Z211" s="97"/>
      <c r="AA211" s="97"/>
      <c r="AB211" s="97"/>
      <c r="AC211" s="97"/>
      <c r="AD211" s="97"/>
      <c r="AE211" s="97"/>
      <c r="AF211" s="97"/>
      <c r="AG211" s="97"/>
      <c r="AH211" s="97"/>
      <c r="AI211" s="97"/>
      <c r="AJ211" s="97"/>
      <c r="AK211" s="97"/>
      <c r="AL211" s="97"/>
    </row>
    <row r="212" ht="15.75" customHeight="1">
      <c r="A212" s="94"/>
      <c r="B212" s="95"/>
      <c r="C212" s="95"/>
      <c r="D212" s="96"/>
      <c r="E212" s="260"/>
      <c r="F212" s="97"/>
      <c r="G212" s="97"/>
      <c r="H212" s="97"/>
      <c r="I212" s="97"/>
      <c r="J212" s="97"/>
      <c r="K212" s="97"/>
      <c r="L212" s="97"/>
      <c r="M212" s="97"/>
      <c r="N212" s="97"/>
      <c r="O212" s="97"/>
      <c r="P212" s="97"/>
      <c r="Q212" s="97"/>
      <c r="R212" s="95"/>
      <c r="S212" s="97"/>
      <c r="T212" s="97"/>
      <c r="U212" s="97"/>
      <c r="V212" s="97"/>
      <c r="W212" s="97"/>
      <c r="X212" s="97"/>
      <c r="Y212" s="97"/>
      <c r="Z212" s="97"/>
      <c r="AA212" s="97"/>
      <c r="AB212" s="97"/>
      <c r="AC212" s="97"/>
      <c r="AD212" s="97"/>
      <c r="AE212" s="97"/>
      <c r="AF212" s="97"/>
      <c r="AG212" s="97"/>
      <c r="AH212" s="97"/>
      <c r="AI212" s="97"/>
      <c r="AJ212" s="97"/>
      <c r="AK212" s="97"/>
      <c r="AL212" s="97"/>
    </row>
    <row r="213" ht="15.75" customHeight="1">
      <c r="A213" s="94"/>
      <c r="B213" s="95"/>
      <c r="C213" s="95"/>
      <c r="D213" s="96"/>
      <c r="E213" s="260"/>
      <c r="F213" s="97"/>
      <c r="G213" s="97"/>
      <c r="H213" s="97"/>
      <c r="I213" s="97"/>
      <c r="J213" s="97"/>
      <c r="K213" s="97"/>
      <c r="L213" s="97"/>
      <c r="M213" s="97"/>
      <c r="N213" s="97"/>
      <c r="O213" s="97"/>
      <c r="P213" s="97"/>
      <c r="Q213" s="97"/>
      <c r="R213" s="95"/>
      <c r="S213" s="97"/>
      <c r="T213" s="97"/>
      <c r="U213" s="97"/>
      <c r="V213" s="97"/>
      <c r="W213" s="97"/>
      <c r="X213" s="97"/>
      <c r="Y213" s="97"/>
      <c r="Z213" s="97"/>
      <c r="AA213" s="97"/>
      <c r="AB213" s="97"/>
      <c r="AC213" s="97"/>
      <c r="AD213" s="97"/>
      <c r="AE213" s="97"/>
      <c r="AF213" s="97"/>
      <c r="AG213" s="97"/>
      <c r="AH213" s="97"/>
      <c r="AI213" s="97"/>
      <c r="AJ213" s="97"/>
      <c r="AK213" s="97"/>
      <c r="AL213" s="97"/>
    </row>
    <row r="214" ht="15.75" customHeight="1">
      <c r="A214" s="94"/>
      <c r="B214" s="95"/>
      <c r="C214" s="95"/>
      <c r="D214" s="96"/>
      <c r="E214" s="260"/>
      <c r="F214" s="97"/>
      <c r="G214" s="97"/>
      <c r="H214" s="97"/>
      <c r="I214" s="97"/>
      <c r="J214" s="97"/>
      <c r="K214" s="97"/>
      <c r="L214" s="97"/>
      <c r="M214" s="97"/>
      <c r="N214" s="97"/>
      <c r="O214" s="97"/>
      <c r="P214" s="97"/>
      <c r="Q214" s="97"/>
      <c r="R214" s="95"/>
      <c r="S214" s="97"/>
      <c r="T214" s="97"/>
      <c r="U214" s="97"/>
      <c r="V214" s="97"/>
      <c r="W214" s="97"/>
      <c r="X214" s="97"/>
      <c r="Y214" s="97"/>
      <c r="Z214" s="97"/>
      <c r="AA214" s="97"/>
      <c r="AB214" s="97"/>
      <c r="AC214" s="97"/>
      <c r="AD214" s="97"/>
      <c r="AE214" s="97"/>
      <c r="AF214" s="97"/>
      <c r="AG214" s="97"/>
      <c r="AH214" s="97"/>
      <c r="AI214" s="97"/>
      <c r="AJ214" s="97"/>
      <c r="AK214" s="97"/>
      <c r="AL214" s="97"/>
    </row>
    <row r="215" ht="15.75" customHeight="1">
      <c r="A215" s="94"/>
      <c r="B215" s="95"/>
      <c r="C215" s="95"/>
      <c r="D215" s="96"/>
      <c r="E215" s="260"/>
      <c r="F215" s="97"/>
      <c r="G215" s="97"/>
      <c r="H215" s="97"/>
      <c r="I215" s="97"/>
      <c r="J215" s="97"/>
      <c r="K215" s="97"/>
      <c r="L215" s="97"/>
      <c r="M215" s="97"/>
      <c r="N215" s="97"/>
      <c r="O215" s="97"/>
      <c r="P215" s="97"/>
      <c r="Q215" s="97"/>
      <c r="R215" s="95"/>
      <c r="S215" s="97"/>
      <c r="T215" s="97"/>
      <c r="U215" s="97"/>
      <c r="V215" s="97"/>
      <c r="W215" s="97"/>
      <c r="X215" s="97"/>
      <c r="Y215" s="97"/>
      <c r="Z215" s="97"/>
      <c r="AA215" s="97"/>
      <c r="AB215" s="97"/>
      <c r="AC215" s="97"/>
      <c r="AD215" s="97"/>
      <c r="AE215" s="97"/>
      <c r="AF215" s="97"/>
      <c r="AG215" s="97"/>
      <c r="AH215" s="97"/>
      <c r="AI215" s="97"/>
      <c r="AJ215" s="97"/>
      <c r="AK215" s="97"/>
      <c r="AL215" s="97"/>
    </row>
    <row r="216" ht="15.75" customHeight="1">
      <c r="A216" s="94"/>
      <c r="B216" s="95"/>
      <c r="C216" s="95"/>
      <c r="D216" s="96"/>
      <c r="E216" s="260"/>
      <c r="F216" s="97"/>
      <c r="G216" s="97"/>
      <c r="H216" s="97"/>
      <c r="I216" s="97"/>
      <c r="J216" s="97"/>
      <c r="K216" s="97"/>
      <c r="L216" s="97"/>
      <c r="M216" s="97"/>
      <c r="N216" s="97"/>
      <c r="O216" s="97"/>
      <c r="P216" s="97"/>
      <c r="Q216" s="97"/>
      <c r="R216" s="95"/>
      <c r="S216" s="97"/>
      <c r="T216" s="97"/>
      <c r="U216" s="97"/>
      <c r="V216" s="97"/>
      <c r="W216" s="97"/>
      <c r="X216" s="97"/>
      <c r="Y216" s="97"/>
      <c r="Z216" s="97"/>
      <c r="AA216" s="97"/>
      <c r="AB216" s="97"/>
      <c r="AC216" s="97"/>
      <c r="AD216" s="97"/>
      <c r="AE216" s="97"/>
      <c r="AF216" s="97"/>
      <c r="AG216" s="97"/>
      <c r="AH216" s="97"/>
      <c r="AI216" s="97"/>
      <c r="AJ216" s="97"/>
      <c r="AK216" s="97"/>
      <c r="AL216" s="97"/>
    </row>
    <row r="217" ht="15.75" customHeight="1">
      <c r="A217" s="94"/>
      <c r="B217" s="95"/>
      <c r="C217" s="95"/>
      <c r="D217" s="96"/>
      <c r="E217" s="260"/>
      <c r="F217" s="97"/>
      <c r="G217" s="97"/>
      <c r="H217" s="97"/>
      <c r="I217" s="97"/>
      <c r="J217" s="97"/>
      <c r="K217" s="97"/>
      <c r="L217" s="97"/>
      <c r="M217" s="97"/>
      <c r="N217" s="97"/>
      <c r="O217" s="97"/>
      <c r="P217" s="97"/>
      <c r="Q217" s="97"/>
      <c r="R217" s="95"/>
      <c r="S217" s="97"/>
      <c r="T217" s="97"/>
      <c r="U217" s="97"/>
      <c r="V217" s="97"/>
      <c r="W217" s="97"/>
      <c r="X217" s="97"/>
      <c r="Y217" s="97"/>
      <c r="Z217" s="97"/>
      <c r="AA217" s="97"/>
      <c r="AB217" s="97"/>
      <c r="AC217" s="97"/>
      <c r="AD217" s="97"/>
      <c r="AE217" s="97"/>
      <c r="AF217" s="97"/>
      <c r="AG217" s="97"/>
      <c r="AH217" s="97"/>
      <c r="AI217" s="97"/>
      <c r="AJ217" s="97"/>
      <c r="AK217" s="97"/>
      <c r="AL217" s="97"/>
    </row>
    <row r="218" ht="15.75" customHeight="1">
      <c r="A218" s="94"/>
      <c r="B218" s="95"/>
      <c r="C218" s="95"/>
      <c r="D218" s="96"/>
      <c r="E218" s="260"/>
      <c r="F218" s="97"/>
      <c r="G218" s="97"/>
      <c r="H218" s="97"/>
      <c r="I218" s="97"/>
      <c r="J218" s="97"/>
      <c r="K218" s="97"/>
      <c r="L218" s="97"/>
      <c r="M218" s="97"/>
      <c r="N218" s="97"/>
      <c r="O218" s="97"/>
      <c r="P218" s="97"/>
      <c r="Q218" s="97"/>
      <c r="R218" s="95"/>
      <c r="S218" s="97"/>
      <c r="T218" s="97"/>
      <c r="U218" s="97"/>
      <c r="V218" s="97"/>
      <c r="W218" s="97"/>
      <c r="X218" s="97"/>
      <c r="Y218" s="97"/>
      <c r="Z218" s="97"/>
      <c r="AA218" s="97"/>
      <c r="AB218" s="97"/>
      <c r="AC218" s="97"/>
      <c r="AD218" s="97"/>
      <c r="AE218" s="97"/>
      <c r="AF218" s="97"/>
      <c r="AG218" s="97"/>
      <c r="AH218" s="97"/>
      <c r="AI218" s="97"/>
      <c r="AJ218" s="97"/>
      <c r="AK218" s="97"/>
      <c r="AL218" s="97"/>
    </row>
    <row r="219" ht="15.75" customHeight="1">
      <c r="A219" s="94"/>
      <c r="B219" s="95"/>
      <c r="C219" s="95"/>
      <c r="D219" s="96"/>
      <c r="E219" s="260"/>
      <c r="F219" s="97"/>
      <c r="G219" s="97"/>
      <c r="H219" s="97"/>
      <c r="I219" s="97"/>
      <c r="J219" s="97"/>
      <c r="K219" s="97"/>
      <c r="L219" s="97"/>
      <c r="M219" s="97"/>
      <c r="N219" s="97"/>
      <c r="O219" s="97"/>
      <c r="P219" s="97"/>
      <c r="Q219" s="97"/>
      <c r="R219" s="95"/>
      <c r="S219" s="97"/>
      <c r="T219" s="97"/>
      <c r="U219" s="97"/>
      <c r="V219" s="97"/>
      <c r="W219" s="97"/>
      <c r="X219" s="97"/>
      <c r="Y219" s="97"/>
      <c r="Z219" s="97"/>
      <c r="AA219" s="97"/>
      <c r="AB219" s="97"/>
      <c r="AC219" s="97"/>
      <c r="AD219" s="97"/>
      <c r="AE219" s="97"/>
      <c r="AF219" s="97"/>
      <c r="AG219" s="97"/>
      <c r="AH219" s="97"/>
      <c r="AI219" s="97"/>
      <c r="AJ219" s="97"/>
      <c r="AK219" s="97"/>
      <c r="AL219" s="97"/>
    </row>
    <row r="220" ht="15.75" customHeight="1">
      <c r="A220" s="94"/>
      <c r="B220" s="95"/>
      <c r="C220" s="95"/>
      <c r="D220" s="96"/>
      <c r="E220" s="260"/>
      <c r="F220" s="97"/>
      <c r="G220" s="97"/>
      <c r="H220" s="97"/>
      <c r="I220" s="97"/>
      <c r="J220" s="97"/>
      <c r="K220" s="97"/>
      <c r="L220" s="97"/>
      <c r="M220" s="97"/>
      <c r="N220" s="97"/>
      <c r="O220" s="97"/>
      <c r="P220" s="97"/>
      <c r="Q220" s="97"/>
      <c r="R220" s="95"/>
      <c r="S220" s="97"/>
      <c r="T220" s="97"/>
      <c r="U220" s="97"/>
      <c r="V220" s="97"/>
      <c r="W220" s="97"/>
      <c r="X220" s="97"/>
      <c r="Y220" s="97"/>
      <c r="Z220" s="97"/>
      <c r="AA220" s="97"/>
      <c r="AB220" s="97"/>
      <c r="AC220" s="97"/>
      <c r="AD220" s="97"/>
      <c r="AE220" s="97"/>
      <c r="AF220" s="97"/>
      <c r="AG220" s="97"/>
      <c r="AH220" s="97"/>
      <c r="AI220" s="97"/>
      <c r="AJ220" s="97"/>
      <c r="AK220" s="97"/>
      <c r="AL220" s="97"/>
    </row>
    <row r="221" ht="15.75" customHeight="1">
      <c r="A221" s="94"/>
      <c r="B221" s="95"/>
      <c r="C221" s="95"/>
      <c r="D221" s="96"/>
      <c r="E221" s="260"/>
      <c r="F221" s="97"/>
      <c r="G221" s="97"/>
      <c r="H221" s="97"/>
      <c r="I221" s="97"/>
      <c r="J221" s="97"/>
      <c r="K221" s="97"/>
      <c r="L221" s="97"/>
      <c r="M221" s="97"/>
      <c r="N221" s="97"/>
      <c r="O221" s="97"/>
      <c r="P221" s="97"/>
      <c r="Q221" s="97"/>
      <c r="R221" s="95"/>
      <c r="S221" s="97"/>
      <c r="T221" s="97"/>
      <c r="U221" s="97"/>
      <c r="V221" s="97"/>
      <c r="W221" s="97"/>
      <c r="X221" s="97"/>
      <c r="Y221" s="97"/>
      <c r="Z221" s="97"/>
      <c r="AA221" s="97"/>
      <c r="AB221" s="97"/>
      <c r="AC221" s="97"/>
      <c r="AD221" s="97"/>
      <c r="AE221" s="97"/>
      <c r="AF221" s="97"/>
      <c r="AG221" s="97"/>
      <c r="AH221" s="97"/>
      <c r="AI221" s="97"/>
      <c r="AJ221" s="97"/>
      <c r="AK221" s="97"/>
      <c r="AL221" s="97"/>
    </row>
    <row r="222" ht="15.75" customHeight="1">
      <c r="A222" s="94"/>
      <c r="B222" s="95"/>
      <c r="C222" s="95"/>
      <c r="D222" s="96"/>
      <c r="E222" s="260"/>
      <c r="F222" s="97"/>
      <c r="G222" s="97"/>
      <c r="H222" s="97"/>
      <c r="I222" s="97"/>
      <c r="J222" s="97"/>
      <c r="K222" s="97"/>
      <c r="L222" s="97"/>
      <c r="M222" s="97"/>
      <c r="N222" s="97"/>
      <c r="O222" s="97"/>
      <c r="P222" s="97"/>
      <c r="Q222" s="97"/>
      <c r="R222" s="95"/>
      <c r="S222" s="97"/>
      <c r="T222" s="97"/>
      <c r="U222" s="97"/>
      <c r="V222" s="97"/>
      <c r="W222" s="97"/>
      <c r="X222" s="97"/>
      <c r="Y222" s="97"/>
      <c r="Z222" s="97"/>
      <c r="AA222" s="97"/>
      <c r="AB222" s="97"/>
      <c r="AC222" s="97"/>
      <c r="AD222" s="97"/>
      <c r="AE222" s="97"/>
      <c r="AF222" s="97"/>
      <c r="AG222" s="97"/>
      <c r="AH222" s="97"/>
      <c r="AI222" s="97"/>
      <c r="AJ222" s="97"/>
      <c r="AK222" s="97"/>
      <c r="AL222" s="97"/>
    </row>
    <row r="223" ht="15.75" customHeight="1">
      <c r="A223" s="94"/>
      <c r="B223" s="95"/>
      <c r="C223" s="95"/>
      <c r="D223" s="96"/>
      <c r="E223" s="260"/>
      <c r="F223" s="97"/>
      <c r="G223" s="97"/>
      <c r="H223" s="97"/>
      <c r="I223" s="97"/>
      <c r="J223" s="97"/>
      <c r="K223" s="97"/>
      <c r="L223" s="97"/>
      <c r="M223" s="97"/>
      <c r="N223" s="97"/>
      <c r="O223" s="97"/>
      <c r="P223" s="97"/>
      <c r="Q223" s="97"/>
      <c r="R223" s="95"/>
      <c r="S223" s="97"/>
      <c r="T223" s="97"/>
      <c r="U223" s="97"/>
      <c r="V223" s="97"/>
      <c r="W223" s="97"/>
      <c r="X223" s="97"/>
      <c r="Y223" s="97"/>
      <c r="Z223" s="97"/>
      <c r="AA223" s="97"/>
      <c r="AB223" s="97"/>
      <c r="AC223" s="97"/>
      <c r="AD223" s="97"/>
      <c r="AE223" s="97"/>
      <c r="AF223" s="97"/>
      <c r="AG223" s="97"/>
      <c r="AH223" s="97"/>
      <c r="AI223" s="97"/>
      <c r="AJ223" s="97"/>
      <c r="AK223" s="97"/>
      <c r="AL223" s="97"/>
    </row>
    <row r="224" ht="15.75" customHeight="1">
      <c r="A224" s="94"/>
      <c r="B224" s="95"/>
      <c r="C224" s="95"/>
      <c r="D224" s="96"/>
      <c r="E224" s="260"/>
      <c r="F224" s="97"/>
      <c r="G224" s="97"/>
      <c r="H224" s="97"/>
      <c r="I224" s="97"/>
      <c r="J224" s="97"/>
      <c r="K224" s="97"/>
      <c r="L224" s="97"/>
      <c r="M224" s="97"/>
      <c r="N224" s="97"/>
      <c r="O224" s="97"/>
      <c r="P224" s="97"/>
      <c r="Q224" s="97"/>
      <c r="R224" s="95"/>
      <c r="S224" s="97"/>
      <c r="T224" s="97"/>
      <c r="U224" s="97"/>
      <c r="V224" s="97"/>
      <c r="W224" s="97"/>
      <c r="X224" s="97"/>
      <c r="Y224" s="97"/>
      <c r="Z224" s="97"/>
      <c r="AA224" s="97"/>
      <c r="AB224" s="97"/>
      <c r="AC224" s="97"/>
      <c r="AD224" s="97"/>
      <c r="AE224" s="97"/>
      <c r="AF224" s="97"/>
      <c r="AG224" s="97"/>
      <c r="AH224" s="97"/>
      <c r="AI224" s="97"/>
      <c r="AJ224" s="97"/>
      <c r="AK224" s="97"/>
      <c r="AL224" s="97"/>
    </row>
    <row r="225" ht="15.75" customHeight="1">
      <c r="A225" s="94"/>
      <c r="B225" s="95"/>
      <c r="C225" s="95"/>
      <c r="D225" s="96"/>
      <c r="E225" s="260"/>
      <c r="F225" s="97"/>
      <c r="G225" s="97"/>
      <c r="H225" s="97"/>
      <c r="I225" s="97"/>
      <c r="J225" s="97"/>
      <c r="K225" s="97"/>
      <c r="L225" s="97"/>
      <c r="M225" s="97"/>
      <c r="N225" s="97"/>
      <c r="O225" s="97"/>
      <c r="P225" s="97"/>
      <c r="Q225" s="97"/>
      <c r="R225" s="95"/>
      <c r="S225" s="97"/>
      <c r="T225" s="97"/>
      <c r="U225" s="97"/>
      <c r="V225" s="97"/>
      <c r="W225" s="97"/>
      <c r="X225" s="97"/>
      <c r="Y225" s="97"/>
      <c r="Z225" s="97"/>
      <c r="AA225" s="97"/>
      <c r="AB225" s="97"/>
      <c r="AC225" s="97"/>
      <c r="AD225" s="97"/>
      <c r="AE225" s="97"/>
      <c r="AF225" s="97"/>
      <c r="AG225" s="97"/>
      <c r="AH225" s="97"/>
      <c r="AI225" s="97"/>
      <c r="AJ225" s="97"/>
      <c r="AK225" s="97"/>
      <c r="AL225" s="97"/>
    </row>
    <row r="226" ht="15.75" customHeight="1">
      <c r="A226" s="94"/>
      <c r="B226" s="95"/>
      <c r="C226" s="95"/>
      <c r="D226" s="96"/>
      <c r="E226" s="260"/>
      <c r="F226" s="97"/>
      <c r="G226" s="97"/>
      <c r="H226" s="97"/>
      <c r="I226" s="97"/>
      <c r="J226" s="97"/>
      <c r="K226" s="97"/>
      <c r="L226" s="97"/>
      <c r="M226" s="97"/>
      <c r="N226" s="97"/>
      <c r="O226" s="97"/>
      <c r="P226" s="97"/>
      <c r="Q226" s="97"/>
      <c r="R226" s="95"/>
      <c r="S226" s="97"/>
      <c r="T226" s="97"/>
      <c r="U226" s="97"/>
      <c r="V226" s="97"/>
      <c r="W226" s="97"/>
      <c r="X226" s="97"/>
      <c r="Y226" s="97"/>
      <c r="Z226" s="97"/>
      <c r="AA226" s="97"/>
      <c r="AB226" s="97"/>
      <c r="AC226" s="97"/>
      <c r="AD226" s="97"/>
      <c r="AE226" s="97"/>
      <c r="AF226" s="97"/>
      <c r="AG226" s="97"/>
      <c r="AH226" s="97"/>
      <c r="AI226" s="97"/>
      <c r="AJ226" s="97"/>
      <c r="AK226" s="97"/>
      <c r="AL226" s="97"/>
    </row>
    <row r="227" ht="15.75" customHeight="1">
      <c r="A227" s="94"/>
      <c r="B227" s="95"/>
      <c r="C227" s="95"/>
      <c r="D227" s="96"/>
      <c r="E227" s="260"/>
      <c r="F227" s="97"/>
      <c r="G227" s="97"/>
      <c r="H227" s="97"/>
      <c r="I227" s="97"/>
      <c r="J227" s="97"/>
      <c r="K227" s="97"/>
      <c r="L227" s="97"/>
      <c r="M227" s="97"/>
      <c r="N227" s="97"/>
      <c r="O227" s="97"/>
      <c r="P227" s="97"/>
      <c r="Q227" s="97"/>
      <c r="R227" s="95"/>
      <c r="S227" s="97"/>
      <c r="T227" s="97"/>
      <c r="U227" s="97"/>
      <c r="V227" s="97"/>
      <c r="W227" s="97"/>
      <c r="X227" s="97"/>
      <c r="Y227" s="97"/>
      <c r="Z227" s="97"/>
      <c r="AA227" s="97"/>
      <c r="AB227" s="97"/>
      <c r="AC227" s="97"/>
      <c r="AD227" s="97"/>
      <c r="AE227" s="97"/>
      <c r="AF227" s="97"/>
      <c r="AG227" s="97"/>
      <c r="AH227" s="97"/>
      <c r="AI227" s="97"/>
      <c r="AJ227" s="97"/>
      <c r="AK227" s="97"/>
      <c r="AL227" s="97"/>
    </row>
    <row r="228" ht="15.75" customHeight="1">
      <c r="A228" s="94"/>
      <c r="B228" s="95"/>
      <c r="C228" s="95"/>
      <c r="D228" s="96"/>
      <c r="E228" s="260"/>
      <c r="F228" s="97"/>
      <c r="G228" s="97"/>
      <c r="H228" s="97"/>
      <c r="I228" s="97"/>
      <c r="J228" s="97"/>
      <c r="K228" s="97"/>
      <c r="L228" s="97"/>
      <c r="M228" s="97"/>
      <c r="N228" s="97"/>
      <c r="O228" s="97"/>
      <c r="P228" s="97"/>
      <c r="Q228" s="97"/>
      <c r="R228" s="95"/>
      <c r="S228" s="97"/>
      <c r="T228" s="97"/>
      <c r="U228" s="97"/>
      <c r="V228" s="97"/>
      <c r="W228" s="97"/>
      <c r="X228" s="97"/>
      <c r="Y228" s="97"/>
      <c r="Z228" s="97"/>
      <c r="AA228" s="97"/>
      <c r="AB228" s="97"/>
      <c r="AC228" s="97"/>
      <c r="AD228" s="97"/>
      <c r="AE228" s="97"/>
      <c r="AF228" s="97"/>
      <c r="AG228" s="97"/>
      <c r="AH228" s="97"/>
      <c r="AI228" s="97"/>
      <c r="AJ228" s="97"/>
      <c r="AK228" s="97"/>
      <c r="AL228" s="97"/>
    </row>
    <row r="229" ht="15.75" customHeight="1">
      <c r="A229" s="94"/>
      <c r="B229" s="95"/>
      <c r="C229" s="95"/>
      <c r="D229" s="96"/>
      <c r="E229" s="260"/>
      <c r="F229" s="97"/>
      <c r="G229" s="97"/>
      <c r="H229" s="97"/>
      <c r="I229" s="97"/>
      <c r="J229" s="97"/>
      <c r="K229" s="97"/>
      <c r="L229" s="97"/>
      <c r="M229" s="97"/>
      <c r="N229" s="97"/>
      <c r="O229" s="97"/>
      <c r="P229" s="97"/>
      <c r="Q229" s="97"/>
      <c r="R229" s="95"/>
      <c r="S229" s="97"/>
      <c r="T229" s="97"/>
      <c r="U229" s="97"/>
      <c r="V229" s="97"/>
      <c r="W229" s="97"/>
      <c r="X229" s="97"/>
      <c r="Y229" s="97"/>
      <c r="Z229" s="97"/>
      <c r="AA229" s="97"/>
      <c r="AB229" s="97"/>
      <c r="AC229" s="97"/>
      <c r="AD229" s="97"/>
      <c r="AE229" s="97"/>
      <c r="AF229" s="97"/>
      <c r="AG229" s="97"/>
      <c r="AH229" s="97"/>
      <c r="AI229" s="97"/>
      <c r="AJ229" s="97"/>
      <c r="AK229" s="97"/>
      <c r="AL229" s="97"/>
    </row>
    <row r="230" ht="15.75" customHeight="1">
      <c r="A230" s="94"/>
      <c r="B230" s="95"/>
      <c r="C230" s="95"/>
      <c r="D230" s="96"/>
      <c r="E230" s="260"/>
      <c r="F230" s="97"/>
      <c r="G230" s="97"/>
      <c r="H230" s="97"/>
      <c r="I230" s="97"/>
      <c r="J230" s="97"/>
      <c r="K230" s="97"/>
      <c r="L230" s="97"/>
      <c r="M230" s="97"/>
      <c r="N230" s="97"/>
      <c r="O230" s="97"/>
      <c r="P230" s="97"/>
      <c r="Q230" s="97"/>
      <c r="R230" s="95"/>
      <c r="S230" s="97"/>
      <c r="T230" s="97"/>
      <c r="U230" s="97"/>
      <c r="V230" s="97"/>
      <c r="W230" s="97"/>
      <c r="X230" s="97"/>
      <c r="Y230" s="97"/>
      <c r="Z230" s="97"/>
      <c r="AA230" s="97"/>
      <c r="AB230" s="97"/>
      <c r="AC230" s="97"/>
      <c r="AD230" s="97"/>
      <c r="AE230" s="97"/>
      <c r="AF230" s="97"/>
      <c r="AG230" s="97"/>
      <c r="AH230" s="97"/>
      <c r="AI230" s="97"/>
      <c r="AJ230" s="97"/>
      <c r="AK230" s="97"/>
      <c r="AL230" s="97"/>
    </row>
    <row r="231" ht="15.75" customHeight="1">
      <c r="A231" s="94"/>
      <c r="B231" s="95"/>
      <c r="C231" s="95"/>
      <c r="D231" s="96"/>
      <c r="E231" s="260"/>
      <c r="F231" s="97"/>
      <c r="G231" s="97"/>
      <c r="H231" s="97"/>
      <c r="I231" s="97"/>
      <c r="J231" s="97"/>
      <c r="K231" s="97"/>
      <c r="L231" s="97"/>
      <c r="M231" s="97"/>
      <c r="N231" s="97"/>
      <c r="O231" s="97"/>
      <c r="P231" s="97"/>
      <c r="Q231" s="97"/>
      <c r="R231" s="95"/>
      <c r="S231" s="97"/>
      <c r="T231" s="97"/>
      <c r="U231" s="97"/>
      <c r="V231" s="97"/>
      <c r="W231" s="97"/>
      <c r="X231" s="97"/>
      <c r="Y231" s="97"/>
      <c r="Z231" s="97"/>
      <c r="AA231" s="97"/>
      <c r="AB231" s="97"/>
      <c r="AC231" s="97"/>
      <c r="AD231" s="97"/>
      <c r="AE231" s="97"/>
      <c r="AF231" s="97"/>
      <c r="AG231" s="97"/>
      <c r="AH231" s="97"/>
      <c r="AI231" s="97"/>
      <c r="AJ231" s="97"/>
      <c r="AK231" s="97"/>
      <c r="AL231" s="97"/>
    </row>
    <row r="232" ht="15.75" customHeight="1">
      <c r="A232" s="94"/>
      <c r="B232" s="95"/>
      <c r="C232" s="95"/>
      <c r="D232" s="96"/>
      <c r="E232" s="260"/>
      <c r="F232" s="97"/>
      <c r="G232" s="97"/>
      <c r="H232" s="97"/>
      <c r="I232" s="97"/>
      <c r="J232" s="97"/>
      <c r="K232" s="97"/>
      <c r="L232" s="97"/>
      <c r="M232" s="97"/>
      <c r="N232" s="97"/>
      <c r="O232" s="97"/>
      <c r="P232" s="97"/>
      <c r="Q232" s="97"/>
      <c r="R232" s="95"/>
      <c r="S232" s="97"/>
      <c r="T232" s="97"/>
      <c r="U232" s="97"/>
      <c r="V232" s="97"/>
      <c r="W232" s="97"/>
      <c r="X232" s="97"/>
      <c r="Y232" s="97"/>
      <c r="Z232" s="97"/>
      <c r="AA232" s="97"/>
      <c r="AB232" s="97"/>
      <c r="AC232" s="97"/>
      <c r="AD232" s="97"/>
      <c r="AE232" s="97"/>
      <c r="AF232" s="97"/>
      <c r="AG232" s="97"/>
      <c r="AH232" s="97"/>
      <c r="AI232" s="97"/>
      <c r="AJ232" s="97"/>
      <c r="AK232" s="97"/>
      <c r="AL232" s="97"/>
    </row>
    <row r="233" ht="15.75" customHeight="1">
      <c r="A233" s="94"/>
      <c r="B233" s="95"/>
      <c r="C233" s="95"/>
      <c r="D233" s="96"/>
      <c r="E233" s="260"/>
      <c r="F233" s="97"/>
      <c r="G233" s="97"/>
      <c r="H233" s="97"/>
      <c r="I233" s="97"/>
      <c r="J233" s="97"/>
      <c r="K233" s="97"/>
      <c r="L233" s="97"/>
      <c r="M233" s="97"/>
      <c r="N233" s="97"/>
      <c r="O233" s="97"/>
      <c r="P233" s="97"/>
      <c r="Q233" s="97"/>
      <c r="R233" s="95"/>
      <c r="S233" s="97"/>
      <c r="T233" s="97"/>
      <c r="U233" s="97"/>
      <c r="V233" s="97"/>
      <c r="W233" s="97"/>
      <c r="X233" s="97"/>
      <c r="Y233" s="97"/>
      <c r="Z233" s="97"/>
      <c r="AA233" s="97"/>
      <c r="AB233" s="97"/>
      <c r="AC233" s="97"/>
      <c r="AD233" s="97"/>
      <c r="AE233" s="97"/>
      <c r="AF233" s="97"/>
      <c r="AG233" s="97"/>
      <c r="AH233" s="97"/>
      <c r="AI233" s="97"/>
      <c r="AJ233" s="97"/>
      <c r="AK233" s="97"/>
      <c r="AL233" s="97"/>
    </row>
    <row r="234" ht="15.75" customHeight="1">
      <c r="A234" s="94"/>
      <c r="B234" s="95"/>
      <c r="C234" s="95"/>
      <c r="D234" s="96"/>
      <c r="E234" s="260"/>
      <c r="F234" s="97"/>
      <c r="G234" s="97"/>
      <c r="H234" s="97"/>
      <c r="I234" s="97"/>
      <c r="J234" s="97"/>
      <c r="K234" s="97"/>
      <c r="L234" s="97"/>
      <c r="M234" s="97"/>
      <c r="N234" s="97"/>
      <c r="O234" s="97"/>
      <c r="P234" s="97"/>
      <c r="Q234" s="97"/>
      <c r="R234" s="95"/>
      <c r="S234" s="97"/>
      <c r="T234" s="97"/>
      <c r="U234" s="97"/>
      <c r="V234" s="97"/>
      <c r="W234" s="97"/>
      <c r="X234" s="97"/>
      <c r="Y234" s="97"/>
      <c r="Z234" s="97"/>
      <c r="AA234" s="97"/>
      <c r="AB234" s="97"/>
      <c r="AC234" s="97"/>
      <c r="AD234" s="97"/>
      <c r="AE234" s="97"/>
      <c r="AF234" s="97"/>
      <c r="AG234" s="97"/>
      <c r="AH234" s="97"/>
      <c r="AI234" s="97"/>
      <c r="AJ234" s="97"/>
      <c r="AK234" s="97"/>
      <c r="AL234" s="97"/>
    </row>
    <row r="235" ht="15.75" customHeight="1">
      <c r="A235" s="94"/>
      <c r="B235" s="95"/>
      <c r="C235" s="95"/>
      <c r="D235" s="96"/>
      <c r="E235" s="260"/>
      <c r="F235" s="97"/>
      <c r="G235" s="97"/>
      <c r="H235" s="97"/>
      <c r="I235" s="97"/>
      <c r="J235" s="97"/>
      <c r="K235" s="97"/>
      <c r="L235" s="97"/>
      <c r="M235" s="97"/>
      <c r="N235" s="97"/>
      <c r="O235" s="97"/>
      <c r="P235" s="97"/>
      <c r="Q235" s="97"/>
      <c r="R235" s="95"/>
      <c r="S235" s="97"/>
      <c r="T235" s="97"/>
      <c r="U235" s="97"/>
      <c r="V235" s="97"/>
      <c r="W235" s="97"/>
      <c r="X235" s="97"/>
      <c r="Y235" s="97"/>
      <c r="Z235" s="97"/>
      <c r="AA235" s="97"/>
      <c r="AB235" s="97"/>
      <c r="AC235" s="97"/>
      <c r="AD235" s="97"/>
      <c r="AE235" s="97"/>
      <c r="AF235" s="97"/>
      <c r="AG235" s="97"/>
      <c r="AH235" s="97"/>
      <c r="AI235" s="97"/>
      <c r="AJ235" s="97"/>
      <c r="AK235" s="97"/>
      <c r="AL235" s="97"/>
    </row>
    <row r="236" ht="15.75" customHeight="1">
      <c r="A236" s="94"/>
      <c r="B236" s="95"/>
      <c r="C236" s="95"/>
      <c r="D236" s="96"/>
      <c r="E236" s="260"/>
      <c r="F236" s="97"/>
      <c r="G236" s="97"/>
      <c r="H236" s="97"/>
      <c r="I236" s="97"/>
      <c r="J236" s="97"/>
      <c r="K236" s="97"/>
      <c r="L236" s="97"/>
      <c r="M236" s="97"/>
      <c r="N236" s="97"/>
      <c r="O236" s="97"/>
      <c r="P236" s="97"/>
      <c r="Q236" s="97"/>
      <c r="R236" s="95"/>
      <c r="S236" s="97"/>
      <c r="T236" s="97"/>
      <c r="U236" s="97"/>
      <c r="V236" s="97"/>
      <c r="W236" s="97"/>
      <c r="X236" s="97"/>
      <c r="Y236" s="97"/>
      <c r="Z236" s="97"/>
      <c r="AA236" s="97"/>
      <c r="AB236" s="97"/>
      <c r="AC236" s="97"/>
      <c r="AD236" s="97"/>
      <c r="AE236" s="97"/>
      <c r="AF236" s="97"/>
      <c r="AG236" s="97"/>
      <c r="AH236" s="97"/>
      <c r="AI236" s="97"/>
      <c r="AJ236" s="97"/>
      <c r="AK236" s="97"/>
      <c r="AL236" s="97"/>
    </row>
    <row r="237" ht="15.75" customHeight="1">
      <c r="A237" s="94"/>
      <c r="B237" s="95"/>
      <c r="C237" s="95"/>
      <c r="D237" s="96"/>
      <c r="E237" s="260"/>
      <c r="F237" s="97"/>
      <c r="G237" s="97"/>
      <c r="H237" s="97"/>
      <c r="I237" s="97"/>
      <c r="J237" s="97"/>
      <c r="K237" s="97"/>
      <c r="L237" s="97"/>
      <c r="M237" s="97"/>
      <c r="N237" s="97"/>
      <c r="O237" s="97"/>
      <c r="P237" s="97"/>
      <c r="Q237" s="97"/>
      <c r="R237" s="95"/>
      <c r="S237" s="97"/>
      <c r="T237" s="97"/>
      <c r="U237" s="97"/>
      <c r="V237" s="97"/>
      <c r="W237" s="97"/>
      <c r="X237" s="97"/>
      <c r="Y237" s="97"/>
      <c r="Z237" s="97"/>
      <c r="AA237" s="97"/>
      <c r="AB237" s="97"/>
      <c r="AC237" s="97"/>
      <c r="AD237" s="97"/>
      <c r="AE237" s="97"/>
      <c r="AF237" s="97"/>
      <c r="AG237" s="97"/>
      <c r="AH237" s="97"/>
      <c r="AI237" s="97"/>
      <c r="AJ237" s="97"/>
      <c r="AK237" s="97"/>
      <c r="AL237" s="97"/>
    </row>
    <row r="238" ht="15.75" customHeight="1">
      <c r="A238" s="94"/>
      <c r="B238" s="95"/>
      <c r="C238" s="95"/>
      <c r="D238" s="96"/>
      <c r="E238" s="260"/>
      <c r="F238" s="97"/>
      <c r="G238" s="97"/>
      <c r="H238" s="97"/>
      <c r="I238" s="97"/>
      <c r="J238" s="97"/>
      <c r="K238" s="97"/>
      <c r="L238" s="97"/>
      <c r="M238" s="97"/>
      <c r="N238" s="97"/>
      <c r="O238" s="97"/>
      <c r="P238" s="97"/>
      <c r="Q238" s="97"/>
      <c r="R238" s="95"/>
      <c r="S238" s="97"/>
      <c r="T238" s="97"/>
      <c r="U238" s="97"/>
      <c r="V238" s="97"/>
      <c r="W238" s="97"/>
      <c r="X238" s="97"/>
      <c r="Y238" s="97"/>
      <c r="Z238" s="97"/>
      <c r="AA238" s="97"/>
      <c r="AB238" s="97"/>
      <c r="AC238" s="97"/>
      <c r="AD238" s="97"/>
      <c r="AE238" s="97"/>
      <c r="AF238" s="97"/>
      <c r="AG238" s="97"/>
      <c r="AH238" s="97"/>
      <c r="AI238" s="97"/>
      <c r="AJ238" s="97"/>
      <c r="AK238" s="97"/>
      <c r="AL238" s="97"/>
    </row>
    <row r="239" ht="15.75" customHeight="1">
      <c r="A239" s="94"/>
      <c r="B239" s="95"/>
      <c r="C239" s="95"/>
      <c r="D239" s="96"/>
      <c r="E239" s="260"/>
      <c r="F239" s="97"/>
      <c r="G239" s="97"/>
      <c r="H239" s="97"/>
      <c r="I239" s="97"/>
      <c r="J239" s="97"/>
      <c r="K239" s="97"/>
      <c r="L239" s="97"/>
      <c r="M239" s="97"/>
      <c r="N239" s="97"/>
      <c r="O239" s="97"/>
      <c r="P239" s="97"/>
      <c r="Q239" s="97"/>
      <c r="R239" s="95"/>
      <c r="S239" s="97"/>
      <c r="T239" s="97"/>
      <c r="U239" s="97"/>
      <c r="V239" s="97"/>
      <c r="W239" s="97"/>
      <c r="X239" s="97"/>
      <c r="Y239" s="97"/>
      <c r="Z239" s="97"/>
      <c r="AA239" s="97"/>
      <c r="AB239" s="97"/>
      <c r="AC239" s="97"/>
      <c r="AD239" s="97"/>
      <c r="AE239" s="97"/>
      <c r="AF239" s="97"/>
      <c r="AG239" s="97"/>
      <c r="AH239" s="97"/>
      <c r="AI239" s="97"/>
      <c r="AJ239" s="97"/>
      <c r="AK239" s="97"/>
      <c r="AL239" s="97"/>
    </row>
    <row r="240" ht="15.75" customHeight="1">
      <c r="A240" s="94"/>
      <c r="B240" s="95"/>
      <c r="C240" s="95"/>
      <c r="D240" s="96"/>
      <c r="E240" s="260"/>
      <c r="F240" s="97"/>
      <c r="G240" s="97"/>
      <c r="H240" s="97"/>
      <c r="I240" s="97"/>
      <c r="J240" s="97"/>
      <c r="K240" s="97"/>
      <c r="L240" s="97"/>
      <c r="M240" s="97"/>
      <c r="N240" s="97"/>
      <c r="O240" s="97"/>
      <c r="P240" s="97"/>
      <c r="Q240" s="97"/>
      <c r="R240" s="95"/>
      <c r="S240" s="97"/>
      <c r="T240" s="97"/>
      <c r="U240" s="97"/>
      <c r="V240" s="97"/>
      <c r="W240" s="97"/>
      <c r="X240" s="97"/>
      <c r="Y240" s="97"/>
      <c r="Z240" s="97"/>
      <c r="AA240" s="97"/>
      <c r="AB240" s="97"/>
      <c r="AC240" s="97"/>
      <c r="AD240" s="97"/>
      <c r="AE240" s="97"/>
      <c r="AF240" s="97"/>
      <c r="AG240" s="97"/>
      <c r="AH240" s="97"/>
      <c r="AI240" s="97"/>
      <c r="AJ240" s="97"/>
      <c r="AK240" s="97"/>
      <c r="AL240" s="97"/>
    </row>
    <row r="241" ht="15.75" customHeight="1">
      <c r="A241" s="94"/>
      <c r="B241" s="95"/>
      <c r="C241" s="95"/>
      <c r="D241" s="96"/>
      <c r="E241" s="260"/>
      <c r="F241" s="97"/>
      <c r="G241" s="97"/>
      <c r="H241" s="97"/>
      <c r="I241" s="97"/>
      <c r="J241" s="97"/>
      <c r="K241" s="97"/>
      <c r="L241" s="97"/>
      <c r="M241" s="97"/>
      <c r="N241" s="97"/>
      <c r="O241" s="97"/>
      <c r="P241" s="97"/>
      <c r="Q241" s="97"/>
      <c r="R241" s="95"/>
      <c r="S241" s="97"/>
      <c r="T241" s="97"/>
      <c r="U241" s="97"/>
      <c r="V241" s="97"/>
      <c r="W241" s="97"/>
      <c r="X241" s="97"/>
      <c r="Y241" s="97"/>
      <c r="Z241" s="97"/>
      <c r="AA241" s="97"/>
      <c r="AB241" s="97"/>
      <c r="AC241" s="97"/>
      <c r="AD241" s="97"/>
      <c r="AE241" s="97"/>
      <c r="AF241" s="97"/>
      <c r="AG241" s="97"/>
      <c r="AH241" s="97"/>
      <c r="AI241" s="97"/>
      <c r="AJ241" s="97"/>
      <c r="AK241" s="97"/>
      <c r="AL241" s="97"/>
    </row>
    <row r="242" ht="15.75" customHeight="1">
      <c r="A242" s="94"/>
      <c r="B242" s="95"/>
      <c r="C242" s="95"/>
      <c r="D242" s="96"/>
      <c r="E242" s="260"/>
      <c r="F242" s="97"/>
      <c r="G242" s="97"/>
      <c r="H242" s="97"/>
      <c r="I242" s="97"/>
      <c r="J242" s="97"/>
      <c r="K242" s="97"/>
      <c r="L242" s="97"/>
      <c r="M242" s="97"/>
      <c r="N242" s="97"/>
      <c r="O242" s="97"/>
      <c r="P242" s="97"/>
      <c r="Q242" s="97"/>
      <c r="R242" s="95"/>
      <c r="S242" s="97"/>
      <c r="T242" s="97"/>
      <c r="U242" s="97"/>
      <c r="V242" s="97"/>
      <c r="W242" s="97"/>
      <c r="X242" s="97"/>
      <c r="Y242" s="97"/>
      <c r="Z242" s="97"/>
      <c r="AA242" s="97"/>
      <c r="AB242" s="97"/>
      <c r="AC242" s="97"/>
      <c r="AD242" s="97"/>
      <c r="AE242" s="97"/>
      <c r="AF242" s="97"/>
      <c r="AG242" s="97"/>
      <c r="AH242" s="97"/>
      <c r="AI242" s="97"/>
      <c r="AJ242" s="97"/>
      <c r="AK242" s="97"/>
      <c r="AL242" s="97"/>
    </row>
    <row r="243" ht="15.75" customHeight="1">
      <c r="A243" s="94"/>
      <c r="B243" s="95"/>
      <c r="C243" s="95"/>
      <c r="D243" s="96"/>
      <c r="E243" s="260"/>
      <c r="F243" s="97"/>
      <c r="G243" s="97"/>
      <c r="H243" s="97"/>
      <c r="I243" s="97"/>
      <c r="J243" s="97"/>
      <c r="K243" s="97"/>
      <c r="L243" s="97"/>
      <c r="M243" s="97"/>
      <c r="N243" s="97"/>
      <c r="O243" s="97"/>
      <c r="P243" s="97"/>
      <c r="Q243" s="97"/>
      <c r="R243" s="95"/>
      <c r="S243" s="97"/>
      <c r="T243" s="97"/>
      <c r="U243" s="97"/>
      <c r="V243" s="97"/>
      <c r="W243" s="97"/>
      <c r="X243" s="97"/>
      <c r="Y243" s="97"/>
      <c r="Z243" s="97"/>
      <c r="AA243" s="97"/>
      <c r="AB243" s="97"/>
      <c r="AC243" s="97"/>
      <c r="AD243" s="97"/>
      <c r="AE243" s="97"/>
      <c r="AF243" s="97"/>
      <c r="AG243" s="97"/>
      <c r="AH243" s="97"/>
      <c r="AI243" s="97"/>
      <c r="AJ243" s="97"/>
      <c r="AK243" s="97"/>
      <c r="AL243" s="97"/>
    </row>
    <row r="244" ht="15.75" customHeight="1">
      <c r="A244" s="94"/>
      <c r="B244" s="95"/>
      <c r="C244" s="95"/>
      <c r="D244" s="96"/>
      <c r="E244" s="260"/>
      <c r="F244" s="97"/>
      <c r="G244" s="97"/>
      <c r="H244" s="97"/>
      <c r="I244" s="97"/>
      <c r="J244" s="97"/>
      <c r="K244" s="97"/>
      <c r="L244" s="97"/>
      <c r="M244" s="97"/>
      <c r="N244" s="97"/>
      <c r="O244" s="97"/>
      <c r="P244" s="97"/>
      <c r="Q244" s="97"/>
      <c r="R244" s="95"/>
      <c r="S244" s="97"/>
      <c r="T244" s="97"/>
      <c r="U244" s="97"/>
      <c r="V244" s="97"/>
      <c r="W244" s="97"/>
      <c r="X244" s="97"/>
      <c r="Y244" s="97"/>
      <c r="Z244" s="97"/>
      <c r="AA244" s="97"/>
      <c r="AB244" s="97"/>
      <c r="AC244" s="97"/>
      <c r="AD244" s="97"/>
      <c r="AE244" s="97"/>
      <c r="AF244" s="97"/>
      <c r="AG244" s="97"/>
      <c r="AH244" s="97"/>
      <c r="AI244" s="97"/>
      <c r="AJ244" s="97"/>
      <c r="AK244" s="97"/>
      <c r="AL244" s="97"/>
    </row>
    <row r="245" ht="15.75" customHeight="1">
      <c r="A245" s="94"/>
      <c r="B245" s="95"/>
      <c r="C245" s="95"/>
      <c r="D245" s="96"/>
      <c r="E245" s="260"/>
      <c r="F245" s="97"/>
      <c r="G245" s="97"/>
      <c r="H245" s="97"/>
      <c r="I245" s="97"/>
      <c r="J245" s="97"/>
      <c r="K245" s="97"/>
      <c r="L245" s="97"/>
      <c r="M245" s="97"/>
      <c r="N245" s="97"/>
      <c r="O245" s="97"/>
      <c r="P245" s="97"/>
      <c r="Q245" s="97"/>
      <c r="R245" s="95"/>
      <c r="S245" s="97"/>
      <c r="T245" s="97"/>
      <c r="U245" s="97"/>
      <c r="V245" s="97"/>
      <c r="W245" s="97"/>
      <c r="X245" s="97"/>
      <c r="Y245" s="97"/>
      <c r="Z245" s="97"/>
      <c r="AA245" s="97"/>
      <c r="AB245" s="97"/>
      <c r="AC245" s="97"/>
      <c r="AD245" s="97"/>
      <c r="AE245" s="97"/>
      <c r="AF245" s="97"/>
      <c r="AG245" s="97"/>
      <c r="AH245" s="97"/>
      <c r="AI245" s="97"/>
      <c r="AJ245" s="97"/>
      <c r="AK245" s="97"/>
      <c r="AL245" s="97"/>
    </row>
    <row r="246" ht="15.75" customHeight="1">
      <c r="A246" s="94"/>
      <c r="B246" s="95"/>
      <c r="C246" s="95"/>
      <c r="D246" s="96"/>
      <c r="E246" s="260"/>
      <c r="F246" s="97"/>
      <c r="G246" s="97"/>
      <c r="H246" s="97"/>
      <c r="I246" s="97"/>
      <c r="J246" s="97"/>
      <c r="K246" s="97"/>
      <c r="L246" s="97"/>
      <c r="M246" s="97"/>
      <c r="N246" s="97"/>
      <c r="O246" s="97"/>
      <c r="P246" s="97"/>
      <c r="Q246" s="97"/>
      <c r="R246" s="95"/>
      <c r="S246" s="97"/>
      <c r="T246" s="97"/>
      <c r="U246" s="97"/>
      <c r="V246" s="97"/>
      <c r="W246" s="97"/>
      <c r="X246" s="97"/>
      <c r="Y246" s="97"/>
      <c r="Z246" s="97"/>
      <c r="AA246" s="97"/>
      <c r="AB246" s="97"/>
      <c r="AC246" s="97"/>
      <c r="AD246" s="97"/>
      <c r="AE246" s="97"/>
      <c r="AF246" s="97"/>
      <c r="AG246" s="97"/>
      <c r="AH246" s="97"/>
      <c r="AI246" s="97"/>
      <c r="AJ246" s="97"/>
      <c r="AK246" s="97"/>
      <c r="AL246" s="97"/>
    </row>
    <row r="247" ht="15.75" customHeight="1">
      <c r="A247" s="94"/>
      <c r="B247" s="95"/>
      <c r="C247" s="95"/>
      <c r="D247" s="96"/>
      <c r="E247" s="260"/>
      <c r="F247" s="97"/>
      <c r="G247" s="97"/>
      <c r="H247" s="97"/>
      <c r="I247" s="97"/>
      <c r="J247" s="97"/>
      <c r="K247" s="97"/>
      <c r="L247" s="97"/>
      <c r="M247" s="97"/>
      <c r="N247" s="97"/>
      <c r="O247" s="97"/>
      <c r="P247" s="97"/>
      <c r="Q247" s="97"/>
      <c r="R247" s="95"/>
      <c r="S247" s="97"/>
      <c r="T247" s="97"/>
      <c r="U247" s="97"/>
      <c r="V247" s="97"/>
      <c r="W247" s="97"/>
      <c r="X247" s="97"/>
      <c r="Y247" s="97"/>
      <c r="Z247" s="97"/>
      <c r="AA247" s="97"/>
      <c r="AB247" s="97"/>
      <c r="AC247" s="97"/>
      <c r="AD247" s="97"/>
      <c r="AE247" s="97"/>
      <c r="AF247" s="97"/>
      <c r="AG247" s="97"/>
      <c r="AH247" s="97"/>
      <c r="AI247" s="97"/>
      <c r="AJ247" s="97"/>
      <c r="AK247" s="97"/>
      <c r="AL247" s="97"/>
    </row>
    <row r="248" ht="15.75" customHeight="1">
      <c r="A248" s="94"/>
      <c r="B248" s="95"/>
      <c r="C248" s="95"/>
      <c r="D248" s="96"/>
      <c r="E248" s="260"/>
      <c r="F248" s="97"/>
      <c r="G248" s="97"/>
      <c r="H248" s="97"/>
      <c r="I248" s="97"/>
      <c r="J248" s="97"/>
      <c r="K248" s="97"/>
      <c r="L248" s="97"/>
      <c r="M248" s="97"/>
      <c r="N248" s="97"/>
      <c r="O248" s="97"/>
      <c r="P248" s="97"/>
      <c r="Q248" s="97"/>
      <c r="R248" s="95"/>
      <c r="S248" s="97"/>
      <c r="T248" s="97"/>
      <c r="U248" s="97"/>
      <c r="V248" s="97"/>
      <c r="W248" s="97"/>
      <c r="X248" s="97"/>
      <c r="Y248" s="97"/>
      <c r="Z248" s="97"/>
      <c r="AA248" s="97"/>
      <c r="AB248" s="97"/>
      <c r="AC248" s="97"/>
      <c r="AD248" s="97"/>
      <c r="AE248" s="97"/>
      <c r="AF248" s="97"/>
      <c r="AG248" s="97"/>
      <c r="AH248" s="97"/>
      <c r="AI248" s="97"/>
      <c r="AJ248" s="97"/>
      <c r="AK248" s="97"/>
      <c r="AL248" s="97"/>
    </row>
    <row r="249" ht="15.75" customHeight="1">
      <c r="A249" s="94"/>
      <c r="B249" s="95"/>
      <c r="C249" s="95"/>
      <c r="D249" s="96"/>
      <c r="E249" s="260"/>
      <c r="F249" s="97"/>
      <c r="G249" s="97"/>
      <c r="H249" s="97"/>
      <c r="I249" s="97"/>
      <c r="J249" s="97"/>
      <c r="K249" s="97"/>
      <c r="L249" s="97"/>
      <c r="M249" s="97"/>
      <c r="N249" s="97"/>
      <c r="O249" s="97"/>
      <c r="P249" s="97"/>
      <c r="Q249" s="97"/>
      <c r="R249" s="95"/>
      <c r="S249" s="97"/>
      <c r="T249" s="97"/>
      <c r="U249" s="97"/>
      <c r="V249" s="97"/>
      <c r="W249" s="97"/>
      <c r="X249" s="97"/>
      <c r="Y249" s="97"/>
      <c r="Z249" s="97"/>
      <c r="AA249" s="97"/>
      <c r="AB249" s="97"/>
      <c r="AC249" s="97"/>
      <c r="AD249" s="97"/>
      <c r="AE249" s="97"/>
      <c r="AF249" s="97"/>
      <c r="AG249" s="97"/>
      <c r="AH249" s="97"/>
      <c r="AI249" s="97"/>
      <c r="AJ249" s="97"/>
      <c r="AK249" s="97"/>
      <c r="AL249" s="97"/>
    </row>
    <row r="250" ht="15.75" customHeight="1">
      <c r="A250" s="94"/>
      <c r="B250" s="95"/>
      <c r="C250" s="95"/>
      <c r="D250" s="96"/>
      <c r="E250" s="260"/>
      <c r="F250" s="97"/>
      <c r="G250" s="97"/>
      <c r="H250" s="97"/>
      <c r="I250" s="97"/>
      <c r="J250" s="97"/>
      <c r="K250" s="97"/>
      <c r="L250" s="97"/>
      <c r="M250" s="97"/>
      <c r="N250" s="97"/>
      <c r="O250" s="97"/>
      <c r="P250" s="97"/>
      <c r="Q250" s="97"/>
      <c r="R250" s="95"/>
      <c r="S250" s="97"/>
      <c r="T250" s="97"/>
      <c r="U250" s="97"/>
      <c r="V250" s="97"/>
      <c r="W250" s="97"/>
      <c r="X250" s="97"/>
      <c r="Y250" s="97"/>
      <c r="Z250" s="97"/>
      <c r="AA250" s="97"/>
      <c r="AB250" s="97"/>
      <c r="AC250" s="97"/>
      <c r="AD250" s="97"/>
      <c r="AE250" s="97"/>
      <c r="AF250" s="97"/>
      <c r="AG250" s="97"/>
      <c r="AH250" s="97"/>
      <c r="AI250" s="97"/>
      <c r="AJ250" s="97"/>
      <c r="AK250" s="97"/>
      <c r="AL250" s="97"/>
    </row>
    <row r="251" ht="15.75" customHeight="1">
      <c r="A251" s="94"/>
      <c r="B251" s="95"/>
      <c r="C251" s="95"/>
      <c r="D251" s="96"/>
      <c r="E251" s="260"/>
      <c r="F251" s="97"/>
      <c r="G251" s="97"/>
      <c r="H251" s="97"/>
      <c r="I251" s="97"/>
      <c r="J251" s="97"/>
      <c r="K251" s="97"/>
      <c r="L251" s="97"/>
      <c r="M251" s="97"/>
      <c r="N251" s="97"/>
      <c r="O251" s="97"/>
      <c r="P251" s="97"/>
      <c r="Q251" s="97"/>
      <c r="R251" s="95"/>
      <c r="S251" s="97"/>
      <c r="T251" s="97"/>
      <c r="U251" s="97"/>
      <c r="V251" s="97"/>
      <c r="W251" s="97"/>
      <c r="X251" s="97"/>
      <c r="Y251" s="97"/>
      <c r="Z251" s="97"/>
      <c r="AA251" s="97"/>
      <c r="AB251" s="97"/>
      <c r="AC251" s="97"/>
      <c r="AD251" s="97"/>
      <c r="AE251" s="97"/>
      <c r="AF251" s="97"/>
      <c r="AG251" s="97"/>
      <c r="AH251" s="97"/>
      <c r="AI251" s="97"/>
      <c r="AJ251" s="97"/>
      <c r="AK251" s="97"/>
      <c r="AL251" s="97"/>
    </row>
    <row r="252" ht="15.75" customHeight="1">
      <c r="A252" s="94"/>
      <c r="B252" s="95"/>
      <c r="C252" s="95"/>
      <c r="D252" s="96"/>
      <c r="E252" s="260"/>
      <c r="F252" s="97"/>
      <c r="G252" s="97"/>
      <c r="H252" s="97"/>
      <c r="I252" s="97"/>
      <c r="J252" s="97"/>
      <c r="K252" s="97"/>
      <c r="L252" s="97"/>
      <c r="M252" s="97"/>
      <c r="N252" s="97"/>
      <c r="O252" s="97"/>
      <c r="P252" s="97"/>
      <c r="Q252" s="97"/>
      <c r="R252" s="95"/>
      <c r="S252" s="97"/>
      <c r="T252" s="97"/>
      <c r="U252" s="97"/>
      <c r="V252" s="97"/>
      <c r="W252" s="97"/>
      <c r="X252" s="97"/>
      <c r="Y252" s="97"/>
      <c r="Z252" s="97"/>
      <c r="AA252" s="97"/>
      <c r="AB252" s="97"/>
      <c r="AC252" s="97"/>
      <c r="AD252" s="97"/>
      <c r="AE252" s="97"/>
      <c r="AF252" s="97"/>
      <c r="AG252" s="97"/>
      <c r="AH252" s="97"/>
      <c r="AI252" s="97"/>
      <c r="AJ252" s="97"/>
      <c r="AK252" s="97"/>
      <c r="AL252" s="97"/>
    </row>
    <row r="253" ht="15.75" customHeight="1">
      <c r="A253" s="94"/>
      <c r="B253" s="95"/>
      <c r="C253" s="95"/>
      <c r="D253" s="96"/>
      <c r="E253" s="260"/>
      <c r="F253" s="97"/>
      <c r="G253" s="97"/>
      <c r="H253" s="97"/>
      <c r="I253" s="97"/>
      <c r="J253" s="97"/>
      <c r="K253" s="97"/>
      <c r="L253" s="97"/>
      <c r="M253" s="97"/>
      <c r="N253" s="97"/>
      <c r="O253" s="97"/>
      <c r="P253" s="97"/>
      <c r="Q253" s="97"/>
      <c r="R253" s="95"/>
      <c r="S253" s="97"/>
      <c r="T253" s="97"/>
      <c r="U253" s="97"/>
      <c r="V253" s="97"/>
      <c r="W253" s="97"/>
      <c r="X253" s="97"/>
      <c r="Y253" s="97"/>
      <c r="Z253" s="97"/>
      <c r="AA253" s="97"/>
      <c r="AB253" s="97"/>
      <c r="AC253" s="97"/>
      <c r="AD253" s="97"/>
      <c r="AE253" s="97"/>
      <c r="AF253" s="97"/>
      <c r="AG253" s="97"/>
      <c r="AH253" s="97"/>
      <c r="AI253" s="97"/>
      <c r="AJ253" s="97"/>
      <c r="AK253" s="97"/>
      <c r="AL253" s="97"/>
    </row>
    <row r="254" ht="15.75" customHeight="1">
      <c r="A254" s="94"/>
      <c r="B254" s="95"/>
      <c r="C254" s="95"/>
      <c r="D254" s="96"/>
      <c r="E254" s="260"/>
      <c r="F254" s="97"/>
      <c r="G254" s="97"/>
      <c r="H254" s="97"/>
      <c r="I254" s="97"/>
      <c r="J254" s="97"/>
      <c r="K254" s="97"/>
      <c r="L254" s="97"/>
      <c r="M254" s="97"/>
      <c r="N254" s="97"/>
      <c r="O254" s="97"/>
      <c r="P254" s="97"/>
      <c r="Q254" s="97"/>
      <c r="R254" s="95"/>
      <c r="S254" s="97"/>
      <c r="T254" s="97"/>
      <c r="U254" s="97"/>
      <c r="V254" s="97"/>
      <c r="W254" s="97"/>
      <c r="X254" s="97"/>
      <c r="Y254" s="97"/>
      <c r="Z254" s="97"/>
      <c r="AA254" s="97"/>
      <c r="AB254" s="97"/>
      <c r="AC254" s="97"/>
      <c r="AD254" s="97"/>
      <c r="AE254" s="97"/>
      <c r="AF254" s="97"/>
      <c r="AG254" s="97"/>
      <c r="AH254" s="97"/>
      <c r="AI254" s="97"/>
      <c r="AJ254" s="97"/>
      <c r="AK254" s="97"/>
      <c r="AL254" s="97"/>
    </row>
    <row r="255" ht="15.75" customHeight="1">
      <c r="A255" s="94"/>
      <c r="B255" s="95"/>
      <c r="C255" s="95"/>
      <c r="D255" s="96"/>
      <c r="E255" s="260"/>
      <c r="F255" s="97"/>
      <c r="G255" s="97"/>
      <c r="H255" s="97"/>
      <c r="I255" s="97"/>
      <c r="J255" s="97"/>
      <c r="K255" s="97"/>
      <c r="L255" s="97"/>
      <c r="M255" s="97"/>
      <c r="N255" s="97"/>
      <c r="O255" s="97"/>
      <c r="P255" s="97"/>
      <c r="Q255" s="97"/>
      <c r="R255" s="95"/>
      <c r="S255" s="97"/>
      <c r="T255" s="97"/>
      <c r="U255" s="97"/>
      <c r="V255" s="97"/>
      <c r="W255" s="97"/>
      <c r="X255" s="97"/>
      <c r="Y255" s="97"/>
      <c r="Z255" s="97"/>
      <c r="AA255" s="97"/>
      <c r="AB255" s="97"/>
      <c r="AC255" s="97"/>
      <c r="AD255" s="97"/>
      <c r="AE255" s="97"/>
      <c r="AF255" s="97"/>
      <c r="AG255" s="97"/>
      <c r="AH255" s="97"/>
      <c r="AI255" s="97"/>
      <c r="AJ255" s="97"/>
      <c r="AK255" s="97"/>
      <c r="AL255" s="97"/>
    </row>
    <row r="256" ht="15.75" customHeight="1">
      <c r="A256" s="94"/>
      <c r="B256" s="95"/>
      <c r="C256" s="95"/>
      <c r="D256" s="96"/>
      <c r="E256" s="260"/>
      <c r="F256" s="97"/>
      <c r="G256" s="97"/>
      <c r="H256" s="97"/>
      <c r="I256" s="97"/>
      <c r="J256" s="97"/>
      <c r="K256" s="97"/>
      <c r="L256" s="97"/>
      <c r="M256" s="97"/>
      <c r="N256" s="97"/>
      <c r="O256" s="97"/>
      <c r="P256" s="97"/>
      <c r="Q256" s="97"/>
      <c r="R256" s="95"/>
      <c r="S256" s="97"/>
      <c r="T256" s="97"/>
      <c r="U256" s="97"/>
      <c r="V256" s="97"/>
      <c r="W256" s="97"/>
      <c r="X256" s="97"/>
      <c r="Y256" s="97"/>
      <c r="Z256" s="97"/>
      <c r="AA256" s="97"/>
      <c r="AB256" s="97"/>
      <c r="AC256" s="97"/>
      <c r="AD256" s="97"/>
      <c r="AE256" s="97"/>
      <c r="AF256" s="97"/>
      <c r="AG256" s="97"/>
      <c r="AH256" s="97"/>
      <c r="AI256" s="97"/>
      <c r="AJ256" s="97"/>
      <c r="AK256" s="97"/>
      <c r="AL256" s="97"/>
    </row>
    <row r="257" ht="15.75" customHeight="1">
      <c r="A257" s="94"/>
      <c r="B257" s="95"/>
      <c r="C257" s="95"/>
      <c r="D257" s="96"/>
      <c r="E257" s="260"/>
      <c r="F257" s="97"/>
      <c r="G257" s="97"/>
      <c r="H257" s="97"/>
      <c r="I257" s="97"/>
      <c r="J257" s="97"/>
      <c r="K257" s="97"/>
      <c r="L257" s="97"/>
      <c r="M257" s="97"/>
      <c r="N257" s="97"/>
      <c r="O257" s="97"/>
      <c r="P257" s="97"/>
      <c r="Q257" s="97"/>
      <c r="R257" s="95"/>
      <c r="S257" s="97"/>
      <c r="T257" s="97"/>
      <c r="U257" s="97"/>
      <c r="V257" s="97"/>
      <c r="W257" s="97"/>
      <c r="X257" s="97"/>
      <c r="Y257" s="97"/>
      <c r="Z257" s="97"/>
      <c r="AA257" s="97"/>
      <c r="AB257" s="97"/>
      <c r="AC257" s="97"/>
      <c r="AD257" s="97"/>
      <c r="AE257" s="97"/>
      <c r="AF257" s="97"/>
      <c r="AG257" s="97"/>
      <c r="AH257" s="97"/>
      <c r="AI257" s="97"/>
      <c r="AJ257" s="97"/>
      <c r="AK257" s="97"/>
      <c r="AL257" s="97"/>
    </row>
    <row r="258" ht="15.75" customHeight="1">
      <c r="A258" s="94"/>
      <c r="B258" s="95"/>
      <c r="C258" s="95"/>
      <c r="D258" s="96"/>
      <c r="E258" s="260"/>
      <c r="F258" s="97"/>
      <c r="G258" s="97"/>
      <c r="H258" s="97"/>
      <c r="I258" s="97"/>
      <c r="J258" s="97"/>
      <c r="K258" s="97"/>
      <c r="L258" s="97"/>
      <c r="M258" s="97"/>
      <c r="N258" s="97"/>
      <c r="O258" s="97"/>
      <c r="P258" s="97"/>
      <c r="Q258" s="97"/>
      <c r="R258" s="95"/>
      <c r="S258" s="97"/>
      <c r="T258" s="97"/>
      <c r="U258" s="97"/>
      <c r="V258" s="97"/>
      <c r="W258" s="97"/>
      <c r="X258" s="97"/>
      <c r="Y258" s="97"/>
      <c r="Z258" s="97"/>
      <c r="AA258" s="97"/>
      <c r="AB258" s="97"/>
      <c r="AC258" s="97"/>
      <c r="AD258" s="97"/>
      <c r="AE258" s="97"/>
      <c r="AF258" s="97"/>
      <c r="AG258" s="97"/>
      <c r="AH258" s="97"/>
      <c r="AI258" s="97"/>
      <c r="AJ258" s="97"/>
      <c r="AK258" s="97"/>
      <c r="AL258" s="97"/>
    </row>
    <row r="259" ht="15.75" customHeight="1">
      <c r="A259" s="94"/>
      <c r="B259" s="95"/>
      <c r="C259" s="95"/>
      <c r="D259" s="96"/>
      <c r="E259" s="260"/>
      <c r="F259" s="97"/>
      <c r="G259" s="97"/>
      <c r="H259" s="97"/>
      <c r="I259" s="97"/>
      <c r="J259" s="97"/>
      <c r="K259" s="97"/>
      <c r="L259" s="97"/>
      <c r="M259" s="97"/>
      <c r="N259" s="97"/>
      <c r="O259" s="97"/>
      <c r="P259" s="97"/>
      <c r="Q259" s="97"/>
      <c r="R259" s="95"/>
      <c r="S259" s="97"/>
      <c r="T259" s="97"/>
      <c r="U259" s="97"/>
      <c r="V259" s="97"/>
      <c r="W259" s="97"/>
      <c r="X259" s="97"/>
      <c r="Y259" s="97"/>
      <c r="Z259" s="97"/>
      <c r="AA259" s="97"/>
      <c r="AB259" s="97"/>
      <c r="AC259" s="97"/>
      <c r="AD259" s="97"/>
      <c r="AE259" s="97"/>
      <c r="AF259" s="97"/>
      <c r="AG259" s="97"/>
      <c r="AH259" s="97"/>
      <c r="AI259" s="97"/>
      <c r="AJ259" s="97"/>
      <c r="AK259" s="97"/>
      <c r="AL259" s="97"/>
    </row>
    <row r="260" ht="15.75" customHeight="1">
      <c r="A260" s="94"/>
      <c r="B260" s="95"/>
      <c r="C260" s="95"/>
      <c r="D260" s="96"/>
      <c r="E260" s="260"/>
      <c r="F260" s="97"/>
      <c r="G260" s="97"/>
      <c r="H260" s="97"/>
      <c r="I260" s="97"/>
      <c r="J260" s="97"/>
      <c r="K260" s="97"/>
      <c r="L260" s="97"/>
      <c r="M260" s="97"/>
      <c r="N260" s="97"/>
      <c r="O260" s="97"/>
      <c r="P260" s="97"/>
      <c r="Q260" s="97"/>
      <c r="R260" s="95"/>
      <c r="S260" s="97"/>
      <c r="T260" s="97"/>
      <c r="U260" s="97"/>
      <c r="V260" s="97"/>
      <c r="W260" s="97"/>
      <c r="X260" s="97"/>
      <c r="Y260" s="97"/>
      <c r="Z260" s="97"/>
      <c r="AA260" s="97"/>
      <c r="AB260" s="97"/>
      <c r="AC260" s="97"/>
      <c r="AD260" s="97"/>
      <c r="AE260" s="97"/>
      <c r="AF260" s="97"/>
      <c r="AG260" s="97"/>
      <c r="AH260" s="97"/>
      <c r="AI260" s="97"/>
      <c r="AJ260" s="97"/>
      <c r="AK260" s="97"/>
      <c r="AL260" s="97"/>
    </row>
    <row r="261" ht="15.75" customHeight="1">
      <c r="A261" s="94"/>
      <c r="B261" s="95"/>
      <c r="C261" s="95"/>
      <c r="D261" s="96"/>
      <c r="E261" s="260"/>
      <c r="F261" s="97"/>
      <c r="G261" s="97"/>
      <c r="H261" s="97"/>
      <c r="I261" s="97"/>
      <c r="J261" s="97"/>
      <c r="K261" s="97"/>
      <c r="L261" s="97"/>
      <c r="M261" s="97"/>
      <c r="N261" s="97"/>
      <c r="O261" s="97"/>
      <c r="P261" s="97"/>
      <c r="Q261" s="97"/>
      <c r="R261" s="95"/>
      <c r="S261" s="97"/>
      <c r="T261" s="97"/>
      <c r="U261" s="97"/>
      <c r="V261" s="97"/>
      <c r="W261" s="97"/>
      <c r="X261" s="97"/>
      <c r="Y261" s="97"/>
      <c r="Z261" s="97"/>
      <c r="AA261" s="97"/>
      <c r="AB261" s="97"/>
      <c r="AC261" s="97"/>
      <c r="AD261" s="97"/>
      <c r="AE261" s="97"/>
      <c r="AF261" s="97"/>
      <c r="AG261" s="97"/>
      <c r="AH261" s="97"/>
      <c r="AI261" s="97"/>
      <c r="AJ261" s="97"/>
      <c r="AK261" s="97"/>
      <c r="AL261" s="97"/>
    </row>
    <row r="262" ht="15.75" customHeight="1">
      <c r="A262" s="94"/>
      <c r="B262" s="95"/>
      <c r="C262" s="95"/>
      <c r="D262" s="96"/>
      <c r="E262" s="260"/>
      <c r="F262" s="97"/>
      <c r="G262" s="97"/>
      <c r="H262" s="97"/>
      <c r="I262" s="97"/>
      <c r="J262" s="97"/>
      <c r="K262" s="97"/>
      <c r="L262" s="97"/>
      <c r="M262" s="97"/>
      <c r="N262" s="97"/>
      <c r="O262" s="97"/>
      <c r="P262" s="97"/>
      <c r="Q262" s="97"/>
      <c r="R262" s="95"/>
      <c r="S262" s="97"/>
      <c r="T262" s="97"/>
      <c r="U262" s="97"/>
      <c r="V262" s="97"/>
      <c r="W262" s="97"/>
      <c r="X262" s="97"/>
      <c r="Y262" s="97"/>
      <c r="Z262" s="97"/>
      <c r="AA262" s="97"/>
      <c r="AB262" s="97"/>
      <c r="AC262" s="97"/>
      <c r="AD262" s="97"/>
      <c r="AE262" s="97"/>
      <c r="AF262" s="97"/>
      <c r="AG262" s="97"/>
      <c r="AH262" s="97"/>
      <c r="AI262" s="97"/>
      <c r="AJ262" s="97"/>
      <c r="AK262" s="97"/>
      <c r="AL262" s="97"/>
    </row>
    <row r="263" ht="15.75" customHeight="1">
      <c r="A263" s="94"/>
      <c r="B263" s="95"/>
      <c r="C263" s="95"/>
      <c r="D263" s="96"/>
      <c r="E263" s="260"/>
      <c r="F263" s="97"/>
      <c r="G263" s="97"/>
      <c r="H263" s="97"/>
      <c r="I263" s="97"/>
      <c r="J263" s="97"/>
      <c r="K263" s="97"/>
      <c r="L263" s="97"/>
      <c r="M263" s="97"/>
      <c r="N263" s="97"/>
      <c r="O263" s="97"/>
      <c r="P263" s="97"/>
      <c r="Q263" s="97"/>
      <c r="R263" s="95"/>
      <c r="S263" s="97"/>
      <c r="T263" s="97"/>
      <c r="U263" s="97"/>
      <c r="V263" s="97"/>
      <c r="W263" s="97"/>
      <c r="X263" s="97"/>
      <c r="Y263" s="97"/>
      <c r="Z263" s="97"/>
      <c r="AA263" s="97"/>
      <c r="AB263" s="97"/>
      <c r="AC263" s="97"/>
      <c r="AD263" s="97"/>
      <c r="AE263" s="97"/>
      <c r="AF263" s="97"/>
      <c r="AG263" s="97"/>
      <c r="AH263" s="97"/>
      <c r="AI263" s="97"/>
      <c r="AJ263" s="97"/>
      <c r="AK263" s="97"/>
      <c r="AL263" s="97"/>
    </row>
    <row r="264" ht="15.75" customHeight="1">
      <c r="A264" s="94"/>
      <c r="B264" s="95"/>
      <c r="C264" s="95"/>
      <c r="D264" s="96"/>
      <c r="E264" s="260"/>
      <c r="F264" s="97"/>
      <c r="G264" s="97"/>
      <c r="H264" s="97"/>
      <c r="I264" s="97"/>
      <c r="J264" s="97"/>
      <c r="K264" s="97"/>
      <c r="L264" s="97"/>
      <c r="M264" s="97"/>
      <c r="N264" s="97"/>
      <c r="O264" s="97"/>
      <c r="P264" s="97"/>
      <c r="Q264" s="97"/>
      <c r="R264" s="95"/>
      <c r="S264" s="97"/>
      <c r="T264" s="97"/>
      <c r="U264" s="97"/>
      <c r="V264" s="97"/>
      <c r="W264" s="97"/>
      <c r="X264" s="97"/>
      <c r="Y264" s="97"/>
      <c r="Z264" s="97"/>
      <c r="AA264" s="97"/>
      <c r="AB264" s="97"/>
      <c r="AC264" s="97"/>
      <c r="AD264" s="97"/>
      <c r="AE264" s="97"/>
      <c r="AF264" s="97"/>
      <c r="AG264" s="97"/>
      <c r="AH264" s="97"/>
      <c r="AI264" s="97"/>
      <c r="AJ264" s="97"/>
      <c r="AK264" s="97"/>
      <c r="AL264" s="97"/>
    </row>
    <row r="265" ht="15.75" customHeight="1">
      <c r="A265" s="94"/>
      <c r="B265" s="95"/>
      <c r="C265" s="95"/>
      <c r="D265" s="96"/>
      <c r="E265" s="260"/>
      <c r="F265" s="97"/>
      <c r="G265" s="97"/>
      <c r="H265" s="97"/>
      <c r="I265" s="97"/>
      <c r="J265" s="97"/>
      <c r="K265" s="97"/>
      <c r="L265" s="97"/>
      <c r="M265" s="97"/>
      <c r="N265" s="97"/>
      <c r="O265" s="97"/>
      <c r="P265" s="97"/>
      <c r="Q265" s="97"/>
      <c r="R265" s="95"/>
      <c r="S265" s="97"/>
      <c r="T265" s="97"/>
      <c r="U265" s="97"/>
      <c r="V265" s="97"/>
      <c r="W265" s="97"/>
      <c r="X265" s="97"/>
      <c r="Y265" s="97"/>
      <c r="Z265" s="97"/>
      <c r="AA265" s="97"/>
      <c r="AB265" s="97"/>
      <c r="AC265" s="97"/>
      <c r="AD265" s="97"/>
      <c r="AE265" s="97"/>
      <c r="AF265" s="97"/>
      <c r="AG265" s="97"/>
      <c r="AH265" s="97"/>
      <c r="AI265" s="97"/>
      <c r="AJ265" s="97"/>
      <c r="AK265" s="97"/>
      <c r="AL265" s="97"/>
    </row>
    <row r="266" ht="15.75" customHeight="1">
      <c r="A266" s="94"/>
      <c r="B266" s="95"/>
      <c r="C266" s="95"/>
      <c r="D266" s="96"/>
      <c r="E266" s="260"/>
      <c r="F266" s="97"/>
      <c r="G266" s="97"/>
      <c r="H266" s="97"/>
      <c r="I266" s="97"/>
      <c r="J266" s="97"/>
      <c r="K266" s="97"/>
      <c r="L266" s="97"/>
      <c r="M266" s="97"/>
      <c r="N266" s="97"/>
      <c r="O266" s="97"/>
      <c r="P266" s="97"/>
      <c r="Q266" s="97"/>
      <c r="R266" s="95"/>
      <c r="S266" s="97"/>
      <c r="T266" s="97"/>
      <c r="U266" s="97"/>
      <c r="V266" s="97"/>
      <c r="W266" s="97"/>
      <c r="X266" s="97"/>
      <c r="Y266" s="97"/>
      <c r="Z266" s="97"/>
      <c r="AA266" s="97"/>
      <c r="AB266" s="97"/>
      <c r="AC266" s="97"/>
      <c r="AD266" s="97"/>
      <c r="AE266" s="97"/>
      <c r="AF266" s="97"/>
      <c r="AG266" s="97"/>
      <c r="AH266" s="97"/>
      <c r="AI266" s="97"/>
      <c r="AJ266" s="97"/>
      <c r="AK266" s="97"/>
      <c r="AL266" s="97"/>
    </row>
    <row r="267" ht="15.75" customHeight="1">
      <c r="A267" s="94"/>
      <c r="B267" s="95"/>
      <c r="C267" s="95"/>
      <c r="D267" s="96"/>
      <c r="E267" s="260"/>
      <c r="F267" s="97"/>
      <c r="G267" s="97"/>
      <c r="H267" s="97"/>
      <c r="I267" s="97"/>
      <c r="J267" s="97"/>
      <c r="K267" s="97"/>
      <c r="L267" s="97"/>
      <c r="M267" s="97"/>
      <c r="N267" s="97"/>
      <c r="O267" s="97"/>
      <c r="P267" s="97"/>
      <c r="Q267" s="97"/>
      <c r="R267" s="95"/>
      <c r="S267" s="97"/>
      <c r="T267" s="97"/>
      <c r="U267" s="97"/>
      <c r="V267" s="97"/>
      <c r="W267" s="97"/>
      <c r="X267" s="97"/>
      <c r="Y267" s="97"/>
      <c r="Z267" s="97"/>
      <c r="AA267" s="97"/>
      <c r="AB267" s="97"/>
      <c r="AC267" s="97"/>
      <c r="AD267" s="97"/>
      <c r="AE267" s="97"/>
      <c r="AF267" s="97"/>
      <c r="AG267" s="97"/>
      <c r="AH267" s="97"/>
      <c r="AI267" s="97"/>
      <c r="AJ267" s="97"/>
      <c r="AK267" s="97"/>
      <c r="AL267" s="97"/>
    </row>
    <row r="268" ht="15.75" customHeight="1">
      <c r="A268" s="94"/>
      <c r="B268" s="95"/>
      <c r="C268" s="95"/>
      <c r="D268" s="96"/>
      <c r="E268" s="260"/>
      <c r="F268" s="97"/>
      <c r="G268" s="97"/>
      <c r="H268" s="97"/>
      <c r="I268" s="97"/>
      <c r="J268" s="97"/>
      <c r="K268" s="97"/>
      <c r="L268" s="97"/>
      <c r="M268" s="97"/>
      <c r="N268" s="97"/>
      <c r="O268" s="97"/>
      <c r="P268" s="97"/>
      <c r="Q268" s="97"/>
      <c r="R268" s="95"/>
      <c r="S268" s="97"/>
      <c r="T268" s="97"/>
      <c r="U268" s="97"/>
      <c r="V268" s="97"/>
      <c r="W268" s="97"/>
      <c r="X268" s="97"/>
      <c r="Y268" s="97"/>
      <c r="Z268" s="97"/>
      <c r="AA268" s="97"/>
      <c r="AB268" s="97"/>
      <c r="AC268" s="97"/>
      <c r="AD268" s="97"/>
      <c r="AE268" s="97"/>
      <c r="AF268" s="97"/>
      <c r="AG268" s="97"/>
      <c r="AH268" s="97"/>
      <c r="AI268" s="97"/>
      <c r="AJ268" s="97"/>
      <c r="AK268" s="97"/>
      <c r="AL268" s="97"/>
    </row>
    <row r="269" ht="15.75" customHeight="1">
      <c r="A269" s="94"/>
      <c r="B269" s="95"/>
      <c r="C269" s="95"/>
      <c r="D269" s="96"/>
      <c r="E269" s="260"/>
      <c r="F269" s="97"/>
      <c r="G269" s="97"/>
      <c r="H269" s="97"/>
      <c r="I269" s="97"/>
      <c r="J269" s="97"/>
      <c r="K269" s="97"/>
      <c r="L269" s="97"/>
      <c r="M269" s="97"/>
      <c r="N269" s="97"/>
      <c r="O269" s="97"/>
      <c r="P269" s="97"/>
      <c r="Q269" s="97"/>
      <c r="R269" s="95"/>
      <c r="S269" s="97"/>
      <c r="T269" s="97"/>
      <c r="U269" s="97"/>
      <c r="V269" s="97"/>
      <c r="W269" s="97"/>
      <c r="X269" s="97"/>
      <c r="Y269" s="97"/>
      <c r="Z269" s="97"/>
      <c r="AA269" s="97"/>
      <c r="AB269" s="97"/>
      <c r="AC269" s="97"/>
      <c r="AD269" s="97"/>
      <c r="AE269" s="97"/>
      <c r="AF269" s="97"/>
      <c r="AG269" s="97"/>
      <c r="AH269" s="97"/>
      <c r="AI269" s="97"/>
      <c r="AJ269" s="97"/>
      <c r="AK269" s="97"/>
      <c r="AL269" s="97"/>
    </row>
    <row r="270" ht="15.75" customHeight="1">
      <c r="A270" s="94"/>
      <c r="B270" s="95"/>
      <c r="C270" s="95"/>
      <c r="D270" s="96"/>
      <c r="E270" s="260"/>
      <c r="F270" s="97"/>
      <c r="G270" s="97"/>
      <c r="H270" s="97"/>
      <c r="I270" s="97"/>
      <c r="J270" s="97"/>
      <c r="K270" s="97"/>
      <c r="L270" s="97"/>
      <c r="M270" s="97"/>
      <c r="N270" s="97"/>
      <c r="O270" s="97"/>
      <c r="P270" s="97"/>
      <c r="Q270" s="97"/>
      <c r="R270" s="95"/>
      <c r="S270" s="97"/>
      <c r="T270" s="97"/>
      <c r="U270" s="97"/>
      <c r="V270" s="97"/>
      <c r="W270" s="97"/>
      <c r="X270" s="97"/>
      <c r="Y270" s="97"/>
      <c r="Z270" s="97"/>
      <c r="AA270" s="97"/>
      <c r="AB270" s="97"/>
      <c r="AC270" s="97"/>
      <c r="AD270" s="97"/>
      <c r="AE270" s="97"/>
      <c r="AF270" s="97"/>
      <c r="AG270" s="97"/>
      <c r="AH270" s="97"/>
      <c r="AI270" s="97"/>
      <c r="AJ270" s="97"/>
      <c r="AK270" s="97"/>
      <c r="AL270" s="97"/>
    </row>
    <row r="271" ht="15.75" customHeight="1">
      <c r="A271" s="94"/>
      <c r="B271" s="95"/>
      <c r="C271" s="95"/>
      <c r="D271" s="96"/>
      <c r="E271" s="260"/>
      <c r="F271" s="97"/>
      <c r="G271" s="97"/>
      <c r="H271" s="97"/>
      <c r="I271" s="97"/>
      <c r="J271" s="97"/>
      <c r="K271" s="97"/>
      <c r="L271" s="97"/>
      <c r="M271" s="97"/>
      <c r="N271" s="97"/>
      <c r="O271" s="97"/>
      <c r="P271" s="97"/>
      <c r="Q271" s="97"/>
      <c r="R271" s="95"/>
      <c r="S271" s="97"/>
      <c r="T271" s="97"/>
      <c r="U271" s="97"/>
      <c r="V271" s="97"/>
      <c r="W271" s="97"/>
      <c r="X271" s="97"/>
      <c r="Y271" s="97"/>
      <c r="Z271" s="97"/>
      <c r="AA271" s="97"/>
      <c r="AB271" s="97"/>
      <c r="AC271" s="97"/>
      <c r="AD271" s="97"/>
      <c r="AE271" s="97"/>
      <c r="AF271" s="97"/>
      <c r="AG271" s="97"/>
      <c r="AH271" s="97"/>
      <c r="AI271" s="97"/>
      <c r="AJ271" s="97"/>
      <c r="AK271" s="97"/>
      <c r="AL271" s="97"/>
    </row>
    <row r="272" ht="15.75" customHeight="1">
      <c r="A272" s="94"/>
      <c r="B272" s="95"/>
      <c r="C272" s="95"/>
      <c r="D272" s="96"/>
      <c r="E272" s="260"/>
      <c r="F272" s="97"/>
      <c r="G272" s="97"/>
      <c r="H272" s="97"/>
      <c r="I272" s="97"/>
      <c r="J272" s="97"/>
      <c r="K272" s="97"/>
      <c r="L272" s="97"/>
      <c r="M272" s="97"/>
      <c r="N272" s="97"/>
      <c r="O272" s="97"/>
      <c r="P272" s="97"/>
      <c r="Q272" s="97"/>
      <c r="R272" s="95"/>
      <c r="S272" s="97"/>
      <c r="T272" s="97"/>
      <c r="U272" s="97"/>
      <c r="V272" s="97"/>
      <c r="W272" s="97"/>
      <c r="X272" s="97"/>
      <c r="Y272" s="97"/>
      <c r="Z272" s="97"/>
      <c r="AA272" s="97"/>
      <c r="AB272" s="97"/>
      <c r="AC272" s="97"/>
      <c r="AD272" s="97"/>
      <c r="AE272" s="97"/>
      <c r="AF272" s="97"/>
      <c r="AG272" s="97"/>
      <c r="AH272" s="97"/>
      <c r="AI272" s="97"/>
      <c r="AJ272" s="97"/>
      <c r="AK272" s="97"/>
      <c r="AL272" s="97"/>
    </row>
    <row r="273" ht="15.75" customHeight="1">
      <c r="A273" s="94"/>
      <c r="B273" s="95"/>
      <c r="C273" s="95"/>
      <c r="D273" s="96"/>
      <c r="E273" s="260"/>
      <c r="F273" s="97"/>
      <c r="G273" s="97"/>
      <c r="H273" s="97"/>
      <c r="I273" s="97"/>
      <c r="J273" s="97"/>
      <c r="K273" s="97"/>
      <c r="L273" s="97"/>
      <c r="M273" s="97"/>
      <c r="N273" s="97"/>
      <c r="O273" s="97"/>
      <c r="P273" s="97"/>
      <c r="Q273" s="97"/>
      <c r="R273" s="95"/>
      <c r="S273" s="97"/>
      <c r="T273" s="97"/>
      <c r="U273" s="97"/>
      <c r="V273" s="97"/>
      <c r="W273" s="97"/>
      <c r="X273" s="97"/>
      <c r="Y273" s="97"/>
      <c r="Z273" s="97"/>
      <c r="AA273" s="97"/>
      <c r="AB273" s="97"/>
      <c r="AC273" s="97"/>
      <c r="AD273" s="97"/>
      <c r="AE273" s="97"/>
      <c r="AF273" s="97"/>
      <c r="AG273" s="97"/>
      <c r="AH273" s="97"/>
      <c r="AI273" s="97"/>
      <c r="AJ273" s="97"/>
      <c r="AK273" s="97"/>
      <c r="AL273" s="97"/>
    </row>
    <row r="274" ht="15.75" customHeight="1">
      <c r="A274" s="94"/>
      <c r="B274" s="95"/>
      <c r="C274" s="95"/>
      <c r="D274" s="96"/>
      <c r="E274" s="260"/>
      <c r="F274" s="97"/>
      <c r="G274" s="97"/>
      <c r="H274" s="97"/>
      <c r="I274" s="97"/>
      <c r="J274" s="97"/>
      <c r="K274" s="97"/>
      <c r="L274" s="97"/>
      <c r="M274" s="97"/>
      <c r="N274" s="97"/>
      <c r="O274" s="97"/>
      <c r="P274" s="97"/>
      <c r="Q274" s="97"/>
      <c r="R274" s="95"/>
      <c r="S274" s="97"/>
      <c r="T274" s="97"/>
      <c r="U274" s="97"/>
      <c r="V274" s="97"/>
      <c r="W274" s="97"/>
      <c r="X274" s="97"/>
      <c r="Y274" s="97"/>
      <c r="Z274" s="97"/>
      <c r="AA274" s="97"/>
      <c r="AB274" s="97"/>
      <c r="AC274" s="97"/>
      <c r="AD274" s="97"/>
      <c r="AE274" s="97"/>
      <c r="AF274" s="97"/>
      <c r="AG274" s="97"/>
      <c r="AH274" s="97"/>
      <c r="AI274" s="97"/>
      <c r="AJ274" s="97"/>
      <c r="AK274" s="97"/>
      <c r="AL274" s="97"/>
    </row>
    <row r="275" ht="15.75" customHeight="1">
      <c r="A275" s="94"/>
      <c r="B275" s="95"/>
      <c r="C275" s="95"/>
      <c r="D275" s="96"/>
      <c r="E275" s="260"/>
      <c r="F275" s="97"/>
      <c r="G275" s="97"/>
      <c r="H275" s="97"/>
      <c r="I275" s="97"/>
      <c r="J275" s="97"/>
      <c r="K275" s="97"/>
      <c r="L275" s="97"/>
      <c r="M275" s="97"/>
      <c r="N275" s="97"/>
      <c r="O275" s="97"/>
      <c r="P275" s="97"/>
      <c r="Q275" s="97"/>
      <c r="R275" s="95"/>
      <c r="S275" s="97"/>
      <c r="T275" s="97"/>
      <c r="U275" s="97"/>
      <c r="V275" s="97"/>
      <c r="W275" s="97"/>
      <c r="X275" s="97"/>
      <c r="Y275" s="97"/>
      <c r="Z275" s="97"/>
      <c r="AA275" s="97"/>
      <c r="AB275" s="97"/>
      <c r="AC275" s="97"/>
      <c r="AD275" s="97"/>
      <c r="AE275" s="97"/>
      <c r="AF275" s="97"/>
      <c r="AG275" s="97"/>
      <c r="AH275" s="97"/>
      <c r="AI275" s="97"/>
      <c r="AJ275" s="97"/>
      <c r="AK275" s="97"/>
      <c r="AL275" s="97"/>
    </row>
    <row r="276" ht="15.75" customHeight="1">
      <c r="A276" s="94"/>
      <c r="B276" s="95"/>
      <c r="C276" s="95"/>
      <c r="D276" s="96"/>
      <c r="E276" s="260"/>
      <c r="F276" s="97"/>
      <c r="G276" s="97"/>
      <c r="H276" s="97"/>
      <c r="I276" s="97"/>
      <c r="J276" s="97"/>
      <c r="K276" s="97"/>
      <c r="L276" s="97"/>
      <c r="M276" s="97"/>
      <c r="N276" s="97"/>
      <c r="O276" s="97"/>
      <c r="P276" s="97"/>
      <c r="Q276" s="97"/>
      <c r="R276" s="95"/>
      <c r="S276" s="97"/>
      <c r="T276" s="97"/>
      <c r="U276" s="97"/>
      <c r="V276" s="97"/>
      <c r="W276" s="97"/>
      <c r="X276" s="97"/>
      <c r="Y276" s="97"/>
      <c r="Z276" s="97"/>
      <c r="AA276" s="97"/>
      <c r="AB276" s="97"/>
      <c r="AC276" s="97"/>
      <c r="AD276" s="97"/>
      <c r="AE276" s="97"/>
      <c r="AF276" s="97"/>
      <c r="AG276" s="97"/>
      <c r="AH276" s="97"/>
      <c r="AI276" s="97"/>
      <c r="AJ276" s="97"/>
      <c r="AK276" s="97"/>
      <c r="AL276" s="97"/>
    </row>
    <row r="277" ht="15.75" customHeight="1">
      <c r="A277" s="94"/>
      <c r="B277" s="95"/>
      <c r="C277" s="95"/>
      <c r="D277" s="96"/>
      <c r="E277" s="260"/>
      <c r="F277" s="97"/>
      <c r="G277" s="97"/>
      <c r="H277" s="97"/>
      <c r="I277" s="97"/>
      <c r="J277" s="97"/>
      <c r="K277" s="97"/>
      <c r="L277" s="97"/>
      <c r="M277" s="97"/>
      <c r="N277" s="97"/>
      <c r="O277" s="97"/>
      <c r="P277" s="97"/>
      <c r="Q277" s="97"/>
      <c r="R277" s="95"/>
      <c r="S277" s="97"/>
      <c r="T277" s="97"/>
      <c r="U277" s="97"/>
      <c r="V277" s="97"/>
      <c r="W277" s="97"/>
      <c r="X277" s="97"/>
      <c r="Y277" s="97"/>
      <c r="Z277" s="97"/>
      <c r="AA277" s="97"/>
      <c r="AB277" s="97"/>
      <c r="AC277" s="97"/>
      <c r="AD277" s="97"/>
      <c r="AE277" s="97"/>
      <c r="AF277" s="97"/>
      <c r="AG277" s="97"/>
      <c r="AH277" s="97"/>
      <c r="AI277" s="97"/>
      <c r="AJ277" s="97"/>
      <c r="AK277" s="97"/>
      <c r="AL277" s="97"/>
    </row>
    <row r="278" ht="15.75" customHeight="1">
      <c r="A278" s="94"/>
      <c r="B278" s="95"/>
      <c r="C278" s="95"/>
      <c r="D278" s="96"/>
      <c r="E278" s="260"/>
      <c r="F278" s="97"/>
      <c r="G278" s="97"/>
      <c r="H278" s="97"/>
      <c r="I278" s="97"/>
      <c r="J278" s="97"/>
      <c r="K278" s="97"/>
      <c r="L278" s="97"/>
      <c r="M278" s="97"/>
      <c r="N278" s="97"/>
      <c r="O278" s="97"/>
      <c r="P278" s="97"/>
      <c r="Q278" s="97"/>
      <c r="R278" s="95"/>
      <c r="S278" s="97"/>
      <c r="T278" s="97"/>
      <c r="U278" s="97"/>
      <c r="V278" s="97"/>
      <c r="W278" s="97"/>
      <c r="X278" s="97"/>
      <c r="Y278" s="97"/>
      <c r="Z278" s="97"/>
      <c r="AA278" s="97"/>
      <c r="AB278" s="97"/>
      <c r="AC278" s="97"/>
      <c r="AD278" s="97"/>
      <c r="AE278" s="97"/>
      <c r="AF278" s="97"/>
      <c r="AG278" s="97"/>
      <c r="AH278" s="97"/>
      <c r="AI278" s="97"/>
      <c r="AJ278" s="97"/>
      <c r="AK278" s="97"/>
      <c r="AL278" s="97"/>
    </row>
    <row r="279" ht="15.75" customHeight="1">
      <c r="A279" s="94"/>
      <c r="B279" s="95"/>
      <c r="C279" s="95"/>
      <c r="D279" s="96"/>
      <c r="E279" s="260"/>
      <c r="F279" s="97"/>
      <c r="G279" s="97"/>
      <c r="H279" s="97"/>
      <c r="I279" s="97"/>
      <c r="J279" s="97"/>
      <c r="K279" s="97"/>
      <c r="L279" s="97"/>
      <c r="M279" s="97"/>
      <c r="N279" s="97"/>
      <c r="O279" s="97"/>
      <c r="P279" s="97"/>
      <c r="Q279" s="97"/>
      <c r="R279" s="95"/>
      <c r="S279" s="97"/>
      <c r="T279" s="97"/>
      <c r="U279" s="97"/>
      <c r="V279" s="97"/>
      <c r="W279" s="97"/>
      <c r="X279" s="97"/>
      <c r="Y279" s="97"/>
      <c r="Z279" s="97"/>
      <c r="AA279" s="97"/>
      <c r="AB279" s="97"/>
      <c r="AC279" s="97"/>
      <c r="AD279" s="97"/>
      <c r="AE279" s="97"/>
      <c r="AF279" s="97"/>
      <c r="AG279" s="97"/>
      <c r="AH279" s="97"/>
      <c r="AI279" s="97"/>
      <c r="AJ279" s="97"/>
      <c r="AK279" s="97"/>
      <c r="AL279" s="97"/>
    </row>
    <row r="280" ht="15.75" customHeight="1">
      <c r="A280" s="94"/>
      <c r="B280" s="95"/>
      <c r="C280" s="95"/>
      <c r="D280" s="96"/>
      <c r="E280" s="260"/>
      <c r="F280" s="97"/>
      <c r="G280" s="97"/>
      <c r="H280" s="97"/>
      <c r="I280" s="97"/>
      <c r="J280" s="97"/>
      <c r="K280" s="97"/>
      <c r="L280" s="97"/>
      <c r="M280" s="97"/>
      <c r="N280" s="97"/>
      <c r="O280" s="97"/>
      <c r="P280" s="97"/>
      <c r="Q280" s="97"/>
      <c r="R280" s="95"/>
      <c r="S280" s="97"/>
      <c r="T280" s="97"/>
      <c r="U280" s="97"/>
      <c r="V280" s="97"/>
      <c r="W280" s="97"/>
      <c r="X280" s="97"/>
      <c r="Y280" s="97"/>
      <c r="Z280" s="97"/>
      <c r="AA280" s="97"/>
      <c r="AB280" s="97"/>
      <c r="AC280" s="97"/>
      <c r="AD280" s="97"/>
      <c r="AE280" s="97"/>
      <c r="AF280" s="97"/>
      <c r="AG280" s="97"/>
      <c r="AH280" s="97"/>
      <c r="AI280" s="97"/>
      <c r="AJ280" s="97"/>
      <c r="AK280" s="97"/>
      <c r="AL280" s="97"/>
    </row>
    <row r="281" ht="15.75" customHeight="1">
      <c r="A281" s="94"/>
      <c r="B281" s="95"/>
      <c r="C281" s="95"/>
      <c r="D281" s="96"/>
      <c r="E281" s="260"/>
      <c r="F281" s="97"/>
      <c r="G281" s="97"/>
      <c r="H281" s="97"/>
      <c r="I281" s="97"/>
      <c r="J281" s="97"/>
      <c r="K281" s="97"/>
      <c r="L281" s="97"/>
      <c r="M281" s="97"/>
      <c r="N281" s="97"/>
      <c r="O281" s="97"/>
      <c r="P281" s="97"/>
      <c r="Q281" s="97"/>
      <c r="R281" s="95"/>
      <c r="S281" s="97"/>
      <c r="T281" s="97"/>
      <c r="U281" s="97"/>
      <c r="V281" s="97"/>
      <c r="W281" s="97"/>
      <c r="X281" s="97"/>
      <c r="Y281" s="97"/>
      <c r="Z281" s="97"/>
      <c r="AA281" s="97"/>
      <c r="AB281" s="97"/>
      <c r="AC281" s="97"/>
      <c r="AD281" s="97"/>
      <c r="AE281" s="97"/>
      <c r="AF281" s="97"/>
      <c r="AG281" s="97"/>
      <c r="AH281" s="97"/>
      <c r="AI281" s="97"/>
      <c r="AJ281" s="97"/>
      <c r="AK281" s="97"/>
      <c r="AL281" s="97"/>
    </row>
    <row r="282" ht="15.75" customHeight="1">
      <c r="A282" s="94"/>
      <c r="B282" s="95"/>
      <c r="C282" s="95"/>
      <c r="D282" s="96"/>
      <c r="E282" s="260"/>
      <c r="F282" s="97"/>
      <c r="G282" s="97"/>
      <c r="H282" s="97"/>
      <c r="I282" s="97"/>
      <c r="J282" s="97"/>
      <c r="K282" s="97"/>
      <c r="L282" s="97"/>
      <c r="M282" s="97"/>
      <c r="N282" s="97"/>
      <c r="O282" s="97"/>
      <c r="P282" s="97"/>
      <c r="Q282" s="97"/>
      <c r="R282" s="95"/>
      <c r="S282" s="97"/>
      <c r="T282" s="97"/>
      <c r="U282" s="97"/>
      <c r="V282" s="97"/>
      <c r="W282" s="97"/>
      <c r="X282" s="97"/>
      <c r="Y282" s="97"/>
      <c r="Z282" s="97"/>
      <c r="AA282" s="97"/>
      <c r="AB282" s="97"/>
      <c r="AC282" s="97"/>
      <c r="AD282" s="97"/>
      <c r="AE282" s="97"/>
      <c r="AF282" s="97"/>
      <c r="AG282" s="97"/>
      <c r="AH282" s="97"/>
      <c r="AI282" s="97"/>
      <c r="AJ282" s="97"/>
      <c r="AK282" s="97"/>
      <c r="AL282" s="97"/>
    </row>
    <row r="283" ht="15.75" customHeight="1">
      <c r="A283" s="94"/>
      <c r="B283" s="95"/>
      <c r="C283" s="95"/>
      <c r="D283" s="96"/>
      <c r="E283" s="260"/>
      <c r="F283" s="97"/>
      <c r="G283" s="97"/>
      <c r="H283" s="97"/>
      <c r="I283" s="97"/>
      <c r="J283" s="97"/>
      <c r="K283" s="97"/>
      <c r="L283" s="97"/>
      <c r="M283" s="97"/>
      <c r="N283" s="97"/>
      <c r="O283" s="97"/>
      <c r="P283" s="97"/>
      <c r="Q283" s="97"/>
      <c r="R283" s="95"/>
      <c r="S283" s="97"/>
      <c r="T283" s="97"/>
      <c r="U283" s="97"/>
      <c r="V283" s="97"/>
      <c r="W283" s="97"/>
      <c r="X283" s="97"/>
      <c r="Y283" s="97"/>
      <c r="Z283" s="97"/>
      <c r="AA283" s="97"/>
      <c r="AB283" s="97"/>
      <c r="AC283" s="97"/>
      <c r="AD283" s="97"/>
      <c r="AE283" s="97"/>
      <c r="AF283" s="97"/>
      <c r="AG283" s="97"/>
      <c r="AH283" s="97"/>
      <c r="AI283" s="97"/>
      <c r="AJ283" s="97"/>
      <c r="AK283" s="97"/>
      <c r="AL283" s="97"/>
    </row>
    <row r="284" ht="15.75" customHeight="1">
      <c r="A284" s="94"/>
      <c r="B284" s="95"/>
      <c r="C284" s="95"/>
      <c r="D284" s="96"/>
      <c r="E284" s="260"/>
      <c r="F284" s="97"/>
      <c r="G284" s="97"/>
      <c r="H284" s="97"/>
      <c r="I284" s="97"/>
      <c r="J284" s="97"/>
      <c r="K284" s="97"/>
      <c r="L284" s="97"/>
      <c r="M284" s="97"/>
      <c r="N284" s="97"/>
      <c r="O284" s="97"/>
      <c r="P284" s="97"/>
      <c r="Q284" s="97"/>
      <c r="R284" s="95"/>
      <c r="S284" s="97"/>
      <c r="T284" s="97"/>
      <c r="U284" s="97"/>
      <c r="V284" s="97"/>
      <c r="W284" s="97"/>
      <c r="X284" s="97"/>
      <c r="Y284" s="97"/>
      <c r="Z284" s="97"/>
      <c r="AA284" s="97"/>
      <c r="AB284" s="97"/>
      <c r="AC284" s="97"/>
      <c r="AD284" s="97"/>
      <c r="AE284" s="97"/>
      <c r="AF284" s="97"/>
      <c r="AG284" s="97"/>
      <c r="AH284" s="97"/>
      <c r="AI284" s="97"/>
      <c r="AJ284" s="97"/>
      <c r="AK284" s="97"/>
      <c r="AL284" s="97"/>
    </row>
    <row r="285" ht="15.75" customHeight="1">
      <c r="A285" s="94"/>
      <c r="B285" s="95"/>
      <c r="C285" s="95"/>
      <c r="D285" s="96"/>
      <c r="E285" s="260"/>
      <c r="F285" s="97"/>
      <c r="G285" s="97"/>
      <c r="H285" s="97"/>
      <c r="I285" s="97"/>
      <c r="J285" s="97"/>
      <c r="K285" s="97"/>
      <c r="L285" s="97"/>
      <c r="M285" s="97"/>
      <c r="N285" s="97"/>
      <c r="O285" s="97"/>
      <c r="P285" s="97"/>
      <c r="Q285" s="97"/>
      <c r="R285" s="95"/>
      <c r="S285" s="97"/>
      <c r="T285" s="97"/>
      <c r="U285" s="97"/>
      <c r="V285" s="97"/>
      <c r="W285" s="97"/>
      <c r="X285" s="97"/>
      <c r="Y285" s="97"/>
      <c r="Z285" s="97"/>
      <c r="AA285" s="97"/>
      <c r="AB285" s="97"/>
      <c r="AC285" s="97"/>
      <c r="AD285" s="97"/>
      <c r="AE285" s="97"/>
      <c r="AF285" s="97"/>
      <c r="AG285" s="97"/>
      <c r="AH285" s="97"/>
      <c r="AI285" s="97"/>
      <c r="AJ285" s="97"/>
      <c r="AK285" s="97"/>
      <c r="AL285" s="97"/>
    </row>
    <row r="286" ht="15.75" customHeight="1">
      <c r="A286" s="94"/>
      <c r="B286" s="95"/>
      <c r="C286" s="95"/>
      <c r="D286" s="96"/>
      <c r="E286" s="260"/>
      <c r="F286" s="97"/>
      <c r="G286" s="97"/>
      <c r="H286" s="97"/>
      <c r="I286" s="97"/>
      <c r="J286" s="97"/>
      <c r="K286" s="97"/>
      <c r="L286" s="97"/>
      <c r="M286" s="97"/>
      <c r="N286" s="97"/>
      <c r="O286" s="97"/>
      <c r="P286" s="97"/>
      <c r="Q286" s="97"/>
      <c r="R286" s="95"/>
      <c r="S286" s="97"/>
      <c r="T286" s="97"/>
      <c r="U286" s="97"/>
      <c r="V286" s="97"/>
      <c r="W286" s="97"/>
      <c r="X286" s="97"/>
      <c r="Y286" s="97"/>
      <c r="Z286" s="97"/>
      <c r="AA286" s="97"/>
      <c r="AB286" s="97"/>
      <c r="AC286" s="97"/>
      <c r="AD286" s="97"/>
      <c r="AE286" s="97"/>
      <c r="AF286" s="97"/>
      <c r="AG286" s="97"/>
      <c r="AH286" s="97"/>
      <c r="AI286" s="97"/>
      <c r="AJ286" s="97"/>
      <c r="AK286" s="97"/>
      <c r="AL286" s="97"/>
    </row>
    <row r="287" ht="15.75" customHeight="1">
      <c r="A287" s="94"/>
      <c r="B287" s="95"/>
      <c r="C287" s="95"/>
      <c r="D287" s="96"/>
      <c r="E287" s="260"/>
      <c r="F287" s="97"/>
      <c r="G287" s="97"/>
      <c r="H287" s="97"/>
      <c r="I287" s="97"/>
      <c r="J287" s="97"/>
      <c r="K287" s="97"/>
      <c r="L287" s="97"/>
      <c r="M287" s="97"/>
      <c r="N287" s="97"/>
      <c r="O287" s="97"/>
      <c r="P287" s="97"/>
      <c r="Q287" s="97"/>
      <c r="R287" s="95"/>
      <c r="S287" s="97"/>
      <c r="T287" s="97"/>
      <c r="U287" s="97"/>
      <c r="V287" s="97"/>
      <c r="W287" s="97"/>
      <c r="X287" s="97"/>
      <c r="Y287" s="97"/>
      <c r="Z287" s="97"/>
      <c r="AA287" s="97"/>
      <c r="AB287" s="97"/>
      <c r="AC287" s="97"/>
      <c r="AD287" s="97"/>
      <c r="AE287" s="97"/>
      <c r="AF287" s="97"/>
      <c r="AG287" s="97"/>
      <c r="AH287" s="97"/>
      <c r="AI287" s="97"/>
      <c r="AJ287" s="97"/>
      <c r="AK287" s="97"/>
      <c r="AL287" s="97"/>
    </row>
    <row r="288" ht="15.75" customHeight="1">
      <c r="A288" s="94"/>
      <c r="B288" s="95"/>
      <c r="C288" s="95"/>
      <c r="D288" s="96"/>
      <c r="E288" s="260"/>
      <c r="F288" s="97"/>
      <c r="G288" s="97"/>
      <c r="H288" s="97"/>
      <c r="I288" s="97"/>
      <c r="J288" s="97"/>
      <c r="K288" s="97"/>
      <c r="L288" s="97"/>
      <c r="M288" s="97"/>
      <c r="N288" s="97"/>
      <c r="O288" s="97"/>
      <c r="P288" s="97"/>
      <c r="Q288" s="97"/>
      <c r="R288" s="95"/>
      <c r="S288" s="97"/>
      <c r="T288" s="97"/>
      <c r="U288" s="97"/>
      <c r="V288" s="97"/>
      <c r="W288" s="97"/>
      <c r="X288" s="97"/>
      <c r="Y288" s="97"/>
      <c r="Z288" s="97"/>
      <c r="AA288" s="97"/>
      <c r="AB288" s="97"/>
      <c r="AC288" s="97"/>
      <c r="AD288" s="97"/>
      <c r="AE288" s="97"/>
      <c r="AF288" s="97"/>
      <c r="AG288" s="97"/>
      <c r="AH288" s="97"/>
      <c r="AI288" s="97"/>
      <c r="AJ288" s="97"/>
      <c r="AK288" s="97"/>
      <c r="AL288" s="97"/>
    </row>
    <row r="289" ht="15.75" customHeight="1">
      <c r="A289" s="94"/>
      <c r="B289" s="95"/>
      <c r="C289" s="95"/>
      <c r="D289" s="96"/>
      <c r="E289" s="260"/>
      <c r="F289" s="97"/>
      <c r="G289" s="97"/>
      <c r="H289" s="97"/>
      <c r="I289" s="97"/>
      <c r="J289" s="97"/>
      <c r="K289" s="97"/>
      <c r="L289" s="97"/>
      <c r="M289" s="97"/>
      <c r="N289" s="97"/>
      <c r="O289" s="97"/>
      <c r="P289" s="97"/>
      <c r="Q289" s="97"/>
      <c r="R289" s="95"/>
      <c r="S289" s="97"/>
      <c r="T289" s="97"/>
      <c r="U289" s="97"/>
      <c r="V289" s="97"/>
      <c r="W289" s="97"/>
      <c r="X289" s="97"/>
      <c r="Y289" s="97"/>
      <c r="Z289" s="97"/>
      <c r="AA289" s="97"/>
      <c r="AB289" s="97"/>
      <c r="AC289" s="97"/>
      <c r="AD289" s="97"/>
      <c r="AE289" s="97"/>
      <c r="AF289" s="97"/>
      <c r="AG289" s="97"/>
      <c r="AH289" s="97"/>
      <c r="AI289" s="97"/>
      <c r="AJ289" s="97"/>
      <c r="AK289" s="97"/>
      <c r="AL289" s="97"/>
    </row>
    <row r="290" ht="15.75" customHeight="1">
      <c r="A290" s="94"/>
      <c r="B290" s="95"/>
      <c r="C290" s="95"/>
      <c r="D290" s="96"/>
      <c r="E290" s="260"/>
      <c r="F290" s="97"/>
      <c r="G290" s="97"/>
      <c r="H290" s="97"/>
      <c r="I290" s="97"/>
      <c r="J290" s="97"/>
      <c r="K290" s="97"/>
      <c r="L290" s="97"/>
      <c r="M290" s="97"/>
      <c r="N290" s="97"/>
      <c r="O290" s="97"/>
      <c r="P290" s="97"/>
      <c r="Q290" s="97"/>
      <c r="R290" s="95"/>
      <c r="S290" s="97"/>
      <c r="T290" s="97"/>
      <c r="U290" s="97"/>
      <c r="V290" s="97"/>
      <c r="W290" s="97"/>
      <c r="X290" s="97"/>
      <c r="Y290" s="97"/>
      <c r="Z290" s="97"/>
      <c r="AA290" s="97"/>
      <c r="AB290" s="97"/>
      <c r="AC290" s="97"/>
      <c r="AD290" s="97"/>
      <c r="AE290" s="97"/>
      <c r="AF290" s="97"/>
      <c r="AG290" s="97"/>
      <c r="AH290" s="97"/>
      <c r="AI290" s="97"/>
      <c r="AJ290" s="97"/>
      <c r="AK290" s="97"/>
      <c r="AL290" s="97"/>
    </row>
    <row r="291" ht="15.75" customHeight="1">
      <c r="A291" s="94"/>
      <c r="B291" s="95"/>
      <c r="C291" s="95"/>
      <c r="D291" s="96"/>
      <c r="E291" s="260"/>
      <c r="F291" s="97"/>
      <c r="G291" s="97"/>
      <c r="H291" s="97"/>
      <c r="I291" s="97"/>
      <c r="J291" s="97"/>
      <c r="K291" s="97"/>
      <c r="L291" s="97"/>
      <c r="M291" s="97"/>
      <c r="N291" s="97"/>
      <c r="O291" s="97"/>
      <c r="P291" s="97"/>
      <c r="Q291" s="97"/>
      <c r="R291" s="95"/>
      <c r="S291" s="97"/>
      <c r="T291" s="97"/>
      <c r="U291" s="97"/>
      <c r="V291" s="97"/>
      <c r="W291" s="97"/>
      <c r="X291" s="97"/>
      <c r="Y291" s="97"/>
      <c r="Z291" s="97"/>
      <c r="AA291" s="97"/>
      <c r="AB291" s="97"/>
      <c r="AC291" s="97"/>
      <c r="AD291" s="97"/>
      <c r="AE291" s="97"/>
      <c r="AF291" s="97"/>
      <c r="AG291" s="97"/>
      <c r="AH291" s="97"/>
      <c r="AI291" s="97"/>
      <c r="AJ291" s="97"/>
      <c r="AK291" s="97"/>
      <c r="AL291" s="97"/>
    </row>
    <row r="292" ht="15.75" customHeight="1">
      <c r="A292" s="94"/>
      <c r="B292" s="95"/>
      <c r="C292" s="95"/>
      <c r="D292" s="96"/>
      <c r="E292" s="260"/>
      <c r="F292" s="97"/>
      <c r="G292" s="97"/>
      <c r="H292" s="97"/>
      <c r="I292" s="97"/>
      <c r="J292" s="97"/>
      <c r="K292" s="97"/>
      <c r="L292" s="97"/>
      <c r="M292" s="97"/>
      <c r="N292" s="97"/>
      <c r="O292" s="97"/>
      <c r="P292" s="97"/>
      <c r="Q292" s="97"/>
      <c r="R292" s="95"/>
      <c r="S292" s="97"/>
      <c r="T292" s="97"/>
      <c r="U292" s="97"/>
      <c r="V292" s="97"/>
      <c r="W292" s="97"/>
      <c r="X292" s="97"/>
      <c r="Y292" s="97"/>
      <c r="Z292" s="97"/>
      <c r="AA292" s="97"/>
      <c r="AB292" s="97"/>
      <c r="AC292" s="97"/>
      <c r="AD292" s="97"/>
      <c r="AE292" s="97"/>
      <c r="AF292" s="97"/>
      <c r="AG292" s="97"/>
      <c r="AH292" s="97"/>
      <c r="AI292" s="97"/>
      <c r="AJ292" s="97"/>
      <c r="AK292" s="97"/>
      <c r="AL292" s="97"/>
    </row>
    <row r="293" ht="15.75" customHeight="1">
      <c r="A293" s="94"/>
      <c r="B293" s="95"/>
      <c r="C293" s="95"/>
      <c r="D293" s="96"/>
      <c r="E293" s="260"/>
      <c r="F293" s="97"/>
      <c r="G293" s="97"/>
      <c r="H293" s="97"/>
      <c r="I293" s="97"/>
      <c r="J293" s="97"/>
      <c r="K293" s="97"/>
      <c r="L293" s="97"/>
      <c r="M293" s="97"/>
      <c r="N293" s="97"/>
      <c r="O293" s="97"/>
      <c r="P293" s="97"/>
      <c r="Q293" s="97"/>
      <c r="R293" s="95"/>
      <c r="S293" s="97"/>
      <c r="T293" s="97"/>
      <c r="U293" s="97"/>
      <c r="V293" s="97"/>
      <c r="W293" s="97"/>
      <c r="X293" s="97"/>
      <c r="Y293" s="97"/>
      <c r="Z293" s="97"/>
      <c r="AA293" s="97"/>
      <c r="AB293" s="97"/>
      <c r="AC293" s="97"/>
      <c r="AD293" s="97"/>
      <c r="AE293" s="97"/>
      <c r="AF293" s="97"/>
      <c r="AG293" s="97"/>
      <c r="AH293" s="97"/>
      <c r="AI293" s="97"/>
      <c r="AJ293" s="97"/>
      <c r="AK293" s="97"/>
      <c r="AL293" s="97"/>
    </row>
    <row r="294" ht="15.75" customHeight="1">
      <c r="A294" s="94"/>
      <c r="B294" s="95"/>
      <c r="C294" s="95"/>
      <c r="D294" s="96"/>
      <c r="E294" s="260"/>
      <c r="F294" s="97"/>
      <c r="G294" s="97"/>
      <c r="H294" s="97"/>
      <c r="I294" s="97"/>
      <c r="J294" s="97"/>
      <c r="K294" s="97"/>
      <c r="L294" s="97"/>
      <c r="M294" s="97"/>
      <c r="N294" s="97"/>
      <c r="O294" s="97"/>
      <c r="P294" s="97"/>
      <c r="Q294" s="97"/>
      <c r="R294" s="95"/>
      <c r="S294" s="97"/>
      <c r="T294" s="97"/>
      <c r="U294" s="97"/>
      <c r="V294" s="97"/>
      <c r="W294" s="97"/>
      <c r="X294" s="97"/>
      <c r="Y294" s="97"/>
      <c r="Z294" s="97"/>
      <c r="AA294" s="97"/>
      <c r="AB294" s="97"/>
      <c r="AC294" s="97"/>
      <c r="AD294" s="97"/>
      <c r="AE294" s="97"/>
      <c r="AF294" s="97"/>
      <c r="AG294" s="97"/>
      <c r="AH294" s="97"/>
      <c r="AI294" s="97"/>
      <c r="AJ294" s="97"/>
      <c r="AK294" s="97"/>
      <c r="AL294" s="97"/>
    </row>
    <row r="295" ht="15.75" customHeight="1">
      <c r="A295" s="94"/>
      <c r="B295" s="95"/>
      <c r="C295" s="95"/>
      <c r="D295" s="96"/>
      <c r="E295" s="260"/>
      <c r="F295" s="97"/>
      <c r="G295" s="97"/>
      <c r="H295" s="97"/>
      <c r="I295" s="97"/>
      <c r="J295" s="97"/>
      <c r="K295" s="97"/>
      <c r="L295" s="97"/>
      <c r="M295" s="97"/>
      <c r="N295" s="97"/>
      <c r="O295" s="97"/>
      <c r="P295" s="97"/>
      <c r="Q295" s="97"/>
      <c r="R295" s="95"/>
      <c r="S295" s="97"/>
      <c r="T295" s="97"/>
      <c r="U295" s="97"/>
      <c r="V295" s="97"/>
      <c r="W295" s="97"/>
      <c r="X295" s="97"/>
      <c r="Y295" s="97"/>
      <c r="Z295" s="97"/>
      <c r="AA295" s="97"/>
      <c r="AB295" s="97"/>
      <c r="AC295" s="97"/>
      <c r="AD295" s="97"/>
      <c r="AE295" s="97"/>
      <c r="AF295" s="97"/>
      <c r="AG295" s="97"/>
      <c r="AH295" s="97"/>
      <c r="AI295" s="97"/>
      <c r="AJ295" s="97"/>
      <c r="AK295" s="97"/>
      <c r="AL295" s="97"/>
    </row>
    <row r="296" ht="15.75" customHeight="1">
      <c r="A296" s="94"/>
      <c r="B296" s="95"/>
      <c r="C296" s="95"/>
      <c r="D296" s="96"/>
      <c r="E296" s="260"/>
      <c r="F296" s="97"/>
      <c r="G296" s="97"/>
      <c r="H296" s="97"/>
      <c r="I296" s="97"/>
      <c r="J296" s="97"/>
      <c r="K296" s="97"/>
      <c r="L296" s="97"/>
      <c r="M296" s="97"/>
      <c r="N296" s="97"/>
      <c r="O296" s="97"/>
      <c r="P296" s="97"/>
      <c r="Q296" s="97"/>
      <c r="R296" s="95"/>
      <c r="S296" s="97"/>
      <c r="T296" s="97"/>
      <c r="U296" s="97"/>
      <c r="V296" s="97"/>
      <c r="W296" s="97"/>
      <c r="X296" s="97"/>
      <c r="Y296" s="97"/>
      <c r="Z296" s="97"/>
      <c r="AA296" s="97"/>
      <c r="AB296" s="97"/>
      <c r="AC296" s="97"/>
      <c r="AD296" s="97"/>
      <c r="AE296" s="97"/>
      <c r="AF296" s="97"/>
      <c r="AG296" s="97"/>
      <c r="AH296" s="97"/>
      <c r="AI296" s="97"/>
      <c r="AJ296" s="97"/>
      <c r="AK296" s="97"/>
      <c r="AL296" s="97"/>
    </row>
    <row r="297" ht="15.75" customHeight="1">
      <c r="A297" s="94"/>
      <c r="B297" s="95"/>
      <c r="C297" s="95"/>
      <c r="D297" s="96"/>
      <c r="E297" s="260"/>
      <c r="F297" s="97"/>
      <c r="G297" s="97"/>
      <c r="H297" s="97"/>
      <c r="I297" s="97"/>
      <c r="J297" s="97"/>
      <c r="K297" s="97"/>
      <c r="L297" s="97"/>
      <c r="M297" s="97"/>
      <c r="N297" s="97"/>
      <c r="O297" s="97"/>
      <c r="P297" s="97"/>
      <c r="Q297" s="97"/>
      <c r="R297" s="95"/>
      <c r="S297" s="97"/>
      <c r="T297" s="97"/>
      <c r="U297" s="97"/>
      <c r="V297" s="97"/>
      <c r="W297" s="97"/>
      <c r="X297" s="97"/>
      <c r="Y297" s="97"/>
      <c r="Z297" s="97"/>
      <c r="AA297" s="97"/>
      <c r="AB297" s="97"/>
      <c r="AC297" s="97"/>
      <c r="AD297" s="97"/>
      <c r="AE297" s="97"/>
      <c r="AF297" s="97"/>
      <c r="AG297" s="97"/>
      <c r="AH297" s="97"/>
      <c r="AI297" s="97"/>
      <c r="AJ297" s="97"/>
      <c r="AK297" s="97"/>
      <c r="AL297" s="97"/>
    </row>
    <row r="298" ht="15.75" customHeight="1">
      <c r="A298" s="94"/>
      <c r="B298" s="95"/>
      <c r="C298" s="95"/>
      <c r="D298" s="96"/>
      <c r="E298" s="260"/>
      <c r="F298" s="97"/>
      <c r="G298" s="97"/>
      <c r="H298" s="97"/>
      <c r="I298" s="97"/>
      <c r="J298" s="97"/>
      <c r="K298" s="97"/>
      <c r="L298" s="97"/>
      <c r="M298" s="97"/>
      <c r="N298" s="97"/>
      <c r="O298" s="97"/>
      <c r="P298" s="97"/>
      <c r="Q298" s="97"/>
      <c r="R298" s="95"/>
      <c r="S298" s="97"/>
      <c r="T298" s="97"/>
      <c r="U298" s="97"/>
      <c r="V298" s="97"/>
      <c r="W298" s="97"/>
      <c r="X298" s="97"/>
      <c r="Y298" s="97"/>
      <c r="Z298" s="97"/>
      <c r="AA298" s="97"/>
      <c r="AB298" s="97"/>
      <c r="AC298" s="97"/>
      <c r="AD298" s="97"/>
      <c r="AE298" s="97"/>
      <c r="AF298" s="97"/>
      <c r="AG298" s="97"/>
      <c r="AH298" s="97"/>
      <c r="AI298" s="97"/>
      <c r="AJ298" s="97"/>
      <c r="AK298" s="97"/>
      <c r="AL298" s="97"/>
    </row>
    <row r="299" ht="15.75" customHeight="1">
      <c r="A299" s="94"/>
      <c r="B299" s="95"/>
      <c r="C299" s="95"/>
      <c r="D299" s="96"/>
      <c r="E299" s="260"/>
      <c r="F299" s="97"/>
      <c r="G299" s="97"/>
      <c r="H299" s="97"/>
      <c r="I299" s="97"/>
      <c r="J299" s="97"/>
      <c r="K299" s="97"/>
      <c r="L299" s="97"/>
      <c r="M299" s="97"/>
      <c r="N299" s="97"/>
      <c r="O299" s="97"/>
      <c r="P299" s="97"/>
      <c r="Q299" s="97"/>
      <c r="R299" s="95"/>
      <c r="S299" s="97"/>
      <c r="T299" s="97"/>
      <c r="U299" s="97"/>
      <c r="V299" s="97"/>
      <c r="W299" s="97"/>
      <c r="X299" s="97"/>
      <c r="Y299" s="97"/>
      <c r="Z299" s="97"/>
      <c r="AA299" s="97"/>
      <c r="AB299" s="97"/>
      <c r="AC299" s="97"/>
      <c r="AD299" s="97"/>
      <c r="AE299" s="97"/>
      <c r="AF299" s="97"/>
      <c r="AG299" s="97"/>
      <c r="AH299" s="97"/>
      <c r="AI299" s="97"/>
      <c r="AJ299" s="97"/>
      <c r="AK299" s="97"/>
      <c r="AL299" s="97"/>
    </row>
    <row r="300" ht="15.75" customHeight="1">
      <c r="A300" s="94"/>
      <c r="B300" s="95"/>
      <c r="C300" s="95"/>
      <c r="D300" s="96"/>
      <c r="E300" s="260"/>
      <c r="F300" s="97"/>
      <c r="G300" s="97"/>
      <c r="H300" s="97"/>
      <c r="I300" s="97"/>
      <c r="J300" s="97"/>
      <c r="K300" s="97"/>
      <c r="L300" s="97"/>
      <c r="M300" s="97"/>
      <c r="N300" s="97"/>
      <c r="O300" s="97"/>
      <c r="P300" s="97"/>
      <c r="Q300" s="97"/>
      <c r="R300" s="95"/>
      <c r="S300" s="97"/>
      <c r="T300" s="97"/>
      <c r="U300" s="97"/>
      <c r="V300" s="97"/>
      <c r="W300" s="97"/>
      <c r="X300" s="97"/>
      <c r="Y300" s="97"/>
      <c r="Z300" s="97"/>
      <c r="AA300" s="97"/>
      <c r="AB300" s="97"/>
      <c r="AC300" s="97"/>
      <c r="AD300" s="97"/>
      <c r="AE300" s="97"/>
      <c r="AF300" s="97"/>
      <c r="AG300" s="97"/>
      <c r="AH300" s="97"/>
      <c r="AI300" s="97"/>
      <c r="AJ300" s="97"/>
      <c r="AK300" s="97"/>
      <c r="AL300" s="97"/>
    </row>
    <row r="301" ht="15.75" customHeight="1">
      <c r="A301" s="94"/>
      <c r="B301" s="95"/>
      <c r="C301" s="95"/>
      <c r="D301" s="96"/>
      <c r="E301" s="260"/>
      <c r="F301" s="97"/>
      <c r="G301" s="97"/>
      <c r="H301" s="97"/>
      <c r="I301" s="97"/>
      <c r="J301" s="97"/>
      <c r="K301" s="97"/>
      <c r="L301" s="97"/>
      <c r="M301" s="97"/>
      <c r="N301" s="97"/>
      <c r="O301" s="97"/>
      <c r="P301" s="97"/>
      <c r="Q301" s="97"/>
      <c r="R301" s="95"/>
      <c r="S301" s="97"/>
      <c r="T301" s="97"/>
      <c r="U301" s="97"/>
      <c r="V301" s="97"/>
      <c r="W301" s="97"/>
      <c r="X301" s="97"/>
      <c r="Y301" s="97"/>
      <c r="Z301" s="97"/>
      <c r="AA301" s="97"/>
      <c r="AB301" s="97"/>
      <c r="AC301" s="97"/>
      <c r="AD301" s="97"/>
      <c r="AE301" s="97"/>
      <c r="AF301" s="97"/>
      <c r="AG301" s="97"/>
      <c r="AH301" s="97"/>
      <c r="AI301" s="97"/>
      <c r="AJ301" s="97"/>
      <c r="AK301" s="97"/>
      <c r="AL301" s="97"/>
    </row>
    <row r="302" ht="15.75" customHeight="1">
      <c r="A302" s="94"/>
      <c r="B302" s="95"/>
      <c r="C302" s="95"/>
      <c r="D302" s="96"/>
      <c r="E302" s="260"/>
      <c r="F302" s="97"/>
      <c r="G302" s="97"/>
      <c r="H302" s="97"/>
      <c r="I302" s="97"/>
      <c r="J302" s="97"/>
      <c r="K302" s="97"/>
      <c r="L302" s="97"/>
      <c r="M302" s="97"/>
      <c r="N302" s="97"/>
      <c r="O302" s="97"/>
      <c r="P302" s="97"/>
      <c r="Q302" s="97"/>
      <c r="R302" s="95"/>
      <c r="S302" s="97"/>
      <c r="T302" s="97"/>
      <c r="U302" s="97"/>
      <c r="V302" s="97"/>
      <c r="W302" s="97"/>
      <c r="X302" s="97"/>
      <c r="Y302" s="97"/>
      <c r="Z302" s="97"/>
      <c r="AA302" s="97"/>
      <c r="AB302" s="97"/>
      <c r="AC302" s="97"/>
      <c r="AD302" s="97"/>
      <c r="AE302" s="97"/>
      <c r="AF302" s="97"/>
      <c r="AG302" s="97"/>
      <c r="AH302" s="97"/>
      <c r="AI302" s="97"/>
      <c r="AJ302" s="97"/>
      <c r="AK302" s="97"/>
      <c r="AL302" s="97"/>
    </row>
    <row r="303" ht="15.75" customHeight="1">
      <c r="A303" s="94"/>
      <c r="B303" s="95"/>
      <c r="C303" s="95"/>
      <c r="D303" s="96"/>
      <c r="E303" s="260"/>
      <c r="F303" s="97"/>
      <c r="G303" s="97"/>
      <c r="H303" s="97"/>
      <c r="I303" s="97"/>
      <c r="J303" s="97"/>
      <c r="K303" s="97"/>
      <c r="L303" s="97"/>
      <c r="M303" s="97"/>
      <c r="N303" s="97"/>
      <c r="O303" s="97"/>
      <c r="P303" s="97"/>
      <c r="Q303" s="97"/>
      <c r="R303" s="95"/>
      <c r="S303" s="97"/>
      <c r="T303" s="97"/>
      <c r="U303" s="97"/>
      <c r="V303" s="97"/>
      <c r="W303" s="97"/>
      <c r="X303" s="97"/>
      <c r="Y303" s="97"/>
      <c r="Z303" s="97"/>
      <c r="AA303" s="97"/>
      <c r="AB303" s="97"/>
      <c r="AC303" s="97"/>
      <c r="AD303" s="97"/>
      <c r="AE303" s="97"/>
      <c r="AF303" s="97"/>
      <c r="AG303" s="97"/>
      <c r="AH303" s="97"/>
      <c r="AI303" s="97"/>
      <c r="AJ303" s="97"/>
      <c r="AK303" s="97"/>
      <c r="AL303" s="97"/>
    </row>
    <row r="304" ht="15.75" customHeight="1">
      <c r="A304" s="94"/>
      <c r="B304" s="95"/>
      <c r="C304" s="95"/>
      <c r="D304" s="96"/>
      <c r="E304" s="260"/>
      <c r="F304" s="97"/>
      <c r="G304" s="97"/>
      <c r="H304" s="97"/>
      <c r="I304" s="97"/>
      <c r="J304" s="97"/>
      <c r="K304" s="97"/>
      <c r="L304" s="97"/>
      <c r="M304" s="97"/>
      <c r="N304" s="97"/>
      <c r="O304" s="97"/>
      <c r="P304" s="97"/>
      <c r="Q304" s="97"/>
      <c r="R304" s="95"/>
      <c r="S304" s="97"/>
      <c r="T304" s="97"/>
      <c r="U304" s="97"/>
      <c r="V304" s="97"/>
      <c r="W304" s="97"/>
      <c r="X304" s="97"/>
      <c r="Y304" s="97"/>
      <c r="Z304" s="97"/>
      <c r="AA304" s="97"/>
      <c r="AB304" s="97"/>
      <c r="AC304" s="97"/>
      <c r="AD304" s="97"/>
      <c r="AE304" s="97"/>
      <c r="AF304" s="97"/>
      <c r="AG304" s="97"/>
      <c r="AH304" s="97"/>
      <c r="AI304" s="97"/>
      <c r="AJ304" s="97"/>
      <c r="AK304" s="97"/>
      <c r="AL304" s="97"/>
    </row>
    <row r="305" ht="15.75" customHeight="1">
      <c r="A305" s="94"/>
      <c r="B305" s="95"/>
      <c r="C305" s="95"/>
      <c r="D305" s="96"/>
      <c r="E305" s="260"/>
      <c r="F305" s="97"/>
      <c r="G305" s="97"/>
      <c r="H305" s="97"/>
      <c r="I305" s="97"/>
      <c r="J305" s="97"/>
      <c r="K305" s="97"/>
      <c r="L305" s="97"/>
      <c r="M305" s="97"/>
      <c r="N305" s="97"/>
      <c r="O305" s="97"/>
      <c r="P305" s="97"/>
      <c r="Q305" s="97"/>
      <c r="R305" s="95"/>
      <c r="S305" s="97"/>
      <c r="T305" s="97"/>
      <c r="U305" s="97"/>
      <c r="V305" s="97"/>
      <c r="W305" s="97"/>
      <c r="X305" s="97"/>
      <c r="Y305" s="97"/>
      <c r="Z305" s="97"/>
      <c r="AA305" s="97"/>
      <c r="AB305" s="97"/>
      <c r="AC305" s="97"/>
      <c r="AD305" s="97"/>
      <c r="AE305" s="97"/>
      <c r="AF305" s="97"/>
      <c r="AG305" s="97"/>
      <c r="AH305" s="97"/>
      <c r="AI305" s="97"/>
      <c r="AJ305" s="97"/>
      <c r="AK305" s="97"/>
      <c r="AL305" s="97"/>
    </row>
    <row r="306" ht="15.75" customHeight="1">
      <c r="A306" s="94"/>
      <c r="B306" s="95"/>
      <c r="C306" s="95"/>
      <c r="D306" s="96"/>
      <c r="E306" s="260"/>
      <c r="F306" s="97"/>
      <c r="G306" s="97"/>
      <c r="H306" s="97"/>
      <c r="I306" s="97"/>
      <c r="J306" s="97"/>
      <c r="K306" s="97"/>
      <c r="L306" s="97"/>
      <c r="M306" s="97"/>
      <c r="N306" s="97"/>
      <c r="O306" s="97"/>
      <c r="P306" s="97"/>
      <c r="Q306" s="97"/>
      <c r="R306" s="95"/>
      <c r="S306" s="97"/>
      <c r="T306" s="97"/>
      <c r="U306" s="97"/>
      <c r="V306" s="97"/>
      <c r="W306" s="97"/>
      <c r="X306" s="97"/>
      <c r="Y306" s="97"/>
      <c r="Z306" s="97"/>
      <c r="AA306" s="97"/>
      <c r="AB306" s="97"/>
      <c r="AC306" s="97"/>
      <c r="AD306" s="97"/>
      <c r="AE306" s="97"/>
      <c r="AF306" s="97"/>
      <c r="AG306" s="97"/>
      <c r="AH306" s="97"/>
      <c r="AI306" s="97"/>
      <c r="AJ306" s="97"/>
      <c r="AK306" s="97"/>
      <c r="AL306" s="97"/>
    </row>
    <row r="307" ht="15.75" customHeight="1">
      <c r="A307" s="94"/>
      <c r="B307" s="95"/>
      <c r="C307" s="95"/>
      <c r="D307" s="96"/>
      <c r="E307" s="260"/>
      <c r="F307" s="97"/>
      <c r="G307" s="97"/>
      <c r="H307" s="97"/>
      <c r="I307" s="97"/>
      <c r="J307" s="97"/>
      <c r="K307" s="97"/>
      <c r="L307" s="97"/>
      <c r="M307" s="97"/>
      <c r="N307" s="97"/>
      <c r="O307" s="97"/>
      <c r="P307" s="97"/>
      <c r="Q307" s="97"/>
      <c r="R307" s="95"/>
      <c r="S307" s="97"/>
      <c r="T307" s="97"/>
      <c r="U307" s="97"/>
      <c r="V307" s="97"/>
      <c r="W307" s="97"/>
      <c r="X307" s="97"/>
      <c r="Y307" s="97"/>
      <c r="Z307" s="97"/>
      <c r="AA307" s="97"/>
      <c r="AB307" s="97"/>
      <c r="AC307" s="97"/>
      <c r="AD307" s="97"/>
      <c r="AE307" s="97"/>
      <c r="AF307" s="97"/>
      <c r="AG307" s="97"/>
      <c r="AH307" s="97"/>
      <c r="AI307" s="97"/>
      <c r="AJ307" s="97"/>
      <c r="AK307" s="97"/>
      <c r="AL307" s="97"/>
    </row>
    <row r="308" ht="15.75" customHeight="1">
      <c r="A308" s="94"/>
      <c r="B308" s="95"/>
      <c r="C308" s="95"/>
      <c r="D308" s="96"/>
      <c r="E308" s="260"/>
      <c r="F308" s="97"/>
      <c r="G308" s="97"/>
      <c r="H308" s="97"/>
      <c r="I308" s="97"/>
      <c r="J308" s="97"/>
      <c r="K308" s="97"/>
      <c r="L308" s="97"/>
      <c r="M308" s="97"/>
      <c r="N308" s="97"/>
      <c r="O308" s="97"/>
      <c r="P308" s="97"/>
      <c r="Q308" s="97"/>
      <c r="R308" s="95"/>
      <c r="S308" s="97"/>
      <c r="T308" s="97"/>
      <c r="U308" s="97"/>
      <c r="V308" s="97"/>
      <c r="W308" s="97"/>
      <c r="X308" s="97"/>
      <c r="Y308" s="97"/>
      <c r="Z308" s="97"/>
      <c r="AA308" s="97"/>
      <c r="AB308" s="97"/>
      <c r="AC308" s="97"/>
      <c r="AD308" s="97"/>
      <c r="AE308" s="97"/>
      <c r="AF308" s="97"/>
      <c r="AG308" s="97"/>
      <c r="AH308" s="97"/>
      <c r="AI308" s="97"/>
      <c r="AJ308" s="97"/>
      <c r="AK308" s="97"/>
      <c r="AL308" s="97"/>
    </row>
    <row r="309" ht="15.75" customHeight="1">
      <c r="A309" s="94"/>
      <c r="B309" s="95"/>
      <c r="C309" s="95"/>
      <c r="D309" s="96"/>
      <c r="E309" s="260"/>
      <c r="F309" s="97"/>
      <c r="G309" s="97"/>
      <c r="H309" s="97"/>
      <c r="I309" s="97"/>
      <c r="J309" s="97"/>
      <c r="K309" s="97"/>
      <c r="L309" s="97"/>
      <c r="M309" s="97"/>
      <c r="N309" s="97"/>
      <c r="O309" s="97"/>
      <c r="P309" s="97"/>
      <c r="Q309" s="97"/>
      <c r="R309" s="95"/>
      <c r="S309" s="97"/>
      <c r="T309" s="97"/>
      <c r="U309" s="97"/>
      <c r="V309" s="97"/>
      <c r="W309" s="97"/>
      <c r="X309" s="97"/>
      <c r="Y309" s="97"/>
      <c r="Z309" s="97"/>
      <c r="AA309" s="97"/>
      <c r="AB309" s="97"/>
      <c r="AC309" s="97"/>
      <c r="AD309" s="97"/>
      <c r="AE309" s="97"/>
      <c r="AF309" s="97"/>
      <c r="AG309" s="97"/>
      <c r="AH309" s="97"/>
      <c r="AI309" s="97"/>
      <c r="AJ309" s="97"/>
      <c r="AK309" s="97"/>
      <c r="AL309" s="97"/>
    </row>
    <row r="310" ht="15.75" customHeight="1">
      <c r="A310" s="94"/>
      <c r="B310" s="95"/>
      <c r="C310" s="95"/>
      <c r="D310" s="96"/>
      <c r="E310" s="260"/>
      <c r="F310" s="97"/>
      <c r="G310" s="97"/>
      <c r="H310" s="97"/>
      <c r="I310" s="97"/>
      <c r="J310" s="97"/>
      <c r="K310" s="97"/>
      <c r="L310" s="97"/>
      <c r="M310" s="97"/>
      <c r="N310" s="97"/>
      <c r="O310" s="97"/>
      <c r="P310" s="97"/>
      <c r="Q310" s="97"/>
      <c r="R310" s="95"/>
      <c r="S310" s="97"/>
      <c r="T310" s="97"/>
      <c r="U310" s="97"/>
      <c r="V310" s="97"/>
      <c r="W310" s="97"/>
      <c r="X310" s="97"/>
      <c r="Y310" s="97"/>
      <c r="Z310" s="97"/>
      <c r="AA310" s="97"/>
      <c r="AB310" s="97"/>
      <c r="AC310" s="97"/>
      <c r="AD310" s="97"/>
      <c r="AE310" s="97"/>
      <c r="AF310" s="97"/>
      <c r="AG310" s="97"/>
      <c r="AH310" s="97"/>
      <c r="AI310" s="97"/>
      <c r="AJ310" s="97"/>
      <c r="AK310" s="97"/>
      <c r="AL310" s="97"/>
    </row>
    <row r="311" ht="15.75" customHeight="1">
      <c r="A311" s="94"/>
      <c r="B311" s="95"/>
      <c r="C311" s="95"/>
      <c r="D311" s="96"/>
      <c r="E311" s="260"/>
      <c r="F311" s="97"/>
      <c r="G311" s="97"/>
      <c r="H311" s="97"/>
      <c r="I311" s="97"/>
      <c r="J311" s="97"/>
      <c r="K311" s="97"/>
      <c r="L311" s="97"/>
      <c r="M311" s="97"/>
      <c r="N311" s="97"/>
      <c r="O311" s="97"/>
      <c r="P311" s="97"/>
      <c r="Q311" s="97"/>
      <c r="R311" s="95"/>
      <c r="S311" s="97"/>
      <c r="T311" s="97"/>
      <c r="U311" s="97"/>
      <c r="V311" s="97"/>
      <c r="W311" s="97"/>
      <c r="X311" s="97"/>
      <c r="Y311" s="97"/>
      <c r="Z311" s="97"/>
      <c r="AA311" s="97"/>
      <c r="AB311" s="97"/>
      <c r="AC311" s="97"/>
      <c r="AD311" s="97"/>
      <c r="AE311" s="97"/>
      <c r="AF311" s="97"/>
      <c r="AG311" s="97"/>
      <c r="AH311" s="97"/>
      <c r="AI311" s="97"/>
      <c r="AJ311" s="97"/>
      <c r="AK311" s="97"/>
      <c r="AL311" s="97"/>
    </row>
    <row r="312" ht="15.75" customHeight="1">
      <c r="A312" s="94"/>
      <c r="B312" s="95"/>
      <c r="C312" s="95"/>
      <c r="D312" s="96"/>
      <c r="E312" s="260"/>
      <c r="F312" s="97"/>
      <c r="G312" s="97"/>
      <c r="H312" s="97"/>
      <c r="I312" s="97"/>
      <c r="J312" s="97"/>
      <c r="K312" s="97"/>
      <c r="L312" s="97"/>
      <c r="M312" s="97"/>
      <c r="N312" s="97"/>
      <c r="O312" s="97"/>
      <c r="P312" s="97"/>
      <c r="Q312" s="97"/>
      <c r="R312" s="95"/>
      <c r="S312" s="97"/>
      <c r="T312" s="97"/>
      <c r="U312" s="97"/>
      <c r="V312" s="97"/>
      <c r="W312" s="97"/>
      <c r="X312" s="97"/>
      <c r="Y312" s="97"/>
      <c r="Z312" s="97"/>
      <c r="AA312" s="97"/>
      <c r="AB312" s="97"/>
      <c r="AC312" s="97"/>
      <c r="AD312" s="97"/>
      <c r="AE312" s="97"/>
      <c r="AF312" s="97"/>
      <c r="AG312" s="97"/>
      <c r="AH312" s="97"/>
      <c r="AI312" s="97"/>
      <c r="AJ312" s="97"/>
      <c r="AK312" s="97"/>
      <c r="AL312" s="97"/>
    </row>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U79">
    <cfRule type="cellIs" dxfId="3" priority="1" operator="lessThan">
      <formula>1</formula>
    </cfRule>
  </conditionalFormatting>
  <conditionalFormatting sqref="U79">
    <cfRule type="cellIs" dxfId="4" priority="2" operator="greaterThan">
      <formula>1</formula>
    </cfRule>
  </conditionalFormatting>
  <conditionalFormatting sqref="F26:Q26">
    <cfRule type="expression" dxfId="5" priority="3">
      <formula>NOT(isformula(F26))</formula>
    </cfRule>
  </conditionalFormatting>
  <conditionalFormatting sqref="F27:Q27">
    <cfRule type="expression" dxfId="5" priority="4">
      <formula>NOT(isformula(F27))</formula>
    </cfRule>
  </conditionalFormatting>
  <conditionalFormatting sqref="F31:Q31">
    <cfRule type="expression" dxfId="5" priority="5">
      <formula>NOT(isformula(F31))</formula>
    </cfRule>
  </conditionalFormatting>
  <conditionalFormatting sqref="F32:Q32">
    <cfRule type="expression" dxfId="5" priority="6">
      <formula>NOT(isformula(F32))</formula>
    </cfRule>
  </conditionalFormatting>
  <conditionalFormatting sqref="F33:Q33">
    <cfRule type="expression" dxfId="5" priority="7">
      <formula>NOT(isformula(F33))</formula>
    </cfRule>
  </conditionalFormatting>
  <conditionalFormatting sqref="F34:Q34">
    <cfRule type="expression" dxfId="5" priority="8">
      <formula>NOT(isformula(F34))</formula>
    </cfRule>
  </conditionalFormatting>
  <conditionalFormatting sqref="F43:Q43">
    <cfRule type="expression" dxfId="5" priority="9">
      <formula>NOT(isformula(F43))</formula>
    </cfRule>
  </conditionalFormatting>
  <conditionalFormatting sqref="F44:Q44">
    <cfRule type="expression" dxfId="5" priority="10">
      <formula>NOT(isformula(F44))</formula>
    </cfRule>
  </conditionalFormatting>
  <conditionalFormatting sqref="F45:Q45">
    <cfRule type="expression" dxfId="5" priority="11">
      <formula>NOT(isformula(F45))</formula>
    </cfRule>
  </conditionalFormatting>
  <conditionalFormatting sqref="F47:Q47">
    <cfRule type="expression" dxfId="5" priority="12">
      <formula>NOT(isformula(F47))</formula>
    </cfRule>
  </conditionalFormatting>
  <conditionalFormatting sqref="F50:Q50">
    <cfRule type="expression" dxfId="5" priority="13">
      <formula>NOT(isformula(F50))</formula>
    </cfRule>
  </conditionalFormatting>
  <conditionalFormatting sqref="F51:Q51">
    <cfRule type="expression" dxfId="5" priority="14">
      <formula>NOT(isformula(F51))</formula>
    </cfRule>
  </conditionalFormatting>
  <conditionalFormatting sqref="F52:Q52">
    <cfRule type="expression" dxfId="5" priority="15">
      <formula>NOT(isformula(F52))</formula>
    </cfRule>
  </conditionalFormatting>
  <conditionalFormatting sqref="F53:Q53">
    <cfRule type="expression" dxfId="5" priority="16">
      <formula>NOT(isformula(F53))</formula>
    </cfRule>
  </conditionalFormatting>
  <conditionalFormatting sqref="F54:Q54">
    <cfRule type="expression" dxfId="5" priority="17">
      <formula>NOT(isformula(F54))</formula>
    </cfRule>
  </conditionalFormatting>
  <conditionalFormatting sqref="F57:Q57">
    <cfRule type="expression" dxfId="5" priority="18">
      <formula>NOT(isformula(F57))</formula>
    </cfRule>
  </conditionalFormatting>
  <conditionalFormatting sqref="F61:Q61">
    <cfRule type="expression" dxfId="5" priority="19">
      <formula>NOT(isformula(F61))</formula>
    </cfRule>
  </conditionalFormatting>
  <conditionalFormatting sqref="F64:Q64">
    <cfRule type="expression" dxfId="5" priority="20">
      <formula>NOT(isformula(F64))</formula>
    </cfRule>
  </conditionalFormatting>
  <conditionalFormatting sqref="F71:Q71">
    <cfRule type="expression" dxfId="5" priority="21">
      <formula>NOT(isformula(F71))</formula>
    </cfRule>
  </conditionalFormatting>
  <conditionalFormatting sqref="F72:Q72">
    <cfRule type="expression" dxfId="5" priority="22">
      <formula>NOT(isformula(F72))</formula>
    </cfRule>
  </conditionalFormatting>
  <conditionalFormatting sqref="F73:Q73">
    <cfRule type="expression" dxfId="5" priority="23">
      <formula>NOT(isformula(F73))</formula>
    </cfRule>
  </conditionalFormatting>
  <conditionalFormatting sqref="F74:Q74">
    <cfRule type="expression" dxfId="5" priority="24">
      <formula>NOT(isformula(F74))</formula>
    </cfRule>
  </conditionalFormatting>
  <conditionalFormatting sqref="F75:Q75">
    <cfRule type="expression" dxfId="5" priority="25">
      <formula>NOT(isformula(F75))</formula>
    </cfRule>
  </conditionalFormatting>
  <conditionalFormatting sqref="F76:Q76">
    <cfRule type="expression" dxfId="5" priority="26">
      <formula>NOT(isformula(F76))</formula>
    </cfRule>
  </conditionalFormatting>
  <conditionalFormatting sqref="F77:Q77">
    <cfRule type="expression" dxfId="5" priority="27">
      <formula>NOT(isformula(F77))</formula>
    </cfRule>
  </conditionalFormatting>
  <conditionalFormatting sqref="F78:Q78">
    <cfRule type="expression" dxfId="5" priority="28">
      <formula>NOT(isformula(F78))</formula>
    </cfRule>
  </conditionalFormatting>
  <conditionalFormatting sqref="F79:Q79">
    <cfRule type="expression" dxfId="5" priority="29">
      <formula>NOT(isformula(F79))</formula>
    </cfRule>
  </conditionalFormatting>
  <conditionalFormatting sqref="F80:Q80">
    <cfRule type="expression" dxfId="5" priority="30">
      <formula>NOT(isformula(F80))</formula>
    </cfRule>
  </conditionalFormatting>
  <conditionalFormatting sqref="F81:Q81">
    <cfRule type="expression" dxfId="5" priority="31">
      <formula>NOT(isformula(F81))</formula>
    </cfRule>
  </conditionalFormatting>
  <conditionalFormatting sqref="F82:Q82">
    <cfRule type="expression" dxfId="5" priority="32">
      <formula>NOT(isformula(F82))</formula>
    </cfRule>
  </conditionalFormatting>
  <conditionalFormatting sqref="F83:Q83">
    <cfRule type="expression" dxfId="5" priority="33">
      <formula>NOT(isformula(F83))</formula>
    </cfRule>
  </conditionalFormatting>
  <conditionalFormatting sqref="F84:Q84">
    <cfRule type="expression" dxfId="5" priority="34">
      <formula>NOT(isformula(F84))</formula>
    </cfRule>
  </conditionalFormatting>
  <conditionalFormatting sqref="F85:Q85">
    <cfRule type="expression" dxfId="5" priority="35">
      <formula>NOT(isformula(F85))</formula>
    </cfRule>
  </conditionalFormatting>
  <conditionalFormatting sqref="F104:Q104">
    <cfRule type="expression" dxfId="5" priority="36">
      <formula>NOT(isformula(F104))</formula>
    </cfRule>
  </conditionalFormatting>
  <conditionalFormatting sqref="F112:Q112">
    <cfRule type="cellIs" dxfId="2" priority="37" operator="lessThan">
      <formula>0</formula>
    </cfRule>
  </conditionalFormatting>
  <dataValidations>
    <dataValidation type="custom" allowBlank="1" showInputMessage="1" prompt="Eingabehilfe - Onlinewerbung für Geschäftskunden in % vom B2B-Umsatz, z. B. 3 %. Vorschlag aus dem Vorjahr, überschreibbar." sqref="D59">
      <formula1>1</formula1>
    </dataValidation>
    <dataValidation type="custom" allowBlank="1" showInputMessage="1" prompt="Eingabehilfe - Fahrt- und Reisekosten pro Monat, brutto. Vorschlag aus dem Vorjahr, überschreibbar." sqref="D78">
      <formula1>1</formula1>
    </dataValidation>
    <dataValidation type="custom" allowBlank="1" showInputMessage="1" prompt="Eingabehilfe - Eigenkapital, das Sie einbringen (Startkapital), als Einmalbetrag direkt im Gründungsmonat eintragen. Vorschlag aus dem Vorjahr, überschreibbar." sqref="D33">
      <formula1>1</formula1>
    </dataValidation>
    <dataValidation type="custom" allowBlank="1" showInputMessage="1" prompt="Eingabehilfe - Versandkosten je verkauftem Stück (B2B), netto. Vorschlag aus dem Vorjahr, überschreibbar." sqref="D68">
      <formula1>1</formula1>
    </dataValidation>
    <dataValidation type="custom" allowBlank="1" showInputMessage="1" prompt="Eingabehilfe - Zuschüsse, z. B. Einstiegsgeld oder Fördermittel. Einmalzahlungen direkt im jeweiligen Monat eintragen. Vorschlag aus dem Vorjahr, überschreibbar." sqref="D31">
      <formula1>1</formula1>
    </dataValidation>
    <dataValidation type="custom" allowBlank="1" showInputMessage="1" prompt="Eingabehilfe - Software-Abos und Apps pro Monat, brutto. Vorschlag aus dem Vorjahr, überschreibbar." sqref="D73">
      <formula1>1</formula1>
    </dataValidation>
    <dataValidation type="custom" allowBlank="1" showInputMessage="1" prompt="Eingabehilfe - Onlinewerbung für Privatkunden in % vom B2C-Umsatz, z. B. 5 %. Google/Meta: USt. 0 % (Reverse Charge). Vorschlag aus dem Vorjahr, überschreibbar." sqref="D58">
      <formula1>1</formula1>
    </dataValidation>
    <dataValidation type="list" allowBlank="1" showInputMessage="1" showErrorMessage="1" prompt="Bitte 0 %, 7 % oder 19 % wählen." sqref="C12:C16 C19:C23 C26:C27 C31:C34 C43:C47 C50:C54 C57:C61 C64:C68 C71:C85">
      <formula1>fk_L_USt</formula1>
    </dataValidation>
    <dataValidation type="custom" allowBlank="1" showInputMessage="1" prompt="Eingabehilfe - Betriebshaftpflicht und andere betriebliche Versicherungen pro Monat (USt. 0 %). Vorschlag aus dem Vorjahr, überschreibbar." sqref="D77">
      <formula1>1</formula1>
    </dataValidation>
    <dataValidation type="custom" allowBlank="1" showInputMessage="1" prompt="Eingabehilfe - Sonstige Marketingkosten pro Monat, brutto. Vorschlag aus dem Vorjahr, überschreibbar." sqref="D61">
      <formula1>1</formula1>
    </dataValidation>
    <dataValidation type="custom" allowBlank="1" showInputMessage="1" prompt="Eingabehilfe - Lagermiete oder Lagerkosten pro Monat, brutto. Vorschlag aus dem Vorjahr, überschreibbar." sqref="D64">
      <formula1>1</formula1>
    </dataValidation>
    <dataValidation type="custom" allowBlank="1" showInputMessage="1" prompt="Eingabehilfe - Steuerberater, Buchhaltung, Rechtsberatung pro Monat, brutto. Vorschlag aus dem Vorjahr, überschreibbar." sqref="D71">
      <formula1>1</formula1>
    </dataValidation>
    <dataValidation type="custom" allowBlank="1" showInputMessage="1" prompt="Eingabehilfe - Minijobs und Aushilfen pro Monat (Minijob-Grenze 2026: 603 €). Vorschlag aus dem Vorjahr, überschreibbar." sqref="D45">
      <formula1>1</formula1>
    </dataValidation>
    <dataValidation type="custom" allowBlank="1" showInputMessage="1" prompt="Eingabehilfe - Reinigung pro Monat, brutto. Vorschlag aus dem Vorjahr, überschreibbar." sqref="D53">
      <formula1>1</formula1>
    </dataValidation>
    <dataValidation type="custom" allowBlank="1" showInputMessage="1" prompt="Eingabehilfe - Miete für Büro, Laden oder Werkstatt pro Monat, brutto. USt. 19 % nur, wenn der Vermieter Umsatzsteuer ausweist, sonst 0 %. Vorschlag aus dem Vorjahr, überschreibbar." sqref="D50">
      <formula1>1</formula1>
    </dataValidation>
    <dataValidation type="custom" allowBlank="1" showInputMessage="1" prompt="Eingabehilfe - Sonstige laufende Kosten pro Monat, brutto. Vorschlag aus dem Vorjahr, überschreibbar." sqref="D79">
      <formula1>1</formula1>
    </dataValidation>
    <dataValidation type="custom" allowBlank="1" showInputMessage="1" prompt="Eingabehilfe - Freie Zeile: Bezeichnung in Spalte B selbst eintragen (nur in LIQ Jahr1), Monatsbetrag brutto in Spalte D. Vorschlag aus dem Vorjahr, überschreibbar." sqref="D80:D85">
      <formula1>1</formula1>
    </dataValidation>
    <dataValidation type="custom" allowBlank="1" showInputMessage="1" prompt="Eingabehilfe - Weitere betriebliche Einnahmen. Monatsbetrag brutto in Spalte D. Vorschlag aus dem Vorjahr, überschreibbar." sqref="D27">
      <formula1>1</formula1>
    </dataValidation>
    <dataValidation type="custom" allowBlank="1" showInputMessage="1" prompt="Eingabehilfe - Kontoführung und Zahlungsgebühren pro Monat (USt. 0 %). Vorschlag aus dem Vorjahr, überschreibbar." sqref="D76">
      <formula1>1</formula1>
    </dataValidation>
    <dataValidation type="custom" allowBlank="1" showInputMessage="1" prompt="Eingabehilfe - Bruttolöhne Ihrer Angestellten pro Monat. Vorschlag aus dem Vorjahr, überschreibbar." sqref="D44">
      <formula1>1</formula1>
    </dataValidation>
    <dataValidation type="custom" allowBlank="1" showInputMessage="1" prompt="Eingabehilfe - Versandkosten je verkauftem Stück (B2C), netto. Vorschlag aus dem Vorjahr, überschreibbar." sqref="D66">
      <formula1>1</formula1>
    </dataValidation>
    <dataValidation type="custom" allowBlank="1" showInputMessage="1" prompt="Eingabehilfe - Ihr monatlicher Bedarf für den Lebensunterhalt (inkl. privater Kranken- und Rentenversicherung). Richtwert: Blatt „Haushalt“. Vorschlag aus dem Vorjahr, überschreibbar." sqref="D43">
      <formula1>1</formula1>
    </dataValidation>
    <dataValidation type="custom" allowBlank="1" showInputMessage="1" prompt="Eingabehilfe - Telefon, Handy, Internet pro Monat, brutto. Vorschlag aus dem Vorjahr, überschreibbar." sqref="D72">
      <formula1>1</formula1>
    </dataValidation>
    <dataValidation type="custom" allowBlank="1" showInputMessage="1" prompt="Eingabehilfe - Sonstige Personalkosten, z. B. Berufsgenossenschaft, Fortbildung. Vorschlag aus dem Vorjahr, überschreibbar." sqref="D47">
      <formula1>1</formula1>
    </dataValidation>
    <dataValidation type="custom" allowBlank="1" showInputMessage="1" prompt="Eingabehilfe - Provisionen in % vom Gesamtumsatz (B2C + B2B), z. B. an Vermittler oder Plattformen. Vorschlag aus dem Vorjahr, überschreibbar." sqref="D60">
      <formula1>1</formula1>
    </dataValidation>
    <dataValidation type="custom" allowBlank="1" showInputMessage="1" prompt="Eingabehilfe - Arbeitgeberanteil zur Sozialversicherung in % der Löhne aus Zeile 44 und 45. Vorbelegt: 25 %. Vorschlag aus dem Vorjahr, überschreibbar." sqref="D46">
      <formula1>1</formula1>
    </dataValidation>
    <dataValidation type="custom" allowBlank="1" showInputMessage="1" prompt="Eingabehilfe - Gründungszuschuss: 6 Monate ALG I + 300 €, danach ggf. 9 Monate 300 €. Beträge direkt in die Monate eintragen. Vorschlag aus dem Vorjahr, überschreibbar." sqref="D34">
      <formula1>1</formula1>
    </dataValidation>
    <dataValidation type="custom" allowBlank="1" showInputMessage="1" prompt="Eingabehilfe - Porto pro Monat (Briefmarken: USt. 0 %). Vorschlag aus dem Vorjahr, überschreibbar." sqref="D75">
      <formula1>1</formula1>
    </dataValidation>
    <dataValidation type="custom" allowBlank="1" showInputMessage="1" prompt="Eingabehilfe - Verpackung/Handling je verkauftem Stück (B2B), netto. Vorschlag aus dem Vorjahr, überschreibbar." sqref="D67">
      <formula1>1</formula1>
    </dataValidation>
    <dataValidation type="custom" allowBlank="1" showInputMessage="1" prompt="Eingabehilfe - Stromabschlag pro Monat, brutto. Vorschlag aus dem Vorjahr, überschreibbar." sqref="D52">
      <formula1>1</formula1>
    </dataValidation>
    <dataValidation type="custom" allowBlank="1" showInputMessage="1" prompt="Eingabehilfe - Büromaterial pro Monat, brutto. Vorschlag aus dem Vorjahr, überschreibbar." sqref="D74">
      <formula1>1</formula1>
    </dataValidation>
    <dataValidation type="custom" allowBlank="1" showInputMessage="1" prompt="Eingabehilfe - Nebenkostenvorauszahlung pro Monat, brutto. Vorschlag aus dem Vorjahr, überschreibbar." sqref="D51">
      <formula1>1</formula1>
    </dataValidation>
    <dataValidation type="custom" allowBlank="1" showInputMessage="1" prompt="Eingabehilfe - Mietkaution als NEGATIVEN Betrag direkt im Zahlungsmonat eintragen (z. B. -3000). Nicht in Spalte D. Vorschlag aus dem Vorjahr, überschreibbar." sqref="D32">
      <formula1>1</formula1>
    </dataValidation>
    <dataValidation type="custom" allowBlank="1" showInputMessage="1" prompt="Eingabehilfe - Weitere betriebliche Einnahmen, z. B. Provisionen oder Erstattungen. Monatsbetrag brutto in Spalte D. Vorschlag aus dem Vorjahr, überschreibbar." sqref="D26">
      <formula1>1</formula1>
    </dataValidation>
    <dataValidation type="custom" allowBlank="1" showInputMessage="1" prompt="Eingabehilfe - Reparaturen und Instandhaltung pro Monat, brutto. Vorschlag aus dem Vorjahr, überschreibbar." sqref="D54">
      <formula1>1</formula1>
    </dataValidation>
    <dataValidation type="custom" allowBlank="1" showInputMessage="1" prompt="Eingabehilfe - Verpackung/Handling je verkauftem Stück (B2C), netto. Wird automatisch mit den Mengen multipliziert. Vorschlag aus dem Vorjahr, überschreibbar." sqref="D65">
      <formula1>1</formula1>
    </dataValidation>
    <dataValidation type="custom" allowBlank="1" showInputMessage="1" prompt="Eingabehilfe - Flyer, Anzeigen, Visitenkarten pro Monat, brutto. Vorschlag aus dem Vorjahr, überschreibbar." sqref="D57">
      <formula1>1</formula1>
    </dataValidation>
  </dataValidation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5.0"/>
    <col customWidth="1" min="2" max="2" width="42.0"/>
    <col customWidth="1" min="3" max="3" width="11.0"/>
    <col customWidth="1" min="4" max="7" width="13.0"/>
    <col customWidth="1" min="8" max="8" width="2.0"/>
    <col customWidth="1" min="9" max="9" width="90.0"/>
    <col customWidth="1" min="10" max="10" width="8.44"/>
  </cols>
  <sheetData>
    <row r="1" ht="35.25" customHeight="1">
      <c r="A1" s="261"/>
      <c r="B1" s="262"/>
      <c r="C1" s="263"/>
      <c r="D1" s="263"/>
      <c r="E1" s="263"/>
      <c r="F1" s="263"/>
      <c r="G1" s="263"/>
      <c r="H1" s="135"/>
      <c r="I1" s="135"/>
      <c r="J1" s="109"/>
      <c r="K1" s="264"/>
      <c r="L1" s="264"/>
      <c r="M1" s="264"/>
      <c r="N1" s="264"/>
      <c r="O1" s="264"/>
      <c r="P1" s="264"/>
      <c r="Q1" s="264"/>
      <c r="R1" s="264"/>
      <c r="S1" s="264"/>
      <c r="T1" s="264"/>
      <c r="U1" s="264"/>
      <c r="V1" s="264"/>
      <c r="W1" s="264"/>
      <c r="X1" s="264"/>
      <c r="Y1" s="264"/>
      <c r="Z1" s="264"/>
    </row>
    <row r="2" ht="22.5" customHeight="1">
      <c r="A2" s="110" t="s">
        <v>353</v>
      </c>
      <c r="B2" s="262"/>
      <c r="C2" s="263"/>
      <c r="D2" s="263"/>
      <c r="E2" s="263"/>
      <c r="F2" s="263"/>
      <c r="G2" s="263"/>
      <c r="H2" s="135"/>
      <c r="I2" s="135"/>
      <c r="J2" s="109"/>
      <c r="K2" s="264"/>
      <c r="L2" s="264"/>
      <c r="M2" s="264"/>
      <c r="N2" s="264"/>
      <c r="O2" s="264"/>
      <c r="P2" s="264"/>
      <c r="Q2" s="264"/>
      <c r="R2" s="264"/>
      <c r="S2" s="264"/>
      <c r="T2" s="264"/>
      <c r="U2" s="264"/>
      <c r="V2" s="264"/>
      <c r="W2" s="264"/>
      <c r="X2" s="264"/>
      <c r="Y2" s="264"/>
      <c r="Z2" s="264"/>
    </row>
    <row r="3" ht="13.5" customHeight="1">
      <c r="A3" s="104" t="s">
        <v>354</v>
      </c>
      <c r="B3" s="262"/>
      <c r="C3" s="263"/>
      <c r="D3" s="263"/>
      <c r="E3" s="263"/>
      <c r="F3" s="263"/>
      <c r="G3" s="263"/>
      <c r="H3" s="135"/>
      <c r="I3" s="135"/>
      <c r="J3" s="109"/>
      <c r="K3" s="264"/>
      <c r="L3" s="264"/>
      <c r="M3" s="264"/>
      <c r="N3" s="264"/>
      <c r="O3" s="264"/>
      <c r="P3" s="264"/>
      <c r="Q3" s="264"/>
      <c r="R3" s="264"/>
      <c r="S3" s="264"/>
      <c r="T3" s="264"/>
      <c r="U3" s="264"/>
      <c r="V3" s="264"/>
      <c r="W3" s="264"/>
      <c r="X3" s="264"/>
      <c r="Y3" s="264"/>
      <c r="Z3" s="264"/>
    </row>
    <row r="4" ht="15.75" customHeight="1">
      <c r="A4" s="111" t="s">
        <v>355</v>
      </c>
      <c r="B4" s="265"/>
      <c r="C4" s="266"/>
      <c r="D4" s="266"/>
      <c r="E4" s="266"/>
      <c r="F4" s="266"/>
      <c r="G4" s="266"/>
      <c r="H4" s="141"/>
      <c r="I4" s="141"/>
      <c r="J4" s="109"/>
      <c r="K4" s="264"/>
      <c r="L4" s="264"/>
      <c r="M4" s="264"/>
      <c r="N4" s="264"/>
      <c r="O4" s="264"/>
      <c r="P4" s="264"/>
      <c r="Q4" s="264"/>
      <c r="R4" s="264"/>
      <c r="S4" s="264"/>
      <c r="T4" s="264"/>
      <c r="U4" s="264"/>
      <c r="V4" s="264"/>
      <c r="W4" s="264"/>
      <c r="X4" s="264"/>
      <c r="Y4" s="264"/>
      <c r="Z4" s="264"/>
    </row>
    <row r="5" ht="21.75" customHeight="1">
      <c r="A5" s="267" t="s">
        <v>356</v>
      </c>
      <c r="B5" s="268"/>
      <c r="C5" s="269"/>
      <c r="D5" s="269"/>
      <c r="E5" s="269"/>
      <c r="F5" s="269"/>
      <c r="G5" s="269"/>
      <c r="H5" s="109"/>
      <c r="I5" s="109"/>
      <c r="J5" s="109"/>
      <c r="K5" s="264"/>
      <c r="L5" s="264"/>
      <c r="M5" s="264"/>
      <c r="N5" s="264"/>
      <c r="O5" s="264"/>
      <c r="P5" s="264"/>
      <c r="Q5" s="264"/>
      <c r="R5" s="264"/>
      <c r="S5" s="264"/>
      <c r="T5" s="264"/>
      <c r="U5" s="264"/>
      <c r="V5" s="264"/>
      <c r="W5" s="264"/>
      <c r="X5" s="264"/>
      <c r="Y5" s="264"/>
      <c r="Z5" s="264"/>
    </row>
    <row r="6" ht="15.0" customHeight="1">
      <c r="A6" s="44"/>
      <c r="B6" s="44"/>
      <c r="C6" s="270"/>
      <c r="D6" s="270" t="s">
        <v>357</v>
      </c>
      <c r="E6" s="270" t="s">
        <v>358</v>
      </c>
      <c r="F6" s="270" t="s">
        <v>359</v>
      </c>
      <c r="G6" s="270" t="s">
        <v>360</v>
      </c>
      <c r="H6" s="109"/>
      <c r="I6" s="54" t="s">
        <v>361</v>
      </c>
      <c r="J6" s="109"/>
      <c r="K6" s="264"/>
      <c r="L6" s="264"/>
      <c r="M6" s="264"/>
      <c r="N6" s="264"/>
      <c r="O6" s="264"/>
      <c r="P6" s="264"/>
      <c r="Q6" s="264"/>
      <c r="R6" s="264"/>
      <c r="S6" s="264"/>
      <c r="T6" s="264"/>
      <c r="U6" s="264"/>
      <c r="V6" s="264"/>
      <c r="W6" s="264"/>
      <c r="X6" s="264"/>
      <c r="Y6" s="264"/>
      <c r="Z6" s="264"/>
    </row>
    <row r="7" ht="15.0" customHeight="1">
      <c r="A7" s="44"/>
      <c r="B7" s="44"/>
      <c r="C7" s="270"/>
      <c r="D7" s="270" t="s">
        <v>362</v>
      </c>
      <c r="E7" s="270" t="s">
        <v>362</v>
      </c>
      <c r="F7" s="270" t="s">
        <v>362</v>
      </c>
      <c r="G7" s="270" t="s">
        <v>362</v>
      </c>
      <c r="H7" s="109"/>
      <c r="I7" s="109"/>
      <c r="J7" s="109"/>
      <c r="K7" s="264"/>
      <c r="L7" s="264"/>
      <c r="M7" s="264"/>
      <c r="N7" s="264"/>
      <c r="O7" s="264"/>
      <c r="P7" s="264"/>
      <c r="Q7" s="264"/>
      <c r="R7" s="264"/>
      <c r="S7" s="264"/>
      <c r="T7" s="264"/>
      <c r="U7" s="264"/>
      <c r="V7" s="264"/>
      <c r="W7" s="264"/>
      <c r="X7" s="264"/>
      <c r="Y7" s="264"/>
      <c r="Z7" s="264"/>
    </row>
    <row r="8" ht="6.0" customHeight="1">
      <c r="A8" s="44"/>
      <c r="B8" s="44"/>
      <c r="C8" s="271"/>
      <c r="D8" s="271"/>
      <c r="E8" s="271"/>
      <c r="F8" s="271"/>
      <c r="G8" s="271"/>
      <c r="H8" s="109"/>
      <c r="I8" s="109"/>
      <c r="J8" s="109"/>
      <c r="K8" s="264"/>
      <c r="L8" s="264"/>
      <c r="M8" s="264"/>
      <c r="N8" s="264"/>
      <c r="O8" s="264"/>
      <c r="P8" s="264"/>
      <c r="Q8" s="264"/>
      <c r="R8" s="264"/>
      <c r="S8" s="264"/>
      <c r="T8" s="264"/>
      <c r="U8" s="264"/>
      <c r="V8" s="264"/>
      <c r="W8" s="264"/>
      <c r="X8" s="264"/>
      <c r="Y8" s="264"/>
      <c r="Z8" s="264"/>
    </row>
    <row r="9" ht="14.25" customHeight="1">
      <c r="A9" s="190" t="s">
        <v>256</v>
      </c>
      <c r="B9" s="191" t="s">
        <v>363</v>
      </c>
      <c r="C9" s="272"/>
      <c r="D9" s="193">
        <f t="shared" ref="D9:G9" si="1">SUM(D10:D16)</f>
        <v>0</v>
      </c>
      <c r="E9" s="193">
        <f t="shared" si="1"/>
        <v>0</v>
      </c>
      <c r="F9" s="193">
        <f t="shared" si="1"/>
        <v>0</v>
      </c>
      <c r="G9" s="193">
        <f t="shared" si="1"/>
        <v>0</v>
      </c>
      <c r="H9" s="109"/>
      <c r="I9" s="273"/>
      <c r="J9" s="109"/>
      <c r="K9" s="264"/>
      <c r="L9" s="264"/>
      <c r="M9" s="264"/>
      <c r="N9" s="264"/>
      <c r="O9" s="264"/>
      <c r="P9" s="264"/>
      <c r="Q9" s="264"/>
      <c r="R9" s="264"/>
      <c r="S9" s="264"/>
      <c r="T9" s="264"/>
      <c r="U9" s="264"/>
      <c r="V9" s="264"/>
      <c r="W9" s="264"/>
      <c r="X9" s="264"/>
      <c r="Y9" s="264"/>
      <c r="Z9" s="264"/>
    </row>
    <row r="10" ht="14.25" customHeight="1">
      <c r="A10" s="274"/>
      <c r="B10" s="275" t="s">
        <v>118</v>
      </c>
      <c r="C10" s="276"/>
      <c r="D10" s="277">
        <f>'LIQ Jahr1'!D43</f>
        <v>0</v>
      </c>
      <c r="E10" s="277"/>
      <c r="F10" s="277"/>
      <c r="G10" s="278"/>
      <c r="H10" s="109"/>
      <c r="I10" s="273" t="s">
        <v>364</v>
      </c>
      <c r="J10" s="109"/>
      <c r="K10" s="264"/>
      <c r="L10" s="264"/>
      <c r="M10" s="264"/>
      <c r="N10" s="264"/>
      <c r="O10" s="264"/>
      <c r="P10" s="264"/>
      <c r="Q10" s="264"/>
      <c r="R10" s="264"/>
      <c r="S10" s="264"/>
      <c r="T10" s="264"/>
      <c r="U10" s="264"/>
      <c r="V10" s="264"/>
      <c r="W10" s="264"/>
      <c r="X10" s="264"/>
      <c r="Y10" s="264"/>
      <c r="Z10" s="264"/>
    </row>
    <row r="11" ht="14.25" customHeight="1">
      <c r="A11" s="279"/>
      <c r="B11" s="275" t="s">
        <v>365</v>
      </c>
      <c r="C11" s="276"/>
      <c r="D11" s="73">
        <v>0.0</v>
      </c>
      <c r="E11" s="73"/>
      <c r="F11" s="73"/>
      <c r="G11" s="80"/>
      <c r="H11" s="109"/>
      <c r="I11" s="273" t="s">
        <v>366</v>
      </c>
      <c r="J11" s="109"/>
      <c r="K11" s="264"/>
      <c r="L11" s="264"/>
      <c r="M11" s="264"/>
      <c r="N11" s="264"/>
      <c r="O11" s="264"/>
      <c r="P11" s="264"/>
      <c r="Q11" s="264"/>
      <c r="R11" s="264"/>
      <c r="S11" s="264"/>
      <c r="T11" s="264"/>
      <c r="U11" s="264"/>
      <c r="V11" s="264"/>
      <c r="W11" s="264"/>
      <c r="X11" s="264"/>
      <c r="Y11" s="264"/>
      <c r="Z11" s="264"/>
    </row>
    <row r="12" ht="14.25" customHeight="1">
      <c r="A12" s="279"/>
      <c r="B12" s="275" t="s">
        <v>367</v>
      </c>
      <c r="C12" s="276"/>
      <c r="D12" s="73">
        <v>0.0</v>
      </c>
      <c r="E12" s="73"/>
      <c r="F12" s="73"/>
      <c r="G12" s="80"/>
      <c r="H12" s="109"/>
      <c r="I12" s="273" t="s">
        <v>368</v>
      </c>
      <c r="J12" s="109"/>
      <c r="K12" s="264"/>
      <c r="L12" s="264"/>
      <c r="M12" s="264"/>
      <c r="N12" s="264"/>
      <c r="O12" s="264"/>
      <c r="P12" s="264"/>
      <c r="Q12" s="264"/>
      <c r="R12" s="264"/>
      <c r="S12" s="264"/>
      <c r="T12" s="264"/>
      <c r="U12" s="264"/>
      <c r="V12" s="264"/>
      <c r="W12" s="264"/>
      <c r="X12" s="264"/>
      <c r="Y12" s="264"/>
      <c r="Z12" s="264"/>
    </row>
    <row r="13" ht="14.25" customHeight="1">
      <c r="A13" s="279"/>
      <c r="B13" s="275" t="s">
        <v>369</v>
      </c>
      <c r="C13" s="276"/>
      <c r="D13" s="73">
        <v>0.0</v>
      </c>
      <c r="E13" s="73"/>
      <c r="F13" s="73"/>
      <c r="G13" s="80"/>
      <c r="H13" s="109"/>
      <c r="I13" s="273" t="s">
        <v>370</v>
      </c>
      <c r="J13" s="109"/>
      <c r="K13" s="264"/>
      <c r="L13" s="264"/>
      <c r="M13" s="264"/>
      <c r="N13" s="264"/>
      <c r="O13" s="264"/>
      <c r="P13" s="264"/>
      <c r="Q13" s="264"/>
      <c r="R13" s="264"/>
      <c r="S13" s="264"/>
      <c r="T13" s="264"/>
      <c r="U13" s="264"/>
      <c r="V13" s="264"/>
      <c r="W13" s="264"/>
      <c r="X13" s="264"/>
      <c r="Y13" s="264"/>
      <c r="Z13" s="264"/>
    </row>
    <row r="14" ht="14.25" customHeight="1">
      <c r="A14" s="279"/>
      <c r="B14" s="275" t="s">
        <v>371</v>
      </c>
      <c r="C14" s="276"/>
      <c r="D14" s="73">
        <v>0.0</v>
      </c>
      <c r="E14" s="73"/>
      <c r="F14" s="73"/>
      <c r="G14" s="80"/>
      <c r="H14" s="109"/>
      <c r="I14" s="273" t="s">
        <v>372</v>
      </c>
      <c r="J14" s="109"/>
      <c r="K14" s="264"/>
      <c r="L14" s="264"/>
      <c r="M14" s="264"/>
      <c r="N14" s="264"/>
      <c r="O14" s="264"/>
      <c r="P14" s="264"/>
      <c r="Q14" s="264"/>
      <c r="R14" s="264"/>
      <c r="S14" s="264"/>
      <c r="T14" s="264"/>
      <c r="U14" s="264"/>
      <c r="V14" s="264"/>
      <c r="W14" s="264"/>
      <c r="X14" s="264"/>
      <c r="Y14" s="264"/>
      <c r="Z14" s="264"/>
    </row>
    <row r="15" ht="14.25" customHeight="1">
      <c r="A15" s="279"/>
      <c r="B15" s="275" t="s">
        <v>373</v>
      </c>
      <c r="C15" s="276"/>
      <c r="D15" s="73">
        <v>0.0</v>
      </c>
      <c r="E15" s="73"/>
      <c r="F15" s="73"/>
      <c r="G15" s="80"/>
      <c r="H15" s="109"/>
      <c r="I15" s="273" t="s">
        <v>374</v>
      </c>
      <c r="J15" s="109"/>
      <c r="K15" s="264"/>
      <c r="L15" s="264"/>
      <c r="M15" s="264"/>
      <c r="N15" s="264"/>
      <c r="O15" s="264"/>
      <c r="P15" s="264"/>
      <c r="Q15" s="264"/>
      <c r="R15" s="264"/>
      <c r="S15" s="264"/>
      <c r="T15" s="264"/>
      <c r="U15" s="264"/>
      <c r="V15" s="264"/>
      <c r="W15" s="264"/>
      <c r="X15" s="264"/>
      <c r="Y15" s="264"/>
      <c r="Z15" s="264"/>
    </row>
    <row r="16" ht="14.25" customHeight="1">
      <c r="A16" s="280"/>
      <c r="B16" s="275" t="s">
        <v>375</v>
      </c>
      <c r="C16" s="276"/>
      <c r="D16" s="277">
        <f>E9/3+F9/6+G9/12</f>
        <v>0</v>
      </c>
      <c r="E16" s="277"/>
      <c r="F16" s="277"/>
      <c r="G16" s="278"/>
      <c r="H16" s="109"/>
      <c r="I16" s="273" t="s">
        <v>376</v>
      </c>
      <c r="J16" s="109"/>
      <c r="K16" s="264"/>
      <c r="L16" s="264"/>
      <c r="M16" s="264"/>
      <c r="N16" s="264"/>
      <c r="O16" s="264"/>
      <c r="P16" s="264"/>
      <c r="Q16" s="264"/>
      <c r="R16" s="264"/>
      <c r="S16" s="264"/>
      <c r="T16" s="264"/>
      <c r="U16" s="264"/>
      <c r="V16" s="264"/>
      <c r="W16" s="264"/>
      <c r="X16" s="264"/>
      <c r="Y16" s="264"/>
      <c r="Z16" s="264"/>
    </row>
    <row r="17" ht="14.25" customHeight="1">
      <c r="A17" s="15"/>
      <c r="B17" s="196"/>
      <c r="C17" s="276"/>
      <c r="D17" s="277"/>
      <c r="E17" s="277"/>
      <c r="F17" s="277"/>
      <c r="G17" s="278"/>
      <c r="H17" s="109"/>
      <c r="I17" s="273"/>
      <c r="J17" s="109"/>
      <c r="K17" s="264"/>
      <c r="L17" s="264"/>
      <c r="M17" s="264"/>
      <c r="N17" s="264"/>
      <c r="O17" s="264"/>
      <c r="P17" s="264"/>
      <c r="Q17" s="264"/>
      <c r="R17" s="264"/>
      <c r="S17" s="264"/>
      <c r="T17" s="264"/>
      <c r="U17" s="264"/>
      <c r="V17" s="264"/>
      <c r="W17" s="264"/>
      <c r="X17" s="264"/>
      <c r="Y17" s="264"/>
      <c r="Z17" s="264"/>
    </row>
    <row r="18" ht="14.25" customHeight="1">
      <c r="A18" s="190" t="s">
        <v>280</v>
      </c>
      <c r="B18" s="191" t="s">
        <v>377</v>
      </c>
      <c r="C18" s="272"/>
      <c r="D18" s="193">
        <f t="shared" ref="D18:G18" si="2">D20+D30+D37+D45</f>
        <v>0</v>
      </c>
      <c r="E18" s="193">
        <f t="shared" si="2"/>
        <v>0</v>
      </c>
      <c r="F18" s="193">
        <f t="shared" si="2"/>
        <v>0</v>
      </c>
      <c r="G18" s="193">
        <f t="shared" si="2"/>
        <v>0</v>
      </c>
      <c r="H18" s="109"/>
      <c r="I18" s="273"/>
      <c r="J18" s="109"/>
      <c r="K18" s="264"/>
      <c r="L18" s="264"/>
      <c r="M18" s="264"/>
      <c r="N18" s="264"/>
      <c r="O18" s="264"/>
      <c r="P18" s="264"/>
      <c r="Q18" s="264"/>
      <c r="R18" s="264"/>
      <c r="S18" s="264"/>
      <c r="T18" s="264"/>
      <c r="U18" s="264"/>
      <c r="V18" s="264"/>
      <c r="W18" s="264"/>
      <c r="X18" s="264"/>
      <c r="Y18" s="264"/>
      <c r="Z18" s="264"/>
    </row>
    <row r="19" ht="14.25" customHeight="1">
      <c r="A19" s="15"/>
      <c r="B19" s="196"/>
      <c r="C19" s="276"/>
      <c r="D19" s="277"/>
      <c r="E19" s="277"/>
      <c r="F19" s="277"/>
      <c r="G19" s="278"/>
      <c r="H19" s="109"/>
      <c r="I19" s="273"/>
      <c r="J19" s="109"/>
      <c r="K19" s="264"/>
      <c r="L19" s="264"/>
      <c r="M19" s="264"/>
      <c r="N19" s="264"/>
      <c r="O19" s="264"/>
      <c r="P19" s="264"/>
      <c r="Q19" s="264"/>
      <c r="R19" s="264"/>
      <c r="S19" s="264"/>
      <c r="T19" s="264"/>
      <c r="U19" s="264"/>
      <c r="V19" s="264"/>
      <c r="W19" s="264"/>
      <c r="X19" s="264"/>
      <c r="Y19" s="264"/>
      <c r="Z19" s="264"/>
    </row>
    <row r="20" ht="14.25" customHeight="1">
      <c r="A20" s="200" t="s">
        <v>378</v>
      </c>
      <c r="B20" s="210" t="s">
        <v>379</v>
      </c>
      <c r="C20" s="281"/>
      <c r="D20" s="203">
        <f t="shared" ref="D20:G20" si="3">SUM(D21:D28)</f>
        <v>0</v>
      </c>
      <c r="E20" s="203">
        <f t="shared" si="3"/>
        <v>0</v>
      </c>
      <c r="F20" s="203">
        <f t="shared" si="3"/>
        <v>0</v>
      </c>
      <c r="G20" s="203">
        <f t="shared" si="3"/>
        <v>0</v>
      </c>
      <c r="H20" s="109"/>
      <c r="I20" s="273"/>
      <c r="J20" s="109"/>
      <c r="K20" s="264"/>
      <c r="L20" s="264"/>
      <c r="M20" s="264"/>
      <c r="N20" s="264"/>
      <c r="O20" s="264"/>
      <c r="P20" s="264"/>
      <c r="Q20" s="264"/>
      <c r="R20" s="264"/>
      <c r="S20" s="264"/>
      <c r="T20" s="264"/>
      <c r="U20" s="264"/>
      <c r="V20" s="264"/>
      <c r="W20" s="264"/>
      <c r="X20" s="264"/>
      <c r="Y20" s="264"/>
      <c r="Z20" s="264"/>
    </row>
    <row r="21" ht="14.25" customHeight="1">
      <c r="A21" s="279"/>
      <c r="B21" s="275" t="s">
        <v>380</v>
      </c>
      <c r="C21" s="276"/>
      <c r="D21" s="73">
        <v>0.0</v>
      </c>
      <c r="E21" s="73"/>
      <c r="F21" s="73"/>
      <c r="G21" s="80"/>
      <c r="H21" s="109"/>
      <c r="I21" s="273" t="s">
        <v>381</v>
      </c>
      <c r="J21" s="109"/>
      <c r="K21" s="264"/>
      <c r="L21" s="264"/>
      <c r="M21" s="264"/>
      <c r="N21" s="264"/>
      <c r="O21" s="264"/>
      <c r="P21" s="264"/>
      <c r="Q21" s="264"/>
      <c r="R21" s="264"/>
      <c r="S21" s="264"/>
      <c r="T21" s="264"/>
      <c r="U21" s="264"/>
      <c r="V21" s="264"/>
      <c r="W21" s="264"/>
      <c r="X21" s="264"/>
      <c r="Y21" s="264"/>
      <c r="Z21" s="264"/>
    </row>
    <row r="22" ht="14.25" customHeight="1">
      <c r="A22" s="279"/>
      <c r="B22" s="275" t="s">
        <v>296</v>
      </c>
      <c r="C22" s="276"/>
      <c r="D22" s="73">
        <v>0.0</v>
      </c>
      <c r="E22" s="73"/>
      <c r="F22" s="73"/>
      <c r="G22" s="80"/>
      <c r="H22" s="109"/>
      <c r="I22" s="273" t="s">
        <v>382</v>
      </c>
      <c r="J22" s="109"/>
      <c r="K22" s="264"/>
      <c r="L22" s="264"/>
      <c r="M22" s="264"/>
      <c r="N22" s="264"/>
      <c r="O22" s="264"/>
      <c r="P22" s="264"/>
      <c r="Q22" s="264"/>
      <c r="R22" s="264"/>
      <c r="S22" s="264"/>
      <c r="T22" s="264"/>
      <c r="U22" s="264"/>
      <c r="V22" s="264"/>
      <c r="W22" s="264"/>
      <c r="X22" s="264"/>
      <c r="Y22" s="264"/>
      <c r="Z22" s="264"/>
    </row>
    <row r="23" ht="14.25" customHeight="1">
      <c r="A23" s="279"/>
      <c r="B23" s="275" t="s">
        <v>297</v>
      </c>
      <c r="C23" s="276"/>
      <c r="D23" s="73">
        <v>0.0</v>
      </c>
      <c r="E23" s="73"/>
      <c r="F23" s="73"/>
      <c r="G23" s="80"/>
      <c r="H23" s="109"/>
      <c r="I23" s="273" t="s">
        <v>383</v>
      </c>
      <c r="J23" s="109"/>
      <c r="K23" s="264"/>
      <c r="L23" s="264"/>
      <c r="M23" s="264"/>
      <c r="N23" s="264"/>
      <c r="O23" s="264"/>
      <c r="P23" s="264"/>
      <c r="Q23" s="264"/>
      <c r="R23" s="264"/>
      <c r="S23" s="264"/>
      <c r="T23" s="264"/>
      <c r="U23" s="264"/>
      <c r="V23" s="264"/>
      <c r="W23" s="264"/>
      <c r="X23" s="264"/>
      <c r="Y23" s="264"/>
      <c r="Z23" s="264"/>
    </row>
    <row r="24" ht="14.25" customHeight="1">
      <c r="A24" s="279"/>
      <c r="B24" s="275" t="s">
        <v>384</v>
      </c>
      <c r="C24" s="276"/>
      <c r="D24" s="73">
        <v>0.0</v>
      </c>
      <c r="E24" s="73"/>
      <c r="F24" s="73"/>
      <c r="G24" s="80"/>
      <c r="H24" s="109"/>
      <c r="I24" s="273" t="s">
        <v>385</v>
      </c>
      <c r="J24" s="109"/>
      <c r="K24" s="264"/>
      <c r="L24" s="264"/>
      <c r="M24" s="264"/>
      <c r="N24" s="264"/>
      <c r="O24" s="264"/>
      <c r="P24" s="264"/>
      <c r="Q24" s="264"/>
      <c r="R24" s="264"/>
      <c r="S24" s="264"/>
      <c r="T24" s="264"/>
      <c r="U24" s="264"/>
      <c r="V24" s="264"/>
      <c r="W24" s="264"/>
      <c r="X24" s="264"/>
      <c r="Y24" s="264"/>
      <c r="Z24" s="264"/>
    </row>
    <row r="25" ht="14.25" customHeight="1">
      <c r="A25" s="279"/>
      <c r="B25" s="275" t="s">
        <v>386</v>
      </c>
      <c r="C25" s="276"/>
      <c r="D25" s="73">
        <v>0.0</v>
      </c>
      <c r="E25" s="73"/>
      <c r="F25" s="73"/>
      <c r="G25" s="80"/>
      <c r="H25" s="109"/>
      <c r="I25" s="273" t="s">
        <v>387</v>
      </c>
      <c r="J25" s="109"/>
      <c r="K25" s="264"/>
      <c r="L25" s="264"/>
      <c r="M25" s="264"/>
      <c r="N25" s="264"/>
      <c r="O25" s="264"/>
      <c r="P25" s="264"/>
      <c r="Q25" s="264"/>
      <c r="R25" s="264"/>
      <c r="S25" s="264"/>
      <c r="T25" s="264"/>
      <c r="U25" s="264"/>
      <c r="V25" s="264"/>
      <c r="W25" s="264"/>
      <c r="X25" s="264"/>
      <c r="Y25" s="264"/>
      <c r="Z25" s="264"/>
    </row>
    <row r="26" ht="14.25" customHeight="1">
      <c r="A26" s="279"/>
      <c r="B26" s="275" t="s">
        <v>388</v>
      </c>
      <c r="C26" s="276"/>
      <c r="D26" s="73"/>
      <c r="E26" s="73">
        <v>0.0</v>
      </c>
      <c r="F26" s="73"/>
      <c r="G26" s="80"/>
      <c r="H26" s="109"/>
      <c r="I26" s="273" t="s">
        <v>389</v>
      </c>
      <c r="J26" s="109"/>
      <c r="K26" s="264"/>
      <c r="L26" s="264"/>
      <c r="M26" s="264"/>
      <c r="N26" s="264"/>
      <c r="O26" s="264"/>
      <c r="P26" s="264"/>
      <c r="Q26" s="264"/>
      <c r="R26" s="264"/>
      <c r="S26" s="264"/>
      <c r="T26" s="264"/>
      <c r="U26" s="264"/>
      <c r="V26" s="264"/>
      <c r="W26" s="264"/>
      <c r="X26" s="264"/>
      <c r="Y26" s="264"/>
      <c r="Z26" s="264"/>
    </row>
    <row r="27" ht="14.25" customHeight="1">
      <c r="A27" s="279"/>
      <c r="B27" s="275" t="s">
        <v>390</v>
      </c>
      <c r="C27" s="276"/>
      <c r="D27" s="73">
        <v>0.0</v>
      </c>
      <c r="E27" s="73"/>
      <c r="F27" s="73"/>
      <c r="G27" s="80"/>
      <c r="H27" s="109"/>
      <c r="I27" s="273" t="s">
        <v>391</v>
      </c>
      <c r="J27" s="109"/>
      <c r="K27" s="264"/>
      <c r="L27" s="264"/>
      <c r="M27" s="264"/>
      <c r="N27" s="264"/>
      <c r="O27" s="264"/>
      <c r="P27" s="264"/>
      <c r="Q27" s="264"/>
      <c r="R27" s="264"/>
      <c r="S27" s="264"/>
      <c r="T27" s="264"/>
      <c r="U27" s="264"/>
      <c r="V27" s="264"/>
      <c r="W27" s="264"/>
      <c r="X27" s="264"/>
      <c r="Y27" s="264"/>
      <c r="Z27" s="264"/>
    </row>
    <row r="28" ht="14.25" customHeight="1">
      <c r="A28" s="280"/>
      <c r="B28" s="275" t="s">
        <v>392</v>
      </c>
      <c r="C28" s="276"/>
      <c r="D28" s="277">
        <f>E20/3+F20/6+G20/12</f>
        <v>0</v>
      </c>
      <c r="E28" s="277"/>
      <c r="F28" s="277"/>
      <c r="G28" s="278"/>
      <c r="H28" s="109"/>
      <c r="I28" s="273"/>
      <c r="J28" s="109"/>
      <c r="K28" s="264"/>
      <c r="L28" s="264"/>
      <c r="M28" s="264"/>
      <c r="N28" s="264"/>
      <c r="O28" s="264"/>
      <c r="P28" s="264"/>
      <c r="Q28" s="264"/>
      <c r="R28" s="264"/>
      <c r="S28" s="264"/>
      <c r="T28" s="264"/>
      <c r="U28" s="264"/>
      <c r="V28" s="264"/>
      <c r="W28" s="264"/>
      <c r="X28" s="264"/>
      <c r="Y28" s="264"/>
      <c r="Z28" s="264"/>
    </row>
    <row r="29" ht="14.25" customHeight="1">
      <c r="A29" s="15"/>
      <c r="B29" s="196"/>
      <c r="C29" s="276"/>
      <c r="D29" s="277"/>
      <c r="E29" s="277"/>
      <c r="F29" s="277"/>
      <c r="G29" s="278"/>
      <c r="H29" s="109"/>
      <c r="I29" s="273"/>
      <c r="J29" s="109"/>
      <c r="K29" s="264"/>
      <c r="L29" s="264"/>
      <c r="M29" s="264"/>
      <c r="N29" s="264"/>
      <c r="O29" s="264"/>
      <c r="P29" s="264"/>
      <c r="Q29" s="264"/>
      <c r="R29" s="264"/>
      <c r="S29" s="264"/>
      <c r="T29" s="264"/>
      <c r="U29" s="264"/>
      <c r="V29" s="264"/>
      <c r="W29" s="264"/>
      <c r="X29" s="264"/>
      <c r="Y29" s="264"/>
      <c r="Z29" s="264"/>
    </row>
    <row r="30" ht="14.25" customHeight="1">
      <c r="A30" s="200" t="s">
        <v>393</v>
      </c>
      <c r="B30" s="210" t="s">
        <v>394</v>
      </c>
      <c r="C30" s="281"/>
      <c r="D30" s="203">
        <f>SUM(D31:D36)+E30/3+F30/6+G30/12</f>
        <v>0</v>
      </c>
      <c r="E30" s="203">
        <f t="shared" ref="E30:G30" si="4">SUM(E31:E36)</f>
        <v>0</v>
      </c>
      <c r="F30" s="203">
        <f t="shared" si="4"/>
        <v>0</v>
      </c>
      <c r="G30" s="203">
        <f t="shared" si="4"/>
        <v>0</v>
      </c>
      <c r="H30" s="109"/>
      <c r="I30" s="273"/>
      <c r="J30" s="109"/>
      <c r="K30" s="264"/>
      <c r="L30" s="264"/>
      <c r="M30" s="264"/>
      <c r="N30" s="264"/>
      <c r="O30" s="264"/>
      <c r="P30" s="264"/>
      <c r="Q30" s="264"/>
      <c r="R30" s="264"/>
      <c r="S30" s="264"/>
      <c r="T30" s="264"/>
      <c r="U30" s="264"/>
      <c r="V30" s="264"/>
      <c r="W30" s="264"/>
      <c r="X30" s="264"/>
      <c r="Y30" s="264"/>
      <c r="Z30" s="264"/>
    </row>
    <row r="31" ht="14.25" customHeight="1">
      <c r="A31" s="279"/>
      <c r="B31" s="275" t="s">
        <v>395</v>
      </c>
      <c r="C31" s="276"/>
      <c r="D31" s="73">
        <v>0.0</v>
      </c>
      <c r="E31" s="73"/>
      <c r="F31" s="73"/>
      <c r="G31" s="80"/>
      <c r="H31" s="109"/>
      <c r="I31" s="273" t="s">
        <v>396</v>
      </c>
      <c r="J31" s="109"/>
      <c r="K31" s="264"/>
      <c r="L31" s="264"/>
      <c r="M31" s="264"/>
      <c r="N31" s="264"/>
      <c r="O31" s="264"/>
      <c r="P31" s="264"/>
      <c r="Q31" s="264"/>
      <c r="R31" s="264"/>
      <c r="S31" s="264"/>
      <c r="T31" s="264"/>
      <c r="U31" s="264"/>
      <c r="V31" s="264"/>
      <c r="W31" s="264"/>
      <c r="X31" s="264"/>
      <c r="Y31" s="264"/>
      <c r="Z31" s="264"/>
    </row>
    <row r="32" ht="14.25" customHeight="1">
      <c r="A32" s="279"/>
      <c r="B32" s="275" t="s">
        <v>397</v>
      </c>
      <c r="C32" s="276"/>
      <c r="D32" s="73"/>
      <c r="E32" s="73">
        <v>0.0</v>
      </c>
      <c r="F32" s="73"/>
      <c r="G32" s="80"/>
      <c r="H32" s="109"/>
      <c r="I32" s="273" t="s">
        <v>398</v>
      </c>
      <c r="J32" s="109"/>
      <c r="K32" s="264"/>
      <c r="L32" s="264"/>
      <c r="M32" s="264"/>
      <c r="N32" s="264"/>
      <c r="O32" s="264"/>
      <c r="P32" s="264"/>
      <c r="Q32" s="264"/>
      <c r="R32" s="264"/>
      <c r="S32" s="264"/>
      <c r="T32" s="264"/>
      <c r="U32" s="264"/>
      <c r="V32" s="264"/>
      <c r="W32" s="264"/>
      <c r="X32" s="264"/>
      <c r="Y32" s="264"/>
      <c r="Z32" s="264"/>
    </row>
    <row r="33" ht="15.75" customHeight="1">
      <c r="A33" s="279"/>
      <c r="B33" s="275" t="s">
        <v>399</v>
      </c>
      <c r="C33" s="276"/>
      <c r="D33" s="73">
        <v>0.0</v>
      </c>
      <c r="E33" s="73"/>
      <c r="F33" s="73"/>
      <c r="G33" s="80">
        <v>0.0</v>
      </c>
      <c r="H33" s="109"/>
      <c r="I33" s="273" t="s">
        <v>400</v>
      </c>
      <c r="J33" s="109"/>
      <c r="K33" s="264"/>
      <c r="L33" s="264"/>
      <c r="M33" s="264"/>
      <c r="N33" s="264"/>
      <c r="O33" s="264"/>
      <c r="P33" s="264"/>
      <c r="Q33" s="264"/>
      <c r="R33" s="264"/>
      <c r="S33" s="264"/>
      <c r="T33" s="264"/>
      <c r="U33" s="264"/>
      <c r="V33" s="264"/>
      <c r="W33" s="264"/>
      <c r="X33" s="264"/>
      <c r="Y33" s="264"/>
      <c r="Z33" s="264"/>
    </row>
    <row r="34" ht="14.25" customHeight="1">
      <c r="A34" s="279"/>
      <c r="B34" s="275" t="s">
        <v>401</v>
      </c>
      <c r="C34" s="276"/>
      <c r="D34" s="73">
        <v>0.0</v>
      </c>
      <c r="E34" s="73"/>
      <c r="F34" s="73"/>
      <c r="G34" s="80"/>
      <c r="H34" s="109"/>
      <c r="I34" s="273" t="s">
        <v>402</v>
      </c>
      <c r="J34" s="109"/>
      <c r="K34" s="264"/>
      <c r="L34" s="264"/>
      <c r="M34" s="264"/>
      <c r="N34" s="264"/>
      <c r="O34" s="264"/>
      <c r="P34" s="264"/>
      <c r="Q34" s="264"/>
      <c r="R34" s="264"/>
      <c r="S34" s="264"/>
      <c r="T34" s="264"/>
      <c r="U34" s="264"/>
      <c r="V34" s="264"/>
      <c r="W34" s="264"/>
      <c r="X34" s="264"/>
      <c r="Y34" s="264"/>
      <c r="Z34" s="264"/>
    </row>
    <row r="35" ht="14.25" customHeight="1">
      <c r="A35" s="279"/>
      <c r="B35" s="275" t="s">
        <v>292</v>
      </c>
      <c r="C35" s="276"/>
      <c r="D35" s="73">
        <v>0.0</v>
      </c>
      <c r="E35" s="73"/>
      <c r="F35" s="73"/>
      <c r="G35" s="80"/>
      <c r="H35" s="109"/>
      <c r="I35" s="273"/>
      <c r="J35" s="109"/>
      <c r="K35" s="264"/>
      <c r="L35" s="264"/>
      <c r="M35" s="264"/>
      <c r="N35" s="264"/>
      <c r="O35" s="264"/>
      <c r="P35" s="264"/>
      <c r="Q35" s="264"/>
      <c r="R35" s="264"/>
      <c r="S35" s="264"/>
      <c r="T35" s="264"/>
      <c r="U35" s="264"/>
      <c r="V35" s="264"/>
      <c r="W35" s="264"/>
      <c r="X35" s="264"/>
      <c r="Y35" s="264"/>
      <c r="Z35" s="264"/>
    </row>
    <row r="36" ht="14.25" customHeight="1">
      <c r="A36" s="109"/>
      <c r="B36" s="13" t="s">
        <v>403</v>
      </c>
      <c r="C36" s="276"/>
      <c r="D36" s="80">
        <v>0.0</v>
      </c>
      <c r="E36" s="80"/>
      <c r="F36" s="80"/>
      <c r="G36" s="80">
        <v>0.0</v>
      </c>
      <c r="H36" s="109"/>
      <c r="I36" s="273"/>
      <c r="J36" s="109"/>
      <c r="K36" s="264"/>
      <c r="L36" s="264"/>
      <c r="M36" s="264"/>
      <c r="N36" s="264"/>
      <c r="O36" s="264"/>
      <c r="P36" s="264"/>
      <c r="Q36" s="264"/>
      <c r="R36" s="264"/>
      <c r="S36" s="264"/>
      <c r="T36" s="264"/>
      <c r="U36" s="264"/>
      <c r="V36" s="264"/>
      <c r="W36" s="264"/>
      <c r="X36" s="264"/>
      <c r="Y36" s="264"/>
      <c r="Z36" s="264"/>
    </row>
    <row r="37" ht="14.25" customHeight="1">
      <c r="A37" s="200" t="s">
        <v>404</v>
      </c>
      <c r="B37" s="210" t="s">
        <v>405</v>
      </c>
      <c r="C37" s="281"/>
      <c r="D37" s="203">
        <f t="shared" ref="D37:G37" si="5">SUM(D38:D43)</f>
        <v>0</v>
      </c>
      <c r="E37" s="203">
        <f t="shared" si="5"/>
        <v>0</v>
      </c>
      <c r="F37" s="203">
        <f t="shared" si="5"/>
        <v>0</v>
      </c>
      <c r="G37" s="203">
        <f t="shared" si="5"/>
        <v>0</v>
      </c>
      <c r="H37" s="109"/>
      <c r="I37" s="273"/>
      <c r="J37" s="109"/>
      <c r="K37" s="264"/>
      <c r="L37" s="264"/>
      <c r="M37" s="264"/>
      <c r="N37" s="264"/>
      <c r="O37" s="264"/>
      <c r="P37" s="264"/>
      <c r="Q37" s="264"/>
      <c r="R37" s="264"/>
      <c r="S37" s="264"/>
      <c r="T37" s="264"/>
      <c r="U37" s="264"/>
      <c r="V37" s="264"/>
      <c r="W37" s="264"/>
      <c r="X37" s="264"/>
      <c r="Y37" s="264"/>
      <c r="Z37" s="264"/>
    </row>
    <row r="38" ht="14.25" customHeight="1">
      <c r="A38" s="279"/>
      <c r="B38" s="275" t="s">
        <v>406</v>
      </c>
      <c r="C38" s="282"/>
      <c r="D38" s="73">
        <v>0.0</v>
      </c>
      <c r="E38" s="73"/>
      <c r="F38" s="73"/>
      <c r="G38" s="80"/>
      <c r="H38" s="109"/>
      <c r="I38" s="273" t="s">
        <v>407</v>
      </c>
      <c r="J38" s="109"/>
      <c r="K38" s="264"/>
      <c r="L38" s="264"/>
      <c r="M38" s="264"/>
      <c r="N38" s="264"/>
      <c r="O38" s="264"/>
      <c r="P38" s="264"/>
      <c r="Q38" s="264"/>
      <c r="R38" s="264"/>
      <c r="S38" s="264"/>
      <c r="T38" s="264"/>
      <c r="U38" s="264"/>
      <c r="V38" s="264"/>
      <c r="W38" s="264"/>
      <c r="X38" s="264"/>
      <c r="Y38" s="264"/>
      <c r="Z38" s="264"/>
    </row>
    <row r="39" ht="14.25" customHeight="1">
      <c r="A39" s="279"/>
      <c r="B39" s="275" t="s">
        <v>408</v>
      </c>
      <c r="C39" s="282"/>
      <c r="D39" s="73">
        <v>0.0</v>
      </c>
      <c r="E39" s="73"/>
      <c r="F39" s="73"/>
      <c r="G39" s="80"/>
      <c r="H39" s="109"/>
      <c r="I39" s="273" t="s">
        <v>409</v>
      </c>
      <c r="J39" s="109"/>
      <c r="K39" s="264"/>
      <c r="L39" s="264"/>
      <c r="M39" s="264"/>
      <c r="N39" s="264"/>
      <c r="O39" s="264"/>
      <c r="P39" s="264"/>
      <c r="Q39" s="264"/>
      <c r="R39" s="264"/>
      <c r="S39" s="264"/>
      <c r="T39" s="264"/>
      <c r="U39" s="264"/>
      <c r="V39" s="264"/>
      <c r="W39" s="264"/>
      <c r="X39" s="264"/>
      <c r="Y39" s="264"/>
      <c r="Z39" s="264"/>
    </row>
    <row r="40" ht="14.25" customHeight="1">
      <c r="A40" s="280"/>
      <c r="B40" s="275" t="s">
        <v>410</v>
      </c>
      <c r="C40" s="282"/>
      <c r="D40" s="73">
        <v>0.0</v>
      </c>
      <c r="E40" s="73"/>
      <c r="F40" s="73"/>
      <c r="G40" s="80"/>
      <c r="H40" s="109"/>
      <c r="I40" s="273" t="s">
        <v>411</v>
      </c>
      <c r="J40" s="109"/>
      <c r="K40" s="264"/>
      <c r="L40" s="264"/>
      <c r="M40" s="264"/>
      <c r="N40" s="264"/>
      <c r="O40" s="264"/>
      <c r="P40" s="264"/>
      <c r="Q40" s="264"/>
      <c r="R40" s="264"/>
      <c r="S40" s="264"/>
      <c r="T40" s="264"/>
      <c r="U40" s="264"/>
      <c r="V40" s="264"/>
      <c r="W40" s="264"/>
      <c r="X40" s="264"/>
      <c r="Y40" s="264"/>
      <c r="Z40" s="264"/>
    </row>
    <row r="41" ht="14.25" customHeight="1">
      <c r="A41" s="280"/>
      <c r="B41" s="275" t="s">
        <v>412</v>
      </c>
      <c r="C41" s="282"/>
      <c r="D41" s="73">
        <v>0.0</v>
      </c>
      <c r="E41" s="73"/>
      <c r="F41" s="73"/>
      <c r="G41" s="80"/>
      <c r="H41" s="109"/>
      <c r="I41" s="273" t="s">
        <v>413</v>
      </c>
      <c r="J41" s="109"/>
      <c r="K41" s="264"/>
      <c r="L41" s="264"/>
      <c r="M41" s="264"/>
      <c r="N41" s="264"/>
      <c r="O41" s="264"/>
      <c r="P41" s="264"/>
      <c r="Q41" s="264"/>
      <c r="R41" s="264"/>
      <c r="S41" s="264"/>
      <c r="T41" s="264"/>
      <c r="U41" s="264"/>
      <c r="V41" s="264"/>
      <c r="W41" s="264"/>
      <c r="X41" s="264"/>
      <c r="Y41" s="264"/>
      <c r="Z41" s="264"/>
    </row>
    <row r="42" ht="14.25" customHeight="1">
      <c r="A42" s="280"/>
      <c r="B42" s="275" t="s">
        <v>414</v>
      </c>
      <c r="C42" s="282"/>
      <c r="D42" s="73">
        <v>0.0</v>
      </c>
      <c r="E42" s="73"/>
      <c r="F42" s="73"/>
      <c r="G42" s="80"/>
      <c r="H42" s="109"/>
      <c r="I42" s="273" t="s">
        <v>415</v>
      </c>
      <c r="J42" s="109"/>
      <c r="K42" s="264"/>
      <c r="L42" s="264"/>
      <c r="M42" s="264"/>
      <c r="N42" s="264"/>
      <c r="O42" s="264"/>
      <c r="P42" s="264"/>
      <c r="Q42" s="264"/>
      <c r="R42" s="264"/>
      <c r="S42" s="264"/>
      <c r="T42" s="264"/>
      <c r="U42" s="264"/>
      <c r="V42" s="264"/>
      <c r="W42" s="264"/>
      <c r="X42" s="264"/>
      <c r="Y42" s="264"/>
      <c r="Z42" s="264"/>
    </row>
    <row r="43" ht="14.25" customHeight="1">
      <c r="A43" s="280"/>
      <c r="B43" s="275" t="s">
        <v>392</v>
      </c>
      <c r="C43" s="282"/>
      <c r="D43" s="277">
        <f>E37/3+F37/6+G37/12</f>
        <v>0</v>
      </c>
      <c r="E43" s="277"/>
      <c r="F43" s="277"/>
      <c r="G43" s="278"/>
      <c r="H43" s="109"/>
      <c r="I43" s="273"/>
      <c r="J43" s="109"/>
      <c r="K43" s="264"/>
      <c r="L43" s="264"/>
      <c r="M43" s="264"/>
      <c r="N43" s="264"/>
      <c r="O43" s="264"/>
      <c r="P43" s="264"/>
      <c r="Q43" s="264"/>
      <c r="R43" s="264"/>
      <c r="S43" s="264"/>
      <c r="T43" s="264"/>
      <c r="U43" s="264"/>
      <c r="V43" s="264"/>
      <c r="W43" s="264"/>
      <c r="X43" s="264"/>
      <c r="Y43" s="264"/>
      <c r="Z43" s="264"/>
    </row>
    <row r="44" ht="14.25" customHeight="1">
      <c r="A44" s="109"/>
      <c r="B44" s="13"/>
      <c r="C44" s="276"/>
      <c r="D44" s="278"/>
      <c r="E44" s="278"/>
      <c r="F44" s="278"/>
      <c r="G44" s="278"/>
      <c r="H44" s="109"/>
      <c r="I44" s="273"/>
      <c r="J44" s="109"/>
      <c r="K44" s="264"/>
      <c r="L44" s="264"/>
      <c r="M44" s="264"/>
      <c r="N44" s="264"/>
      <c r="O44" s="264"/>
      <c r="P44" s="264"/>
      <c r="Q44" s="264"/>
      <c r="R44" s="264"/>
      <c r="S44" s="264"/>
      <c r="T44" s="264"/>
      <c r="U44" s="264"/>
      <c r="V44" s="264"/>
      <c r="W44" s="264"/>
      <c r="X44" s="264"/>
      <c r="Y44" s="264"/>
      <c r="Z44" s="264"/>
    </row>
    <row r="45" ht="14.25" customHeight="1">
      <c r="A45" s="200" t="s">
        <v>416</v>
      </c>
      <c r="B45" s="210" t="s">
        <v>417</v>
      </c>
      <c r="C45" s="281"/>
      <c r="D45" s="203">
        <f t="shared" ref="D45:G45" si="6">SUM(D46:D53)</f>
        <v>0</v>
      </c>
      <c r="E45" s="203">
        <f t="shared" si="6"/>
        <v>0</v>
      </c>
      <c r="F45" s="203">
        <f t="shared" si="6"/>
        <v>0</v>
      </c>
      <c r="G45" s="203">
        <f t="shared" si="6"/>
        <v>0</v>
      </c>
      <c r="H45" s="109"/>
      <c r="I45" s="273"/>
      <c r="J45" s="109"/>
      <c r="K45" s="264"/>
      <c r="L45" s="264"/>
      <c r="M45" s="264"/>
      <c r="N45" s="264"/>
      <c r="O45" s="264"/>
      <c r="P45" s="264"/>
      <c r="Q45" s="264"/>
      <c r="R45" s="264"/>
      <c r="S45" s="264"/>
      <c r="T45" s="264"/>
      <c r="U45" s="264"/>
      <c r="V45" s="264"/>
      <c r="W45" s="264"/>
      <c r="X45" s="264"/>
      <c r="Y45" s="264"/>
      <c r="Z45" s="264"/>
    </row>
    <row r="46" ht="14.25" customHeight="1">
      <c r="A46" s="279"/>
      <c r="B46" s="275" t="s">
        <v>418</v>
      </c>
      <c r="C46" s="276"/>
      <c r="D46" s="73">
        <v>0.0</v>
      </c>
      <c r="E46" s="73"/>
      <c r="F46" s="73"/>
      <c r="G46" s="80"/>
      <c r="H46" s="109"/>
      <c r="I46" s="273" t="s">
        <v>419</v>
      </c>
      <c r="J46" s="109"/>
      <c r="K46" s="264"/>
      <c r="L46" s="264"/>
      <c r="M46" s="264"/>
      <c r="N46" s="264"/>
      <c r="O46" s="264"/>
      <c r="P46" s="264"/>
      <c r="Q46" s="264"/>
      <c r="R46" s="264"/>
      <c r="S46" s="264"/>
      <c r="T46" s="264"/>
      <c r="U46" s="264"/>
      <c r="V46" s="264"/>
      <c r="W46" s="264"/>
      <c r="X46" s="264"/>
      <c r="Y46" s="264"/>
      <c r="Z46" s="264"/>
    </row>
    <row r="47" ht="14.25" customHeight="1">
      <c r="A47" s="279"/>
      <c r="B47" s="275" t="s">
        <v>420</v>
      </c>
      <c r="C47" s="276"/>
      <c r="D47" s="73">
        <v>0.0</v>
      </c>
      <c r="E47" s="73"/>
      <c r="F47" s="73"/>
      <c r="G47" s="80"/>
      <c r="H47" s="109"/>
      <c r="I47" s="273" t="s">
        <v>421</v>
      </c>
      <c r="J47" s="109"/>
      <c r="K47" s="264"/>
      <c r="L47" s="264"/>
      <c r="M47" s="264"/>
      <c r="N47" s="264"/>
      <c r="O47" s="264"/>
      <c r="P47" s="264"/>
      <c r="Q47" s="264"/>
      <c r="R47" s="264"/>
      <c r="S47" s="264"/>
      <c r="T47" s="264"/>
      <c r="U47" s="264"/>
      <c r="V47" s="264"/>
      <c r="W47" s="264"/>
      <c r="X47" s="264"/>
      <c r="Y47" s="264"/>
      <c r="Z47" s="264"/>
    </row>
    <row r="48" ht="14.25" customHeight="1">
      <c r="A48" s="279"/>
      <c r="B48" s="275" t="s">
        <v>422</v>
      </c>
      <c r="C48" s="276"/>
      <c r="D48" s="73">
        <v>0.0</v>
      </c>
      <c r="E48" s="73"/>
      <c r="F48" s="73"/>
      <c r="G48" s="80"/>
      <c r="H48" s="109"/>
      <c r="I48" s="273" t="s">
        <v>423</v>
      </c>
      <c r="J48" s="109"/>
      <c r="K48" s="264"/>
      <c r="L48" s="264"/>
      <c r="M48" s="264"/>
      <c r="N48" s="264"/>
      <c r="O48" s="264"/>
      <c r="P48" s="264"/>
      <c r="Q48" s="264"/>
      <c r="R48" s="264"/>
      <c r="S48" s="264"/>
      <c r="T48" s="264"/>
      <c r="U48" s="264"/>
      <c r="V48" s="264"/>
      <c r="W48" s="264"/>
      <c r="X48" s="264"/>
      <c r="Y48" s="264"/>
      <c r="Z48" s="264"/>
    </row>
    <row r="49" ht="14.25" customHeight="1">
      <c r="A49" s="279"/>
      <c r="B49" s="275" t="s">
        <v>424</v>
      </c>
      <c r="C49" s="276"/>
      <c r="D49" s="73">
        <v>0.0</v>
      </c>
      <c r="E49" s="73"/>
      <c r="F49" s="73"/>
      <c r="G49" s="80"/>
      <c r="H49" s="109"/>
      <c r="I49" s="273" t="s">
        <v>425</v>
      </c>
      <c r="J49" s="109"/>
      <c r="K49" s="264"/>
      <c r="L49" s="264"/>
      <c r="M49" s="264"/>
      <c r="N49" s="264"/>
      <c r="O49" s="264"/>
      <c r="P49" s="264"/>
      <c r="Q49" s="264"/>
      <c r="R49" s="264"/>
      <c r="S49" s="264"/>
      <c r="T49" s="264"/>
      <c r="U49" s="264"/>
      <c r="V49" s="264"/>
      <c r="W49" s="264"/>
      <c r="X49" s="264"/>
      <c r="Y49" s="264"/>
      <c r="Z49" s="264"/>
    </row>
    <row r="50" ht="14.25" customHeight="1">
      <c r="A50" s="279"/>
      <c r="B50" s="275" t="s">
        <v>426</v>
      </c>
      <c r="C50" s="276"/>
      <c r="D50" s="73">
        <v>0.0</v>
      </c>
      <c r="E50" s="73"/>
      <c r="F50" s="73"/>
      <c r="G50" s="80"/>
      <c r="H50" s="109"/>
      <c r="I50" s="273" t="s">
        <v>427</v>
      </c>
      <c r="J50" s="109"/>
      <c r="K50" s="264"/>
      <c r="L50" s="264"/>
      <c r="M50" s="264"/>
      <c r="N50" s="264"/>
      <c r="O50" s="264"/>
      <c r="P50" s="264"/>
      <c r="Q50" s="264"/>
      <c r="R50" s="264"/>
      <c r="S50" s="264"/>
      <c r="T50" s="264"/>
      <c r="U50" s="264"/>
      <c r="V50" s="264"/>
      <c r="W50" s="264"/>
      <c r="X50" s="264"/>
      <c r="Y50" s="264"/>
      <c r="Z50" s="264"/>
    </row>
    <row r="51" ht="14.25" customHeight="1">
      <c r="A51" s="279"/>
      <c r="B51" s="275" t="s">
        <v>428</v>
      </c>
      <c r="C51" s="276"/>
      <c r="D51" s="73">
        <v>0.0</v>
      </c>
      <c r="E51" s="73"/>
      <c r="F51" s="73"/>
      <c r="G51" s="80"/>
      <c r="H51" s="109"/>
      <c r="I51" s="273" t="s">
        <v>429</v>
      </c>
      <c r="J51" s="109"/>
      <c r="K51" s="264"/>
      <c r="L51" s="264"/>
      <c r="M51" s="264"/>
      <c r="N51" s="264"/>
      <c r="O51" s="264"/>
      <c r="P51" s="264"/>
      <c r="Q51" s="264"/>
      <c r="R51" s="264"/>
      <c r="S51" s="264"/>
      <c r="T51" s="264"/>
      <c r="U51" s="264"/>
      <c r="V51" s="264"/>
      <c r="W51" s="264"/>
      <c r="X51" s="264"/>
      <c r="Y51" s="264"/>
      <c r="Z51" s="264"/>
    </row>
    <row r="52" ht="14.25" customHeight="1">
      <c r="A52" s="280"/>
      <c r="B52" s="275" t="s">
        <v>430</v>
      </c>
      <c r="C52" s="276"/>
      <c r="D52" s="73">
        <v>0.0</v>
      </c>
      <c r="E52" s="73"/>
      <c r="F52" s="73"/>
      <c r="G52" s="80"/>
      <c r="H52" s="109"/>
      <c r="I52" s="273" t="s">
        <v>431</v>
      </c>
      <c r="J52" s="109"/>
      <c r="K52" s="264"/>
      <c r="L52" s="264"/>
      <c r="M52" s="264"/>
      <c r="N52" s="264"/>
      <c r="O52" s="264"/>
      <c r="P52" s="264"/>
      <c r="Q52" s="264"/>
      <c r="R52" s="264"/>
      <c r="S52" s="264"/>
      <c r="T52" s="264"/>
      <c r="U52" s="264"/>
      <c r="V52" s="264"/>
      <c r="W52" s="264"/>
      <c r="X52" s="264"/>
      <c r="Y52" s="264"/>
      <c r="Z52" s="264"/>
    </row>
    <row r="53" ht="14.25" customHeight="1">
      <c r="A53" s="109"/>
      <c r="B53" s="275" t="s">
        <v>392</v>
      </c>
      <c r="C53" s="276"/>
      <c r="D53" s="277">
        <f>E45/3+F45/6+G45/12</f>
        <v>0</v>
      </c>
      <c r="E53" s="277"/>
      <c r="F53" s="277"/>
      <c r="G53" s="278"/>
      <c r="H53" s="109"/>
      <c r="I53" s="273"/>
      <c r="J53" s="109"/>
      <c r="K53" s="264"/>
      <c r="L53" s="264"/>
      <c r="M53" s="264"/>
      <c r="N53" s="264"/>
      <c r="O53" s="264"/>
      <c r="P53" s="264"/>
      <c r="Q53" s="264"/>
      <c r="R53" s="264"/>
      <c r="S53" s="264"/>
      <c r="T53" s="264"/>
      <c r="U53" s="264"/>
      <c r="V53" s="264"/>
      <c r="W53" s="264"/>
      <c r="X53" s="264"/>
      <c r="Y53" s="264"/>
      <c r="Z53" s="264"/>
    </row>
    <row r="54" ht="14.25" customHeight="1">
      <c r="A54" s="109"/>
      <c r="B54" s="275"/>
      <c r="C54" s="276"/>
      <c r="D54" s="277"/>
      <c r="E54" s="277"/>
      <c r="F54" s="277"/>
      <c r="G54" s="278"/>
      <c r="H54" s="109"/>
      <c r="I54" s="273"/>
      <c r="J54" s="109"/>
      <c r="K54" s="264"/>
      <c r="L54" s="264"/>
      <c r="M54" s="264"/>
      <c r="N54" s="264"/>
      <c r="O54" s="264"/>
      <c r="P54" s="264"/>
      <c r="Q54" s="264"/>
      <c r="R54" s="264"/>
      <c r="S54" s="264"/>
      <c r="T54" s="264"/>
      <c r="U54" s="264"/>
      <c r="V54" s="264"/>
      <c r="W54" s="264"/>
      <c r="X54" s="264"/>
      <c r="Y54" s="264"/>
      <c r="Z54" s="264"/>
    </row>
    <row r="55" ht="15.0" customHeight="1">
      <c r="A55" s="190" t="s">
        <v>284</v>
      </c>
      <c r="B55" s="191" t="s">
        <v>432</v>
      </c>
      <c r="C55" s="272" t="s">
        <v>433</v>
      </c>
      <c r="D55" s="193">
        <f t="shared" ref="D55:G55" si="7">SUM(D56:D63)</f>
        <v>0</v>
      </c>
      <c r="E55" s="193">
        <f t="shared" si="7"/>
        <v>0</v>
      </c>
      <c r="F55" s="193">
        <f t="shared" si="7"/>
        <v>0</v>
      </c>
      <c r="G55" s="193">
        <f t="shared" si="7"/>
        <v>0</v>
      </c>
      <c r="H55" s="109"/>
      <c r="I55" s="273"/>
      <c r="J55" s="109"/>
      <c r="K55" s="264"/>
      <c r="L55" s="264"/>
      <c r="M55" s="264"/>
      <c r="N55" s="264"/>
      <c r="O55" s="264"/>
      <c r="P55" s="264"/>
      <c r="Q55" s="264"/>
      <c r="R55" s="264"/>
      <c r="S55" s="264"/>
      <c r="T55" s="264"/>
      <c r="U55" s="264"/>
      <c r="V55" s="264"/>
      <c r="W55" s="264"/>
      <c r="X55" s="264"/>
      <c r="Y55" s="264"/>
      <c r="Z55" s="264"/>
    </row>
    <row r="56" ht="14.25" customHeight="1">
      <c r="A56" s="279"/>
      <c r="B56" s="275" t="s">
        <v>434</v>
      </c>
      <c r="C56" s="283">
        <f>fk_KVSatz</f>
        <v>0.14</v>
      </c>
      <c r="D56" s="73">
        <v>0.0</v>
      </c>
      <c r="E56" s="73"/>
      <c r="F56" s="73"/>
      <c r="G56" s="80"/>
      <c r="H56" s="109"/>
      <c r="I56" s="273" t="s">
        <v>435</v>
      </c>
      <c r="J56" s="109"/>
      <c r="K56" s="264"/>
      <c r="L56" s="264"/>
      <c r="M56" s="264"/>
      <c r="N56" s="264"/>
      <c r="O56" s="264"/>
      <c r="P56" s="264"/>
      <c r="Q56" s="264"/>
      <c r="R56" s="264"/>
      <c r="S56" s="264"/>
      <c r="T56" s="264"/>
      <c r="U56" s="264"/>
      <c r="V56" s="264"/>
      <c r="W56" s="264"/>
      <c r="X56" s="264"/>
      <c r="Y56" s="264"/>
      <c r="Z56" s="264"/>
    </row>
    <row r="57" ht="14.25" customHeight="1">
      <c r="A57" s="279"/>
      <c r="B57" s="275" t="s">
        <v>436</v>
      </c>
      <c r="C57" s="283">
        <f>fk_KVZusatz</f>
        <v>0.029</v>
      </c>
      <c r="D57" s="73">
        <v>0.0</v>
      </c>
      <c r="E57" s="73"/>
      <c r="F57" s="73"/>
      <c r="G57" s="80"/>
      <c r="H57" s="109"/>
      <c r="I57" s="273" t="s">
        <v>437</v>
      </c>
      <c r="J57" s="109"/>
      <c r="K57" s="264"/>
      <c r="L57" s="264"/>
      <c r="M57" s="264"/>
      <c r="N57" s="264"/>
      <c r="O57" s="264"/>
      <c r="P57" s="264"/>
      <c r="Q57" s="264"/>
      <c r="R57" s="264"/>
      <c r="S57" s="264"/>
      <c r="T57" s="264"/>
      <c r="U57" s="264"/>
      <c r="V57" s="264"/>
      <c r="W57" s="264"/>
      <c r="X57" s="264"/>
      <c r="Y57" s="264"/>
      <c r="Z57" s="264"/>
    </row>
    <row r="58" ht="14.25" customHeight="1">
      <c r="A58" s="279"/>
      <c r="B58" s="275" t="s">
        <v>438</v>
      </c>
      <c r="C58" s="283">
        <f>fk_KVKG</f>
        <v>0</v>
      </c>
      <c r="D58" s="73">
        <v>0.0</v>
      </c>
      <c r="E58" s="73"/>
      <c r="F58" s="73"/>
      <c r="G58" s="80"/>
      <c r="H58" s="109"/>
      <c r="I58" s="273" t="s">
        <v>439</v>
      </c>
      <c r="J58" s="109"/>
      <c r="K58" s="264"/>
      <c r="L58" s="264"/>
      <c r="M58" s="264"/>
      <c r="N58" s="264"/>
      <c r="O58" s="264"/>
      <c r="P58" s="264"/>
      <c r="Q58" s="264"/>
      <c r="R58" s="264"/>
      <c r="S58" s="264"/>
      <c r="T58" s="264"/>
      <c r="U58" s="264"/>
      <c r="V58" s="264"/>
      <c r="W58" s="264"/>
      <c r="X58" s="264"/>
      <c r="Y58" s="264"/>
      <c r="Z58" s="264"/>
    </row>
    <row r="59" ht="14.25" customHeight="1">
      <c r="A59" s="279"/>
      <c r="B59" s="275" t="s">
        <v>440</v>
      </c>
      <c r="C59" s="283">
        <f>fk_PVSatz</f>
        <v>0.036</v>
      </c>
      <c r="D59" s="73">
        <v>0.0</v>
      </c>
      <c r="E59" s="73"/>
      <c r="F59" s="73"/>
      <c r="G59" s="80"/>
      <c r="H59" s="109"/>
      <c r="I59" s="273" t="s">
        <v>441</v>
      </c>
      <c r="J59" s="109"/>
      <c r="K59" s="264"/>
      <c r="L59" s="264"/>
      <c r="M59" s="264"/>
      <c r="N59" s="264"/>
      <c r="O59" s="264"/>
      <c r="P59" s="264"/>
      <c r="Q59" s="264"/>
      <c r="R59" s="264"/>
      <c r="S59" s="264"/>
      <c r="T59" s="264"/>
      <c r="U59" s="264"/>
      <c r="V59" s="264"/>
      <c r="W59" s="264"/>
      <c r="X59" s="264"/>
      <c r="Y59" s="264"/>
      <c r="Z59" s="264"/>
    </row>
    <row r="60" ht="15.75" customHeight="1">
      <c r="A60" s="279"/>
      <c r="B60" s="275" t="s">
        <v>442</v>
      </c>
      <c r="C60" s="283">
        <f>fk_PVZuschlag</f>
        <v>0</v>
      </c>
      <c r="D60" s="73">
        <v>0.0</v>
      </c>
      <c r="E60" s="73"/>
      <c r="F60" s="73"/>
      <c r="G60" s="80"/>
      <c r="H60" s="109"/>
      <c r="I60" s="273" t="s">
        <v>443</v>
      </c>
      <c r="J60" s="109"/>
      <c r="K60" s="264"/>
      <c r="L60" s="264"/>
      <c r="M60" s="264"/>
      <c r="N60" s="264"/>
      <c r="O60" s="264"/>
      <c r="P60" s="264"/>
      <c r="Q60" s="264"/>
      <c r="R60" s="264"/>
      <c r="S60" s="264"/>
      <c r="T60" s="264"/>
      <c r="U60" s="264"/>
      <c r="V60" s="264"/>
      <c r="W60" s="264"/>
      <c r="X60" s="264"/>
      <c r="Y60" s="264"/>
      <c r="Z60" s="264"/>
    </row>
    <row r="61" ht="14.25" customHeight="1">
      <c r="A61" s="280"/>
      <c r="B61" s="275" t="s">
        <v>444</v>
      </c>
      <c r="C61" s="276"/>
      <c r="D61" s="73">
        <v>0.0</v>
      </c>
      <c r="E61" s="73"/>
      <c r="F61" s="73"/>
      <c r="G61" s="80"/>
      <c r="H61" s="109"/>
      <c r="I61" s="273" t="s">
        <v>445</v>
      </c>
      <c r="J61" s="109"/>
      <c r="K61" s="264"/>
      <c r="L61" s="264"/>
      <c r="M61" s="264"/>
      <c r="N61" s="264"/>
      <c r="O61" s="264"/>
      <c r="P61" s="264"/>
      <c r="Q61" s="264"/>
      <c r="R61" s="264"/>
      <c r="S61" s="264"/>
      <c r="T61" s="264"/>
      <c r="U61" s="264"/>
      <c r="V61" s="264"/>
      <c r="W61" s="264"/>
      <c r="X61" s="264"/>
      <c r="Y61" s="264"/>
      <c r="Z61" s="264"/>
    </row>
    <row r="62" ht="15.75" customHeight="1">
      <c r="A62" s="279"/>
      <c r="B62" s="275" t="s">
        <v>446</v>
      </c>
      <c r="C62" s="276"/>
      <c r="D62" s="73">
        <v>0.0</v>
      </c>
      <c r="E62" s="73"/>
      <c r="F62" s="73"/>
      <c r="G62" s="80"/>
      <c r="H62" s="109"/>
      <c r="I62" s="273" t="s">
        <v>447</v>
      </c>
      <c r="J62" s="109"/>
      <c r="K62" s="264"/>
      <c r="L62" s="264"/>
      <c r="M62" s="264"/>
      <c r="N62" s="264"/>
      <c r="O62" s="264"/>
      <c r="P62" s="264"/>
      <c r="Q62" s="264"/>
      <c r="R62" s="264"/>
      <c r="S62" s="264"/>
      <c r="T62" s="264"/>
      <c r="U62" s="264"/>
      <c r="V62" s="264"/>
      <c r="W62" s="264"/>
      <c r="X62" s="264"/>
      <c r="Y62" s="264"/>
      <c r="Z62" s="264"/>
    </row>
    <row r="63" ht="14.25" customHeight="1">
      <c r="A63" s="280"/>
      <c r="B63" s="275" t="s">
        <v>392</v>
      </c>
      <c r="C63" s="282"/>
      <c r="D63" s="277">
        <f>E55/3+F55/6+G55/12</f>
        <v>0</v>
      </c>
      <c r="E63" s="277"/>
      <c r="F63" s="277"/>
      <c r="G63" s="278"/>
      <c r="H63" s="109"/>
      <c r="I63" s="273"/>
      <c r="J63" s="109"/>
      <c r="K63" s="264"/>
      <c r="L63" s="264"/>
      <c r="M63" s="264"/>
      <c r="N63" s="264"/>
      <c r="O63" s="264"/>
      <c r="P63" s="264"/>
      <c r="Q63" s="264"/>
      <c r="R63" s="264"/>
      <c r="S63" s="264"/>
      <c r="T63" s="264"/>
      <c r="U63" s="264"/>
      <c r="V63" s="264"/>
      <c r="W63" s="264"/>
      <c r="X63" s="264"/>
      <c r="Y63" s="264"/>
      <c r="Z63" s="264"/>
    </row>
    <row r="64" ht="14.25" customHeight="1">
      <c r="A64" s="109"/>
      <c r="B64" s="275"/>
      <c r="C64" s="276"/>
      <c r="D64" s="277"/>
      <c r="E64" s="277"/>
      <c r="F64" s="277"/>
      <c r="G64" s="278"/>
      <c r="H64" s="109"/>
      <c r="I64" s="273"/>
      <c r="J64" s="109"/>
      <c r="K64" s="264"/>
      <c r="L64" s="264"/>
      <c r="M64" s="264"/>
      <c r="N64" s="264"/>
      <c r="O64" s="264"/>
      <c r="P64" s="264"/>
      <c r="Q64" s="264"/>
      <c r="R64" s="264"/>
      <c r="S64" s="264"/>
      <c r="T64" s="264"/>
      <c r="U64" s="264"/>
      <c r="V64" s="264"/>
      <c r="W64" s="264"/>
      <c r="X64" s="264"/>
      <c r="Y64" s="264"/>
      <c r="Z64" s="264"/>
    </row>
    <row r="65" ht="14.25" customHeight="1">
      <c r="A65" s="109"/>
      <c r="B65" s="13"/>
      <c r="C65" s="276"/>
      <c r="D65" s="278"/>
      <c r="E65" s="278"/>
      <c r="F65" s="278"/>
      <c r="G65" s="278"/>
      <c r="H65" s="109"/>
      <c r="I65" s="273"/>
      <c r="J65" s="109"/>
      <c r="K65" s="264"/>
      <c r="L65" s="264"/>
      <c r="M65" s="264"/>
      <c r="N65" s="264"/>
      <c r="O65" s="264"/>
      <c r="P65" s="264"/>
      <c r="Q65" s="264"/>
      <c r="R65" s="264"/>
      <c r="S65" s="264"/>
      <c r="T65" s="264"/>
      <c r="U65" s="264"/>
      <c r="V65" s="264"/>
      <c r="W65" s="264"/>
      <c r="X65" s="264"/>
      <c r="Y65" s="264"/>
      <c r="Z65" s="264"/>
    </row>
    <row r="66" ht="14.25" customHeight="1">
      <c r="A66" s="284" t="s">
        <v>336</v>
      </c>
      <c r="B66" s="284" t="s">
        <v>448</v>
      </c>
      <c r="C66" s="285"/>
      <c r="D66" s="286">
        <f>D9-D18-D55</f>
        <v>0</v>
      </c>
      <c r="E66" s="286"/>
      <c r="F66" s="286"/>
      <c r="G66" s="286"/>
      <c r="H66" s="109"/>
      <c r="I66" s="273" t="s">
        <v>449</v>
      </c>
      <c r="J66" s="109"/>
      <c r="K66" s="264"/>
      <c r="L66" s="264"/>
      <c r="M66" s="264"/>
      <c r="N66" s="264"/>
      <c r="O66" s="264"/>
      <c r="P66" s="264"/>
      <c r="Q66" s="264"/>
      <c r="R66" s="264"/>
      <c r="S66" s="264"/>
      <c r="T66" s="264"/>
      <c r="U66" s="264"/>
      <c r="V66" s="264"/>
      <c r="W66" s="264"/>
      <c r="X66" s="264"/>
      <c r="Y66" s="264"/>
      <c r="Z66" s="264"/>
    </row>
    <row r="67" ht="14.25" customHeight="1">
      <c r="A67" s="62" t="s">
        <v>450</v>
      </c>
      <c r="B67" s="62" t="s">
        <v>451</v>
      </c>
      <c r="C67" s="287"/>
      <c r="D67" s="288">
        <f>D66+D28+(E30/3+F30/6+G30/12)+D43+D53+D63</f>
        <v>0</v>
      </c>
      <c r="E67" s="288"/>
      <c r="F67" s="288"/>
      <c r="G67" s="288"/>
      <c r="H67" s="109"/>
      <c r="I67" s="273"/>
      <c r="J67" s="109"/>
      <c r="K67" s="264"/>
      <c r="L67" s="264"/>
      <c r="M67" s="264"/>
      <c r="N67" s="264"/>
      <c r="O67" s="264"/>
      <c r="P67" s="264"/>
      <c r="Q67" s="264"/>
      <c r="R67" s="264"/>
      <c r="S67" s="264"/>
      <c r="T67" s="264"/>
      <c r="U67" s="264"/>
      <c r="V67" s="264"/>
      <c r="W67" s="264"/>
      <c r="X67" s="264"/>
      <c r="Y67" s="264"/>
      <c r="Z67" s="264"/>
    </row>
    <row r="68" ht="14.25" customHeight="1">
      <c r="A68" s="109"/>
      <c r="B68" s="109"/>
      <c r="C68" s="109"/>
      <c r="D68" s="82"/>
      <c r="E68" s="82"/>
      <c r="F68" s="82"/>
      <c r="G68" s="82"/>
      <c r="H68" s="109"/>
      <c r="I68" s="109"/>
      <c r="J68" s="109"/>
      <c r="K68" s="264"/>
      <c r="L68" s="264"/>
      <c r="M68" s="264"/>
      <c r="N68" s="264"/>
      <c r="O68" s="264"/>
      <c r="P68" s="264"/>
      <c r="Q68" s="264"/>
      <c r="R68" s="264"/>
      <c r="S68" s="264"/>
      <c r="T68" s="264"/>
      <c r="U68" s="264"/>
      <c r="V68" s="264"/>
      <c r="W68" s="264"/>
      <c r="X68" s="264"/>
      <c r="Y68" s="264"/>
      <c r="Z68" s="264"/>
    </row>
    <row r="69" ht="14.25" customHeight="1">
      <c r="A69" s="109"/>
      <c r="B69" s="109"/>
      <c r="C69" s="109"/>
      <c r="D69" s="82"/>
      <c r="E69" s="82"/>
      <c r="F69" s="82"/>
      <c r="G69" s="82"/>
      <c r="H69" s="109"/>
      <c r="I69" s="109"/>
      <c r="J69" s="109"/>
      <c r="K69" s="264"/>
      <c r="L69" s="264"/>
      <c r="M69" s="264"/>
      <c r="N69" s="264"/>
      <c r="O69" s="264"/>
      <c r="P69" s="264"/>
      <c r="Q69" s="264"/>
      <c r="R69" s="264"/>
      <c r="S69" s="264"/>
      <c r="T69" s="264"/>
      <c r="U69" s="264"/>
      <c r="V69" s="264"/>
      <c r="W69" s="264"/>
      <c r="X69" s="264"/>
      <c r="Y69" s="264"/>
      <c r="Z69" s="264"/>
    </row>
    <row r="70" ht="14.25" customHeight="1">
      <c r="A70" s="109"/>
      <c r="B70" s="109"/>
      <c r="C70" s="109"/>
      <c r="D70" s="82"/>
      <c r="E70" s="82"/>
      <c r="F70" s="82"/>
      <c r="G70" s="82"/>
      <c r="H70" s="109"/>
      <c r="I70" s="109"/>
      <c r="J70" s="109"/>
      <c r="K70" s="264"/>
      <c r="L70" s="264"/>
      <c r="M70" s="264"/>
      <c r="N70" s="264"/>
      <c r="O70" s="264"/>
      <c r="P70" s="264"/>
      <c r="Q70" s="264"/>
      <c r="R70" s="264"/>
      <c r="S70" s="264"/>
      <c r="T70" s="264"/>
      <c r="U70" s="264"/>
      <c r="V70" s="264"/>
      <c r="W70" s="264"/>
      <c r="X70" s="264"/>
      <c r="Y70" s="264"/>
      <c r="Z70" s="264"/>
    </row>
    <row r="71" ht="14.25" customHeight="1">
      <c r="A71" s="264"/>
      <c r="B71" s="264"/>
      <c r="C71" s="264"/>
      <c r="D71" s="289"/>
      <c r="E71" s="289"/>
      <c r="F71" s="289"/>
      <c r="G71" s="289"/>
      <c r="H71" s="264"/>
      <c r="I71" s="264"/>
      <c r="J71" s="264"/>
      <c r="K71" s="264"/>
      <c r="L71" s="264"/>
      <c r="M71" s="264"/>
      <c r="N71" s="264"/>
      <c r="O71" s="264"/>
      <c r="P71" s="264"/>
      <c r="Q71" s="264"/>
      <c r="R71" s="264"/>
      <c r="S71" s="264"/>
      <c r="T71" s="264"/>
      <c r="U71" s="264"/>
      <c r="V71" s="264"/>
      <c r="W71" s="264"/>
      <c r="X71" s="264"/>
      <c r="Y71" s="264"/>
      <c r="Z71" s="264"/>
    </row>
    <row r="72" ht="14.25" customHeight="1">
      <c r="A72" s="264"/>
      <c r="B72" s="264"/>
      <c r="C72" s="264"/>
      <c r="D72" s="289"/>
      <c r="E72" s="289"/>
      <c r="F72" s="289"/>
      <c r="G72" s="289"/>
      <c r="H72" s="264"/>
      <c r="I72" s="264"/>
      <c r="J72" s="264"/>
      <c r="K72" s="264"/>
      <c r="L72" s="264"/>
      <c r="M72" s="264"/>
      <c r="N72" s="264"/>
      <c r="O72" s="264"/>
      <c r="P72" s="264"/>
      <c r="Q72" s="264"/>
      <c r="R72" s="264"/>
      <c r="S72" s="264"/>
      <c r="T72" s="264"/>
      <c r="U72" s="264"/>
      <c r="V72" s="264"/>
      <c r="W72" s="264"/>
      <c r="X72" s="264"/>
      <c r="Y72" s="264"/>
      <c r="Z72" s="264"/>
    </row>
    <row r="73" ht="14.25" customHeight="1">
      <c r="A73" s="264"/>
      <c r="B73" s="264"/>
      <c r="C73" s="264"/>
      <c r="D73" s="289"/>
      <c r="E73" s="289"/>
      <c r="F73" s="289"/>
      <c r="G73" s="289"/>
      <c r="H73" s="264"/>
      <c r="I73" s="264"/>
      <c r="J73" s="264"/>
      <c r="K73" s="264"/>
      <c r="L73" s="264"/>
      <c r="M73" s="264"/>
      <c r="N73" s="264"/>
      <c r="O73" s="264"/>
      <c r="P73" s="264"/>
      <c r="Q73" s="264"/>
      <c r="R73" s="264"/>
      <c r="S73" s="264"/>
      <c r="T73" s="264"/>
      <c r="U73" s="264"/>
      <c r="V73" s="264"/>
      <c r="W73" s="264"/>
      <c r="X73" s="264"/>
      <c r="Y73" s="264"/>
      <c r="Z73" s="264"/>
    </row>
    <row r="74" ht="14.25" customHeight="1">
      <c r="A74" s="264"/>
      <c r="B74" s="264"/>
      <c r="C74" s="264"/>
      <c r="D74" s="289"/>
      <c r="E74" s="289"/>
      <c r="F74" s="289"/>
      <c r="G74" s="289"/>
      <c r="H74" s="264"/>
      <c r="I74" s="264"/>
      <c r="J74" s="264"/>
      <c r="K74" s="264"/>
      <c r="L74" s="264"/>
      <c r="M74" s="264"/>
      <c r="N74" s="264"/>
      <c r="O74" s="264"/>
      <c r="P74" s="264"/>
      <c r="Q74" s="264"/>
      <c r="R74" s="264"/>
      <c r="S74" s="264"/>
      <c r="T74" s="264"/>
      <c r="U74" s="264"/>
      <c r="V74" s="264"/>
      <c r="W74" s="264"/>
      <c r="X74" s="264"/>
      <c r="Y74" s="264"/>
      <c r="Z74" s="264"/>
    </row>
    <row r="75" ht="14.25" customHeight="1">
      <c r="A75" s="264"/>
      <c r="B75" s="264"/>
      <c r="C75" s="264"/>
      <c r="D75" s="289"/>
      <c r="E75" s="289"/>
      <c r="F75" s="289"/>
      <c r="G75" s="289"/>
      <c r="H75" s="264"/>
      <c r="I75" s="264"/>
      <c r="J75" s="264"/>
      <c r="K75" s="264"/>
      <c r="L75" s="264"/>
      <c r="M75" s="264"/>
      <c r="N75" s="264"/>
      <c r="O75" s="264"/>
      <c r="P75" s="264"/>
      <c r="Q75" s="264"/>
      <c r="R75" s="264"/>
      <c r="S75" s="264"/>
      <c r="T75" s="264"/>
      <c r="U75" s="264"/>
      <c r="V75" s="264"/>
      <c r="W75" s="264"/>
      <c r="X75" s="264"/>
      <c r="Y75" s="264"/>
      <c r="Z75" s="264"/>
    </row>
    <row r="76" ht="14.25" customHeight="1">
      <c r="A76" s="264"/>
      <c r="B76" s="264"/>
      <c r="C76" s="264"/>
      <c r="D76" s="289"/>
      <c r="E76" s="289"/>
      <c r="F76" s="289"/>
      <c r="G76" s="289"/>
      <c r="H76" s="264"/>
      <c r="I76" s="264"/>
      <c r="J76" s="264"/>
      <c r="K76" s="264"/>
      <c r="L76" s="264"/>
      <c r="M76" s="264"/>
      <c r="N76" s="264"/>
      <c r="O76" s="264"/>
      <c r="P76" s="264"/>
      <c r="Q76" s="264"/>
      <c r="R76" s="264"/>
      <c r="S76" s="264"/>
      <c r="T76" s="264"/>
      <c r="U76" s="264"/>
      <c r="V76" s="264"/>
      <c r="W76" s="264"/>
      <c r="X76" s="264"/>
      <c r="Y76" s="264"/>
      <c r="Z76" s="264"/>
    </row>
    <row r="77" ht="14.25" customHeight="1">
      <c r="A77" s="264"/>
      <c r="B77" s="264"/>
      <c r="C77" s="264"/>
      <c r="D77" s="289"/>
      <c r="E77" s="289"/>
      <c r="F77" s="289"/>
      <c r="G77" s="289"/>
      <c r="H77" s="264"/>
      <c r="I77" s="264"/>
      <c r="J77" s="264"/>
      <c r="K77" s="264"/>
      <c r="L77" s="264"/>
      <c r="M77" s="264"/>
      <c r="N77" s="264"/>
      <c r="O77" s="264"/>
      <c r="P77" s="264"/>
      <c r="Q77" s="264"/>
      <c r="R77" s="264"/>
      <c r="S77" s="264"/>
      <c r="T77" s="264"/>
      <c r="U77" s="264"/>
      <c r="V77" s="264"/>
      <c r="W77" s="264"/>
      <c r="X77" s="264"/>
      <c r="Y77" s="264"/>
      <c r="Z77" s="264"/>
    </row>
    <row r="78" ht="14.25" customHeight="1">
      <c r="A78" s="264"/>
      <c r="B78" s="264"/>
      <c r="C78" s="264"/>
      <c r="D78" s="289"/>
      <c r="E78" s="289"/>
      <c r="F78" s="289"/>
      <c r="G78" s="289"/>
      <c r="H78" s="264"/>
      <c r="I78" s="264"/>
      <c r="J78" s="264"/>
      <c r="K78" s="264"/>
      <c r="L78" s="264"/>
      <c r="M78" s="264"/>
      <c r="N78" s="264"/>
      <c r="O78" s="264"/>
      <c r="P78" s="264"/>
      <c r="Q78" s="264"/>
      <c r="R78" s="264"/>
      <c r="S78" s="264"/>
      <c r="T78" s="264"/>
      <c r="U78" s="264"/>
      <c r="V78" s="264"/>
      <c r="W78" s="264"/>
      <c r="X78" s="264"/>
      <c r="Y78" s="264"/>
      <c r="Z78" s="264"/>
    </row>
    <row r="79" ht="14.25" customHeight="1">
      <c r="A79" s="264"/>
      <c r="B79" s="264"/>
      <c r="C79" s="264"/>
      <c r="D79" s="289"/>
      <c r="E79" s="289"/>
      <c r="F79" s="289"/>
      <c r="G79" s="289"/>
      <c r="H79" s="264"/>
      <c r="I79" s="264"/>
      <c r="J79" s="264"/>
      <c r="K79" s="264"/>
      <c r="L79" s="264"/>
      <c r="M79" s="264"/>
      <c r="N79" s="264"/>
      <c r="O79" s="264"/>
      <c r="P79" s="264"/>
      <c r="Q79" s="264"/>
      <c r="R79" s="264"/>
      <c r="S79" s="264"/>
      <c r="T79" s="264"/>
      <c r="U79" s="264"/>
      <c r="V79" s="264"/>
      <c r="W79" s="264"/>
      <c r="X79" s="264"/>
      <c r="Y79" s="264"/>
      <c r="Z79" s="264"/>
    </row>
    <row r="80" ht="14.25" customHeight="1">
      <c r="A80" s="264"/>
      <c r="B80" s="264"/>
      <c r="C80" s="264"/>
      <c r="D80" s="289"/>
      <c r="E80" s="289"/>
      <c r="F80" s="289"/>
      <c r="G80" s="289"/>
      <c r="H80" s="264"/>
      <c r="I80" s="264"/>
      <c r="J80" s="264"/>
      <c r="K80" s="264"/>
      <c r="L80" s="264"/>
      <c r="M80" s="264"/>
      <c r="N80" s="264"/>
      <c r="O80" s="264"/>
      <c r="P80" s="264"/>
      <c r="Q80" s="264"/>
      <c r="R80" s="264"/>
      <c r="S80" s="264"/>
      <c r="T80" s="264"/>
      <c r="U80" s="264"/>
      <c r="V80" s="264"/>
      <c r="W80" s="264"/>
      <c r="X80" s="264"/>
      <c r="Y80" s="264"/>
      <c r="Z80" s="264"/>
    </row>
    <row r="81" ht="14.25" customHeight="1">
      <c r="A81" s="264"/>
      <c r="B81" s="264"/>
      <c r="C81" s="264"/>
      <c r="D81" s="289"/>
      <c r="E81" s="289"/>
      <c r="F81" s="289"/>
      <c r="G81" s="289"/>
      <c r="H81" s="264"/>
      <c r="I81" s="264"/>
      <c r="J81" s="264"/>
      <c r="K81" s="264"/>
      <c r="L81" s="264"/>
      <c r="M81" s="264"/>
      <c r="N81" s="264"/>
      <c r="O81" s="264"/>
      <c r="P81" s="264"/>
      <c r="Q81" s="264"/>
      <c r="R81" s="264"/>
      <c r="S81" s="264"/>
      <c r="T81" s="264"/>
      <c r="U81" s="264"/>
      <c r="V81" s="264"/>
      <c r="W81" s="264"/>
      <c r="X81" s="264"/>
      <c r="Y81" s="264"/>
      <c r="Z81" s="264"/>
    </row>
    <row r="82" ht="14.25" customHeight="1">
      <c r="A82" s="264"/>
      <c r="B82" s="264"/>
      <c r="C82" s="264"/>
      <c r="D82" s="289"/>
      <c r="E82" s="289"/>
      <c r="F82" s="289"/>
      <c r="G82" s="289"/>
      <c r="H82" s="264"/>
      <c r="I82" s="264"/>
      <c r="J82" s="264"/>
      <c r="K82" s="264"/>
      <c r="L82" s="264"/>
      <c r="M82" s="264"/>
      <c r="N82" s="264"/>
      <c r="O82" s="264"/>
      <c r="P82" s="264"/>
      <c r="Q82" s="264"/>
      <c r="R82" s="264"/>
      <c r="S82" s="264"/>
      <c r="T82" s="264"/>
      <c r="U82" s="264"/>
      <c r="V82" s="264"/>
      <c r="W82" s="264"/>
      <c r="X82" s="264"/>
      <c r="Y82" s="264"/>
      <c r="Z82" s="264"/>
    </row>
    <row r="83" ht="14.25" customHeight="1">
      <c r="A83" s="264"/>
      <c r="B83" s="264"/>
      <c r="C83" s="264"/>
      <c r="D83" s="289"/>
      <c r="E83" s="289"/>
      <c r="F83" s="289"/>
      <c r="G83" s="289"/>
      <c r="H83" s="264"/>
      <c r="I83" s="264"/>
      <c r="J83" s="264"/>
      <c r="K83" s="264"/>
      <c r="L83" s="264"/>
      <c r="M83" s="264"/>
      <c r="N83" s="264"/>
      <c r="O83" s="264"/>
      <c r="P83" s="264"/>
      <c r="Q83" s="264"/>
      <c r="R83" s="264"/>
      <c r="S83" s="264"/>
      <c r="T83" s="264"/>
      <c r="U83" s="264"/>
      <c r="V83" s="264"/>
      <c r="W83" s="264"/>
      <c r="X83" s="264"/>
      <c r="Y83" s="264"/>
      <c r="Z83" s="264"/>
    </row>
    <row r="84" ht="14.25" customHeight="1">
      <c r="A84" s="264"/>
      <c r="B84" s="264"/>
      <c r="C84" s="264"/>
      <c r="D84" s="289"/>
      <c r="E84" s="289"/>
      <c r="F84" s="289"/>
      <c r="G84" s="289"/>
      <c r="H84" s="264"/>
      <c r="I84" s="264"/>
      <c r="J84" s="264"/>
      <c r="K84" s="264"/>
      <c r="L84" s="264"/>
      <c r="M84" s="264"/>
      <c r="N84" s="264"/>
      <c r="O84" s="264"/>
      <c r="P84" s="264"/>
      <c r="Q84" s="264"/>
      <c r="R84" s="264"/>
      <c r="S84" s="264"/>
      <c r="T84" s="264"/>
      <c r="U84" s="264"/>
      <c r="V84" s="264"/>
      <c r="W84" s="264"/>
      <c r="X84" s="264"/>
      <c r="Y84" s="264"/>
      <c r="Z84" s="264"/>
    </row>
    <row r="85" ht="14.25" customHeight="1">
      <c r="A85" s="264"/>
      <c r="B85" s="264"/>
      <c r="C85" s="264"/>
      <c r="D85" s="289"/>
      <c r="E85" s="289"/>
      <c r="F85" s="289"/>
      <c r="G85" s="289"/>
      <c r="H85" s="264"/>
      <c r="I85" s="264"/>
      <c r="J85" s="264"/>
      <c r="K85" s="264"/>
      <c r="L85" s="264"/>
      <c r="M85" s="264"/>
      <c r="N85" s="264"/>
      <c r="O85" s="264"/>
      <c r="P85" s="264"/>
      <c r="Q85" s="264"/>
      <c r="R85" s="264"/>
      <c r="S85" s="264"/>
      <c r="T85" s="264"/>
      <c r="U85" s="264"/>
      <c r="V85" s="264"/>
      <c r="W85" s="264"/>
      <c r="X85" s="264"/>
      <c r="Y85" s="264"/>
      <c r="Z85" s="264"/>
    </row>
    <row r="86" ht="14.25" customHeight="1">
      <c r="A86" s="264"/>
      <c r="B86" s="264"/>
      <c r="C86" s="264"/>
      <c r="D86" s="289"/>
      <c r="E86" s="289"/>
      <c r="F86" s="289"/>
      <c r="G86" s="289"/>
      <c r="H86" s="264"/>
      <c r="I86" s="264"/>
      <c r="J86" s="264"/>
      <c r="K86" s="264"/>
      <c r="L86" s="264"/>
      <c r="M86" s="264"/>
      <c r="N86" s="264"/>
      <c r="O86" s="264"/>
      <c r="P86" s="264"/>
      <c r="Q86" s="264"/>
      <c r="R86" s="264"/>
      <c r="S86" s="264"/>
      <c r="T86" s="264"/>
      <c r="U86" s="264"/>
      <c r="V86" s="264"/>
      <c r="W86" s="264"/>
      <c r="X86" s="264"/>
      <c r="Y86" s="264"/>
      <c r="Z86" s="264"/>
    </row>
    <row r="87" ht="14.25" customHeight="1">
      <c r="A87" s="264"/>
      <c r="B87" s="264"/>
      <c r="C87" s="264"/>
      <c r="D87" s="289"/>
      <c r="E87" s="289"/>
      <c r="F87" s="289"/>
      <c r="G87" s="289"/>
      <c r="H87" s="264"/>
      <c r="I87" s="264"/>
      <c r="J87" s="264"/>
      <c r="K87" s="264"/>
      <c r="L87" s="264"/>
      <c r="M87" s="264"/>
      <c r="N87" s="264"/>
      <c r="O87" s="264"/>
      <c r="P87" s="264"/>
      <c r="Q87" s="264"/>
      <c r="R87" s="264"/>
      <c r="S87" s="264"/>
      <c r="T87" s="264"/>
      <c r="U87" s="264"/>
      <c r="V87" s="264"/>
      <c r="W87" s="264"/>
      <c r="X87" s="264"/>
      <c r="Y87" s="264"/>
      <c r="Z87" s="264"/>
    </row>
    <row r="88" ht="14.25" customHeight="1">
      <c r="A88" s="264"/>
      <c r="B88" s="264"/>
      <c r="C88" s="264"/>
      <c r="D88" s="289"/>
      <c r="E88" s="289"/>
      <c r="F88" s="289"/>
      <c r="G88" s="289"/>
      <c r="H88" s="264"/>
      <c r="I88" s="264"/>
      <c r="J88" s="264"/>
      <c r="K88" s="264"/>
      <c r="L88" s="264"/>
      <c r="M88" s="264"/>
      <c r="N88" s="264"/>
      <c r="O88" s="264"/>
      <c r="P88" s="264"/>
      <c r="Q88" s="264"/>
      <c r="R88" s="264"/>
      <c r="S88" s="264"/>
      <c r="T88" s="264"/>
      <c r="U88" s="264"/>
      <c r="V88" s="264"/>
      <c r="W88" s="264"/>
      <c r="X88" s="264"/>
      <c r="Y88" s="264"/>
      <c r="Z88" s="264"/>
    </row>
    <row r="89" ht="14.25" customHeight="1">
      <c r="A89" s="264"/>
      <c r="B89" s="264"/>
      <c r="C89" s="264"/>
      <c r="D89" s="289"/>
      <c r="E89" s="289"/>
      <c r="F89" s="289"/>
      <c r="G89" s="289"/>
      <c r="H89" s="264"/>
      <c r="I89" s="264"/>
      <c r="J89" s="264"/>
      <c r="K89" s="264"/>
      <c r="L89" s="264"/>
      <c r="M89" s="264"/>
      <c r="N89" s="264"/>
      <c r="O89" s="264"/>
      <c r="P89" s="264"/>
      <c r="Q89" s="264"/>
      <c r="R89" s="264"/>
      <c r="S89" s="264"/>
      <c r="T89" s="264"/>
      <c r="U89" s="264"/>
      <c r="V89" s="264"/>
      <c r="W89" s="264"/>
      <c r="X89" s="264"/>
      <c r="Y89" s="264"/>
      <c r="Z89" s="264"/>
    </row>
    <row r="90" ht="14.25" customHeight="1">
      <c r="A90" s="264"/>
      <c r="B90" s="264"/>
      <c r="C90" s="264"/>
      <c r="D90" s="289"/>
      <c r="E90" s="289"/>
      <c r="F90" s="289"/>
      <c r="G90" s="289"/>
      <c r="H90" s="264"/>
      <c r="I90" s="264"/>
      <c r="J90" s="264"/>
      <c r="K90" s="264"/>
      <c r="L90" s="264"/>
      <c r="M90" s="264"/>
      <c r="N90" s="264"/>
      <c r="O90" s="264"/>
      <c r="P90" s="264"/>
      <c r="Q90" s="264"/>
      <c r="R90" s="264"/>
      <c r="S90" s="264"/>
      <c r="T90" s="264"/>
      <c r="U90" s="264"/>
      <c r="V90" s="264"/>
      <c r="W90" s="264"/>
      <c r="X90" s="264"/>
      <c r="Y90" s="264"/>
      <c r="Z90" s="264"/>
    </row>
    <row r="91" ht="14.25" customHeight="1">
      <c r="A91" s="264"/>
      <c r="B91" s="264"/>
      <c r="C91" s="264"/>
      <c r="D91" s="289"/>
      <c r="E91" s="289"/>
      <c r="F91" s="289"/>
      <c r="G91" s="289"/>
      <c r="H91" s="264"/>
      <c r="I91" s="264"/>
      <c r="J91" s="264"/>
      <c r="K91" s="264"/>
      <c r="L91" s="264"/>
      <c r="M91" s="264"/>
      <c r="N91" s="264"/>
      <c r="O91" s="264"/>
      <c r="P91" s="264"/>
      <c r="Q91" s="264"/>
      <c r="R91" s="264"/>
      <c r="S91" s="264"/>
      <c r="T91" s="264"/>
      <c r="U91" s="264"/>
      <c r="V91" s="264"/>
      <c r="W91" s="264"/>
      <c r="X91" s="264"/>
      <c r="Y91" s="264"/>
      <c r="Z91" s="264"/>
    </row>
    <row r="92" ht="14.25" customHeight="1">
      <c r="A92" s="264"/>
      <c r="B92" s="264"/>
      <c r="C92" s="264"/>
      <c r="D92" s="289"/>
      <c r="E92" s="289"/>
      <c r="F92" s="289"/>
      <c r="G92" s="289"/>
      <c r="H92" s="264"/>
      <c r="I92" s="264"/>
      <c r="J92" s="264"/>
      <c r="K92" s="264"/>
      <c r="L92" s="264"/>
      <c r="M92" s="264"/>
      <c r="N92" s="264"/>
      <c r="O92" s="264"/>
      <c r="P92" s="264"/>
      <c r="Q92" s="264"/>
      <c r="R92" s="264"/>
      <c r="S92" s="264"/>
      <c r="T92" s="264"/>
      <c r="U92" s="264"/>
      <c r="V92" s="264"/>
      <c r="W92" s="264"/>
      <c r="X92" s="264"/>
      <c r="Y92" s="264"/>
      <c r="Z92" s="264"/>
    </row>
    <row r="93" ht="14.25" customHeight="1">
      <c r="A93" s="264"/>
      <c r="B93" s="264"/>
      <c r="C93" s="264"/>
      <c r="D93" s="289"/>
      <c r="E93" s="289"/>
      <c r="F93" s="289"/>
      <c r="G93" s="289"/>
      <c r="H93" s="264"/>
      <c r="I93" s="264"/>
      <c r="J93" s="264"/>
      <c r="K93" s="264"/>
      <c r="L93" s="264"/>
      <c r="M93" s="264"/>
      <c r="N93" s="264"/>
      <c r="O93" s="264"/>
      <c r="P93" s="264"/>
      <c r="Q93" s="264"/>
      <c r="R93" s="264"/>
      <c r="S93" s="264"/>
      <c r="T93" s="264"/>
      <c r="U93" s="264"/>
      <c r="V93" s="264"/>
      <c r="W93" s="264"/>
      <c r="X93" s="264"/>
      <c r="Y93" s="264"/>
      <c r="Z93" s="264"/>
    </row>
    <row r="94" ht="14.25" customHeight="1">
      <c r="A94" s="264"/>
      <c r="B94" s="264"/>
      <c r="C94" s="264"/>
      <c r="D94" s="289"/>
      <c r="E94" s="289"/>
      <c r="F94" s="289"/>
      <c r="G94" s="289"/>
      <c r="H94" s="264"/>
      <c r="I94" s="264"/>
      <c r="J94" s="264"/>
      <c r="K94" s="264"/>
      <c r="L94" s="264"/>
      <c r="M94" s="264"/>
      <c r="N94" s="264"/>
      <c r="O94" s="264"/>
      <c r="P94" s="264"/>
      <c r="Q94" s="264"/>
      <c r="R94" s="264"/>
      <c r="S94" s="264"/>
      <c r="T94" s="264"/>
      <c r="U94" s="264"/>
      <c r="V94" s="264"/>
      <c r="W94" s="264"/>
      <c r="X94" s="264"/>
      <c r="Y94" s="264"/>
      <c r="Z94" s="264"/>
    </row>
    <row r="95" ht="14.25" customHeight="1">
      <c r="A95" s="264"/>
      <c r="B95" s="264"/>
      <c r="C95" s="264"/>
      <c r="D95" s="289"/>
      <c r="E95" s="289"/>
      <c r="F95" s="289"/>
      <c r="G95" s="289"/>
      <c r="H95" s="264"/>
      <c r="I95" s="264"/>
      <c r="J95" s="264"/>
      <c r="K95" s="264"/>
      <c r="L95" s="264"/>
      <c r="M95" s="264"/>
      <c r="N95" s="264"/>
      <c r="O95" s="264"/>
      <c r="P95" s="264"/>
      <c r="Q95" s="264"/>
      <c r="R95" s="264"/>
      <c r="S95" s="264"/>
      <c r="T95" s="264"/>
      <c r="U95" s="264"/>
      <c r="V95" s="264"/>
      <c r="W95" s="264"/>
      <c r="X95" s="264"/>
      <c r="Y95" s="264"/>
      <c r="Z95" s="264"/>
    </row>
    <row r="96" ht="14.25" customHeight="1">
      <c r="A96" s="264"/>
      <c r="B96" s="264"/>
      <c r="C96" s="264"/>
      <c r="D96" s="289"/>
      <c r="E96" s="289"/>
      <c r="F96" s="289"/>
      <c r="G96" s="289"/>
      <c r="H96" s="264"/>
      <c r="I96" s="264"/>
      <c r="J96" s="264"/>
      <c r="K96" s="264"/>
      <c r="L96" s="264"/>
      <c r="M96" s="264"/>
      <c r="N96" s="264"/>
      <c r="O96" s="264"/>
      <c r="P96" s="264"/>
      <c r="Q96" s="264"/>
      <c r="R96" s="264"/>
      <c r="S96" s="264"/>
      <c r="T96" s="264"/>
      <c r="U96" s="264"/>
      <c r="V96" s="264"/>
      <c r="W96" s="264"/>
      <c r="X96" s="264"/>
      <c r="Y96" s="264"/>
      <c r="Z96" s="264"/>
    </row>
    <row r="97" ht="14.25" customHeight="1">
      <c r="A97" s="264"/>
      <c r="B97" s="264"/>
      <c r="C97" s="264"/>
      <c r="D97" s="289"/>
      <c r="E97" s="289"/>
      <c r="F97" s="289"/>
      <c r="G97" s="289"/>
      <c r="H97" s="264"/>
      <c r="I97" s="264"/>
      <c r="J97" s="264"/>
      <c r="K97" s="264"/>
      <c r="L97" s="264"/>
      <c r="M97" s="264"/>
      <c r="N97" s="264"/>
      <c r="O97" s="264"/>
      <c r="P97" s="264"/>
      <c r="Q97" s="264"/>
      <c r="R97" s="264"/>
      <c r="S97" s="264"/>
      <c r="T97" s="264"/>
      <c r="U97" s="264"/>
      <c r="V97" s="264"/>
      <c r="W97" s="264"/>
      <c r="X97" s="264"/>
      <c r="Y97" s="264"/>
      <c r="Z97" s="264"/>
    </row>
    <row r="98" ht="14.25" customHeight="1">
      <c r="A98" s="264"/>
      <c r="B98" s="264"/>
      <c r="C98" s="264"/>
      <c r="D98" s="289"/>
      <c r="E98" s="289"/>
      <c r="F98" s="289"/>
      <c r="G98" s="289"/>
      <c r="H98" s="264"/>
      <c r="I98" s="264"/>
      <c r="J98" s="264"/>
      <c r="K98" s="264"/>
      <c r="L98" s="264"/>
      <c r="M98" s="264"/>
      <c r="N98" s="264"/>
      <c r="O98" s="264"/>
      <c r="P98" s="264"/>
      <c r="Q98" s="264"/>
      <c r="R98" s="264"/>
      <c r="S98" s="264"/>
      <c r="T98" s="264"/>
      <c r="U98" s="264"/>
      <c r="V98" s="264"/>
      <c r="W98" s="264"/>
      <c r="X98" s="264"/>
      <c r="Y98" s="264"/>
      <c r="Z98" s="264"/>
    </row>
    <row r="99" ht="14.25" customHeight="1">
      <c r="A99" s="264"/>
      <c r="B99" s="264"/>
      <c r="C99" s="264"/>
      <c r="D99" s="289"/>
      <c r="E99" s="289"/>
      <c r="F99" s="289"/>
      <c r="G99" s="289"/>
      <c r="H99" s="264"/>
      <c r="I99" s="264"/>
      <c r="J99" s="264"/>
      <c r="K99" s="264"/>
      <c r="L99" s="264"/>
      <c r="M99" s="264"/>
      <c r="N99" s="264"/>
      <c r="O99" s="264"/>
      <c r="P99" s="264"/>
      <c r="Q99" s="264"/>
      <c r="R99" s="264"/>
      <c r="S99" s="264"/>
      <c r="T99" s="264"/>
      <c r="U99" s="264"/>
      <c r="V99" s="264"/>
      <c r="W99" s="264"/>
      <c r="X99" s="264"/>
      <c r="Y99" s="264"/>
      <c r="Z99" s="264"/>
    </row>
    <row r="100" ht="14.25" customHeight="1">
      <c r="A100" s="264"/>
      <c r="B100" s="264"/>
      <c r="C100" s="264"/>
      <c r="D100" s="289"/>
      <c r="E100" s="289"/>
      <c r="F100" s="289"/>
      <c r="G100" s="289"/>
      <c r="H100" s="264"/>
      <c r="I100" s="264"/>
      <c r="J100" s="264"/>
      <c r="K100" s="264"/>
      <c r="L100" s="264"/>
      <c r="M100" s="264"/>
      <c r="N100" s="264"/>
      <c r="O100" s="264"/>
      <c r="P100" s="264"/>
      <c r="Q100" s="264"/>
      <c r="R100" s="264"/>
      <c r="S100" s="264"/>
      <c r="T100" s="264"/>
      <c r="U100" s="264"/>
      <c r="V100" s="264"/>
      <c r="W100" s="264"/>
      <c r="X100" s="264"/>
      <c r="Y100" s="264"/>
      <c r="Z100" s="264"/>
    </row>
    <row r="101" ht="14.25" customHeight="1">
      <c r="A101" s="264"/>
      <c r="B101" s="264"/>
      <c r="C101" s="264"/>
      <c r="D101" s="289"/>
      <c r="E101" s="289"/>
      <c r="F101" s="289"/>
      <c r="G101" s="289"/>
      <c r="H101" s="264"/>
      <c r="I101" s="264"/>
      <c r="J101" s="264"/>
      <c r="K101" s="264"/>
      <c r="L101" s="264"/>
      <c r="M101" s="264"/>
      <c r="N101" s="264"/>
      <c r="O101" s="264"/>
      <c r="P101" s="264"/>
      <c r="Q101" s="264"/>
      <c r="R101" s="264"/>
      <c r="S101" s="264"/>
      <c r="T101" s="264"/>
      <c r="U101" s="264"/>
      <c r="V101" s="264"/>
      <c r="W101" s="264"/>
      <c r="X101" s="264"/>
      <c r="Y101" s="264"/>
      <c r="Z101" s="264"/>
    </row>
    <row r="102" ht="14.25" customHeight="1">
      <c r="A102" s="264"/>
      <c r="B102" s="264"/>
      <c r="C102" s="264"/>
      <c r="D102" s="289"/>
      <c r="E102" s="289"/>
      <c r="F102" s="289"/>
      <c r="G102" s="289"/>
      <c r="H102" s="264"/>
      <c r="I102" s="264"/>
      <c r="J102" s="264"/>
      <c r="K102" s="264"/>
      <c r="L102" s="264"/>
      <c r="M102" s="264"/>
      <c r="N102" s="264"/>
      <c r="O102" s="264"/>
      <c r="P102" s="264"/>
      <c r="Q102" s="264"/>
      <c r="R102" s="264"/>
      <c r="S102" s="264"/>
      <c r="T102" s="264"/>
      <c r="U102" s="264"/>
      <c r="V102" s="264"/>
      <c r="W102" s="264"/>
      <c r="X102" s="264"/>
      <c r="Y102" s="264"/>
      <c r="Z102" s="264"/>
    </row>
    <row r="103" ht="14.25" customHeight="1">
      <c r="A103" s="264"/>
      <c r="B103" s="264"/>
      <c r="C103" s="264"/>
      <c r="D103" s="289"/>
      <c r="E103" s="289"/>
      <c r="F103" s="289"/>
      <c r="G103" s="289"/>
      <c r="H103" s="264"/>
      <c r="I103" s="264"/>
      <c r="J103" s="264"/>
      <c r="K103" s="264"/>
      <c r="L103" s="264"/>
      <c r="M103" s="264"/>
      <c r="N103" s="264"/>
      <c r="O103" s="264"/>
      <c r="P103" s="264"/>
      <c r="Q103" s="264"/>
      <c r="R103" s="264"/>
      <c r="S103" s="264"/>
      <c r="T103" s="264"/>
      <c r="U103" s="264"/>
      <c r="V103" s="264"/>
      <c r="W103" s="264"/>
      <c r="X103" s="264"/>
      <c r="Y103" s="264"/>
      <c r="Z103" s="264"/>
    </row>
    <row r="104" ht="14.25" customHeight="1">
      <c r="A104" s="264"/>
      <c r="B104" s="264"/>
      <c r="C104" s="264"/>
      <c r="D104" s="289"/>
      <c r="E104" s="289"/>
      <c r="F104" s="289"/>
      <c r="G104" s="289"/>
      <c r="H104" s="264"/>
      <c r="I104" s="264"/>
      <c r="J104" s="264"/>
      <c r="K104" s="264"/>
      <c r="L104" s="264"/>
      <c r="M104" s="264"/>
      <c r="N104" s="264"/>
      <c r="O104" s="264"/>
      <c r="P104" s="264"/>
      <c r="Q104" s="264"/>
      <c r="R104" s="264"/>
      <c r="S104" s="264"/>
      <c r="T104" s="264"/>
      <c r="U104" s="264"/>
      <c r="V104" s="264"/>
      <c r="W104" s="264"/>
      <c r="X104" s="264"/>
      <c r="Y104" s="264"/>
      <c r="Z104" s="264"/>
    </row>
    <row r="105" ht="14.25" customHeight="1">
      <c r="A105" s="264"/>
      <c r="B105" s="264"/>
      <c r="C105" s="264"/>
      <c r="D105" s="289"/>
      <c r="E105" s="289"/>
      <c r="F105" s="289"/>
      <c r="G105" s="289"/>
      <c r="H105" s="264"/>
      <c r="I105" s="264"/>
      <c r="J105" s="264"/>
      <c r="K105" s="264"/>
      <c r="L105" s="264"/>
      <c r="M105" s="264"/>
      <c r="N105" s="264"/>
      <c r="O105" s="264"/>
      <c r="P105" s="264"/>
      <c r="Q105" s="264"/>
      <c r="R105" s="264"/>
      <c r="S105" s="264"/>
      <c r="T105" s="264"/>
      <c r="U105" s="264"/>
      <c r="V105" s="264"/>
      <c r="W105" s="264"/>
      <c r="X105" s="264"/>
      <c r="Y105" s="264"/>
      <c r="Z105" s="264"/>
    </row>
    <row r="106" ht="14.25" customHeight="1">
      <c r="A106" s="264"/>
      <c r="B106" s="264"/>
      <c r="C106" s="264"/>
      <c r="D106" s="289"/>
      <c r="E106" s="289"/>
      <c r="F106" s="289"/>
      <c r="G106" s="289"/>
      <c r="H106" s="264"/>
      <c r="I106" s="264"/>
      <c r="J106" s="264"/>
      <c r="K106" s="264"/>
      <c r="L106" s="264"/>
      <c r="M106" s="264"/>
      <c r="N106" s="264"/>
      <c r="O106" s="264"/>
      <c r="P106" s="264"/>
      <c r="Q106" s="264"/>
      <c r="R106" s="264"/>
      <c r="S106" s="264"/>
      <c r="T106" s="264"/>
      <c r="U106" s="264"/>
      <c r="V106" s="264"/>
      <c r="W106" s="264"/>
      <c r="X106" s="264"/>
      <c r="Y106" s="264"/>
      <c r="Z106" s="264"/>
    </row>
    <row r="107" ht="14.25" customHeight="1">
      <c r="A107" s="264"/>
      <c r="B107" s="264"/>
      <c r="C107" s="264"/>
      <c r="D107" s="289"/>
      <c r="E107" s="289"/>
      <c r="F107" s="289"/>
      <c r="G107" s="289"/>
      <c r="H107" s="264"/>
      <c r="I107" s="264"/>
      <c r="J107" s="264"/>
      <c r="K107" s="264"/>
      <c r="L107" s="264"/>
      <c r="M107" s="264"/>
      <c r="N107" s="264"/>
      <c r="O107" s="264"/>
      <c r="P107" s="264"/>
      <c r="Q107" s="264"/>
      <c r="R107" s="264"/>
      <c r="S107" s="264"/>
      <c r="T107" s="264"/>
      <c r="U107" s="264"/>
      <c r="V107" s="264"/>
      <c r="W107" s="264"/>
      <c r="X107" s="264"/>
      <c r="Y107" s="264"/>
      <c r="Z107" s="264"/>
    </row>
    <row r="108" ht="14.25" customHeight="1">
      <c r="A108" s="264"/>
      <c r="B108" s="264"/>
      <c r="C108" s="264"/>
      <c r="D108" s="289"/>
      <c r="E108" s="289"/>
      <c r="F108" s="289"/>
      <c r="G108" s="289"/>
      <c r="H108" s="264"/>
      <c r="I108" s="264"/>
      <c r="J108" s="264"/>
      <c r="K108" s="264"/>
      <c r="L108" s="264"/>
      <c r="M108" s="264"/>
      <c r="N108" s="264"/>
      <c r="O108" s="264"/>
      <c r="P108" s="264"/>
      <c r="Q108" s="264"/>
      <c r="R108" s="264"/>
      <c r="S108" s="264"/>
      <c r="T108" s="264"/>
      <c r="U108" s="264"/>
      <c r="V108" s="264"/>
      <c r="W108" s="264"/>
      <c r="X108" s="264"/>
      <c r="Y108" s="264"/>
      <c r="Z108" s="264"/>
    </row>
    <row r="109" ht="14.25" customHeight="1">
      <c r="A109" s="264"/>
      <c r="B109" s="264"/>
      <c r="C109" s="264"/>
      <c r="D109" s="289"/>
      <c r="E109" s="289"/>
      <c r="F109" s="289"/>
      <c r="G109" s="289"/>
      <c r="H109" s="264"/>
      <c r="I109" s="264"/>
      <c r="J109" s="264"/>
      <c r="K109" s="264"/>
      <c r="L109" s="264"/>
      <c r="M109" s="264"/>
      <c r="N109" s="264"/>
      <c r="O109" s="264"/>
      <c r="P109" s="264"/>
      <c r="Q109" s="264"/>
      <c r="R109" s="264"/>
      <c r="S109" s="264"/>
      <c r="T109" s="264"/>
      <c r="U109" s="264"/>
      <c r="V109" s="264"/>
      <c r="W109" s="264"/>
      <c r="X109" s="264"/>
      <c r="Y109" s="264"/>
      <c r="Z109" s="264"/>
    </row>
    <row r="110" ht="14.25" customHeight="1">
      <c r="A110" s="264"/>
      <c r="B110" s="264"/>
      <c r="C110" s="264"/>
      <c r="D110" s="289"/>
      <c r="E110" s="289"/>
      <c r="F110" s="289"/>
      <c r="G110" s="289"/>
      <c r="H110" s="264"/>
      <c r="I110" s="264"/>
      <c r="J110" s="264"/>
      <c r="K110" s="264"/>
      <c r="L110" s="264"/>
      <c r="M110" s="264"/>
      <c r="N110" s="264"/>
      <c r="O110" s="264"/>
      <c r="P110" s="264"/>
      <c r="Q110" s="264"/>
      <c r="R110" s="264"/>
      <c r="S110" s="264"/>
      <c r="T110" s="264"/>
      <c r="U110" s="264"/>
      <c r="V110" s="264"/>
      <c r="W110" s="264"/>
      <c r="X110" s="264"/>
      <c r="Y110" s="264"/>
      <c r="Z110" s="264"/>
    </row>
    <row r="111" ht="14.25" customHeight="1">
      <c r="A111" s="264"/>
      <c r="B111" s="264"/>
      <c r="C111" s="264"/>
      <c r="D111" s="289"/>
      <c r="E111" s="289"/>
      <c r="F111" s="289"/>
      <c r="G111" s="289"/>
      <c r="H111" s="264"/>
      <c r="I111" s="264"/>
      <c r="J111" s="264"/>
      <c r="K111" s="264"/>
      <c r="L111" s="264"/>
      <c r="M111" s="264"/>
      <c r="N111" s="264"/>
      <c r="O111" s="264"/>
      <c r="P111" s="264"/>
      <c r="Q111" s="264"/>
      <c r="R111" s="264"/>
      <c r="S111" s="264"/>
      <c r="T111" s="264"/>
      <c r="U111" s="264"/>
      <c r="V111" s="264"/>
      <c r="W111" s="264"/>
      <c r="X111" s="264"/>
      <c r="Y111" s="264"/>
      <c r="Z111" s="264"/>
    </row>
    <row r="112" ht="14.25" customHeight="1">
      <c r="A112" s="264"/>
      <c r="B112" s="264"/>
      <c r="C112" s="264"/>
      <c r="D112" s="289"/>
      <c r="E112" s="289"/>
      <c r="F112" s="289"/>
      <c r="G112" s="289"/>
      <c r="H112" s="264"/>
      <c r="I112" s="264"/>
      <c r="J112" s="264"/>
      <c r="K112" s="264"/>
      <c r="L112" s="264"/>
      <c r="M112" s="264"/>
      <c r="N112" s="264"/>
      <c r="O112" s="264"/>
      <c r="P112" s="264"/>
      <c r="Q112" s="264"/>
      <c r="R112" s="264"/>
      <c r="S112" s="264"/>
      <c r="T112" s="264"/>
      <c r="U112" s="264"/>
      <c r="V112" s="264"/>
      <c r="W112" s="264"/>
      <c r="X112" s="264"/>
      <c r="Y112" s="264"/>
      <c r="Z112" s="264"/>
    </row>
    <row r="113" ht="14.25" customHeight="1">
      <c r="A113" s="264"/>
      <c r="B113" s="264"/>
      <c r="C113" s="264"/>
      <c r="D113" s="289"/>
      <c r="E113" s="289"/>
      <c r="F113" s="289"/>
      <c r="G113" s="289"/>
      <c r="H113" s="264"/>
      <c r="I113" s="264"/>
      <c r="J113" s="264"/>
      <c r="K113" s="264"/>
      <c r="L113" s="264"/>
      <c r="M113" s="264"/>
      <c r="N113" s="264"/>
      <c r="O113" s="264"/>
      <c r="P113" s="264"/>
      <c r="Q113" s="264"/>
      <c r="R113" s="264"/>
      <c r="S113" s="264"/>
      <c r="T113" s="264"/>
      <c r="U113" s="264"/>
      <c r="V113" s="264"/>
      <c r="W113" s="264"/>
      <c r="X113" s="264"/>
      <c r="Y113" s="264"/>
      <c r="Z113" s="264"/>
    </row>
    <row r="114" ht="14.25" customHeight="1">
      <c r="A114" s="264"/>
      <c r="B114" s="264"/>
      <c r="C114" s="264"/>
      <c r="D114" s="289"/>
      <c r="E114" s="289"/>
      <c r="F114" s="289"/>
      <c r="G114" s="289"/>
      <c r="H114" s="264"/>
      <c r="I114" s="264"/>
      <c r="J114" s="264"/>
      <c r="K114" s="264"/>
      <c r="L114" s="264"/>
      <c r="M114" s="264"/>
      <c r="N114" s="264"/>
      <c r="O114" s="264"/>
      <c r="P114" s="264"/>
      <c r="Q114" s="264"/>
      <c r="R114" s="264"/>
      <c r="S114" s="264"/>
      <c r="T114" s="264"/>
      <c r="U114" s="264"/>
      <c r="V114" s="264"/>
      <c r="W114" s="264"/>
      <c r="X114" s="264"/>
      <c r="Y114" s="264"/>
      <c r="Z114" s="264"/>
    </row>
    <row r="115" ht="14.25" customHeight="1">
      <c r="A115" s="264"/>
      <c r="B115" s="264"/>
      <c r="C115" s="264"/>
      <c r="D115" s="289"/>
      <c r="E115" s="289"/>
      <c r="F115" s="289"/>
      <c r="G115" s="289"/>
      <c r="H115" s="264"/>
      <c r="I115" s="264"/>
      <c r="J115" s="264"/>
      <c r="K115" s="264"/>
      <c r="L115" s="264"/>
      <c r="M115" s="264"/>
      <c r="N115" s="264"/>
      <c r="O115" s="264"/>
      <c r="P115" s="264"/>
      <c r="Q115" s="264"/>
      <c r="R115" s="264"/>
      <c r="S115" s="264"/>
      <c r="T115" s="264"/>
      <c r="U115" s="264"/>
      <c r="V115" s="264"/>
      <c r="W115" s="264"/>
      <c r="X115" s="264"/>
      <c r="Y115" s="264"/>
      <c r="Z115" s="264"/>
    </row>
    <row r="116" ht="14.25" customHeight="1">
      <c r="A116" s="264"/>
      <c r="B116" s="264"/>
      <c r="C116" s="264"/>
      <c r="D116" s="289"/>
      <c r="E116" s="289"/>
      <c r="F116" s="289"/>
      <c r="G116" s="289"/>
      <c r="H116" s="264"/>
      <c r="I116" s="264"/>
      <c r="J116" s="264"/>
      <c r="K116" s="264"/>
      <c r="L116" s="264"/>
      <c r="M116" s="264"/>
      <c r="N116" s="264"/>
      <c r="O116" s="264"/>
      <c r="P116" s="264"/>
      <c r="Q116" s="264"/>
      <c r="R116" s="264"/>
      <c r="S116" s="264"/>
      <c r="T116" s="264"/>
      <c r="U116" s="264"/>
      <c r="V116" s="264"/>
      <c r="W116" s="264"/>
      <c r="X116" s="264"/>
      <c r="Y116" s="264"/>
      <c r="Z116" s="264"/>
    </row>
    <row r="117" ht="14.25" customHeight="1">
      <c r="A117" s="264"/>
      <c r="B117" s="264"/>
      <c r="C117" s="264"/>
      <c r="D117" s="289"/>
      <c r="E117" s="289"/>
      <c r="F117" s="289"/>
      <c r="G117" s="289"/>
      <c r="H117" s="264"/>
      <c r="I117" s="264"/>
      <c r="J117" s="264"/>
      <c r="K117" s="264"/>
      <c r="L117" s="264"/>
      <c r="M117" s="264"/>
      <c r="N117" s="264"/>
      <c r="O117" s="264"/>
      <c r="P117" s="264"/>
      <c r="Q117" s="264"/>
      <c r="R117" s="264"/>
      <c r="S117" s="264"/>
      <c r="T117" s="264"/>
      <c r="U117" s="264"/>
      <c r="V117" s="264"/>
      <c r="W117" s="264"/>
      <c r="X117" s="264"/>
      <c r="Y117" s="264"/>
      <c r="Z117" s="264"/>
    </row>
    <row r="118" ht="14.25" customHeight="1">
      <c r="A118" s="264"/>
      <c r="B118" s="264"/>
      <c r="C118" s="264"/>
      <c r="D118" s="289"/>
      <c r="E118" s="289"/>
      <c r="F118" s="289"/>
      <c r="G118" s="289"/>
      <c r="H118" s="264"/>
      <c r="I118" s="264"/>
      <c r="J118" s="264"/>
      <c r="K118" s="264"/>
      <c r="L118" s="264"/>
      <c r="M118" s="264"/>
      <c r="N118" s="264"/>
      <c r="O118" s="264"/>
      <c r="P118" s="264"/>
      <c r="Q118" s="264"/>
      <c r="R118" s="264"/>
      <c r="S118" s="264"/>
      <c r="T118" s="264"/>
      <c r="U118" s="264"/>
      <c r="V118" s="264"/>
      <c r="W118" s="264"/>
      <c r="X118" s="264"/>
      <c r="Y118" s="264"/>
      <c r="Z118" s="264"/>
    </row>
    <row r="119" ht="14.25" customHeight="1">
      <c r="A119" s="264"/>
      <c r="B119" s="264"/>
      <c r="C119" s="264"/>
      <c r="D119" s="289"/>
      <c r="E119" s="289"/>
      <c r="F119" s="289"/>
      <c r="G119" s="289"/>
      <c r="H119" s="264"/>
      <c r="I119" s="264"/>
      <c r="J119" s="264"/>
      <c r="K119" s="264"/>
      <c r="L119" s="264"/>
      <c r="M119" s="264"/>
      <c r="N119" s="264"/>
      <c r="O119" s="264"/>
      <c r="P119" s="264"/>
      <c r="Q119" s="264"/>
      <c r="R119" s="264"/>
      <c r="S119" s="264"/>
      <c r="T119" s="264"/>
      <c r="U119" s="264"/>
      <c r="V119" s="264"/>
      <c r="W119" s="264"/>
      <c r="X119" s="264"/>
      <c r="Y119" s="264"/>
      <c r="Z119" s="264"/>
    </row>
    <row r="120" ht="14.25" customHeight="1">
      <c r="A120" s="264"/>
      <c r="B120" s="264"/>
      <c r="C120" s="264"/>
      <c r="D120" s="289"/>
      <c r="E120" s="289"/>
      <c r="F120" s="289"/>
      <c r="G120" s="289"/>
      <c r="H120" s="264"/>
      <c r="I120" s="264"/>
      <c r="J120" s="264"/>
      <c r="K120" s="264"/>
      <c r="L120" s="264"/>
      <c r="M120" s="264"/>
      <c r="N120" s="264"/>
      <c r="O120" s="264"/>
      <c r="P120" s="264"/>
      <c r="Q120" s="264"/>
      <c r="R120" s="264"/>
      <c r="S120" s="264"/>
      <c r="T120" s="264"/>
      <c r="U120" s="264"/>
      <c r="V120" s="264"/>
      <c r="W120" s="264"/>
      <c r="X120" s="264"/>
      <c r="Y120" s="264"/>
      <c r="Z120" s="264"/>
    </row>
    <row r="121" ht="14.25" customHeight="1">
      <c r="A121" s="264"/>
      <c r="B121" s="264"/>
      <c r="C121" s="264"/>
      <c r="D121" s="289"/>
      <c r="E121" s="289"/>
      <c r="F121" s="289"/>
      <c r="G121" s="289"/>
      <c r="H121" s="264"/>
      <c r="I121" s="264"/>
      <c r="J121" s="264"/>
      <c r="K121" s="264"/>
      <c r="L121" s="264"/>
      <c r="M121" s="264"/>
      <c r="N121" s="264"/>
      <c r="O121" s="264"/>
      <c r="P121" s="264"/>
      <c r="Q121" s="264"/>
      <c r="R121" s="264"/>
      <c r="S121" s="264"/>
      <c r="T121" s="264"/>
      <c r="U121" s="264"/>
      <c r="V121" s="264"/>
      <c r="W121" s="264"/>
      <c r="X121" s="264"/>
      <c r="Y121" s="264"/>
      <c r="Z121" s="264"/>
    </row>
    <row r="122" ht="14.25" customHeight="1">
      <c r="A122" s="264"/>
      <c r="B122" s="264"/>
      <c r="C122" s="264"/>
      <c r="D122" s="289"/>
      <c r="E122" s="289"/>
      <c r="F122" s="289"/>
      <c r="G122" s="289"/>
      <c r="H122" s="264"/>
      <c r="I122" s="264"/>
      <c r="J122" s="264"/>
      <c r="K122" s="264"/>
      <c r="L122" s="264"/>
      <c r="M122" s="264"/>
      <c r="N122" s="264"/>
      <c r="O122" s="264"/>
      <c r="P122" s="264"/>
      <c r="Q122" s="264"/>
      <c r="R122" s="264"/>
      <c r="S122" s="264"/>
      <c r="T122" s="264"/>
      <c r="U122" s="264"/>
      <c r="V122" s="264"/>
      <c r="W122" s="264"/>
      <c r="X122" s="264"/>
      <c r="Y122" s="264"/>
      <c r="Z122" s="264"/>
    </row>
    <row r="123" ht="14.25" customHeight="1">
      <c r="A123" s="264"/>
      <c r="B123" s="264"/>
      <c r="C123" s="264"/>
      <c r="D123" s="289"/>
      <c r="E123" s="289"/>
      <c r="F123" s="289"/>
      <c r="G123" s="289"/>
      <c r="H123" s="264"/>
      <c r="I123" s="264"/>
      <c r="J123" s="264"/>
      <c r="K123" s="264"/>
      <c r="L123" s="264"/>
      <c r="M123" s="264"/>
      <c r="N123" s="264"/>
      <c r="O123" s="264"/>
      <c r="P123" s="264"/>
      <c r="Q123" s="264"/>
      <c r="R123" s="264"/>
      <c r="S123" s="264"/>
      <c r="T123" s="264"/>
      <c r="U123" s="264"/>
      <c r="V123" s="264"/>
      <c r="W123" s="264"/>
      <c r="X123" s="264"/>
      <c r="Y123" s="264"/>
      <c r="Z123" s="264"/>
    </row>
    <row r="124" ht="14.25" customHeight="1">
      <c r="A124" s="264"/>
      <c r="B124" s="264"/>
      <c r="C124" s="264"/>
      <c r="D124" s="289"/>
      <c r="E124" s="289"/>
      <c r="F124" s="289"/>
      <c r="G124" s="289"/>
      <c r="H124" s="264"/>
      <c r="I124" s="264"/>
      <c r="J124" s="264"/>
      <c r="K124" s="264"/>
      <c r="L124" s="264"/>
      <c r="M124" s="264"/>
      <c r="N124" s="264"/>
      <c r="O124" s="264"/>
      <c r="P124" s="264"/>
      <c r="Q124" s="264"/>
      <c r="R124" s="264"/>
      <c r="S124" s="264"/>
      <c r="T124" s="264"/>
      <c r="U124" s="264"/>
      <c r="V124" s="264"/>
      <c r="W124" s="264"/>
      <c r="X124" s="264"/>
      <c r="Y124" s="264"/>
      <c r="Z124" s="264"/>
    </row>
    <row r="125" ht="14.25" customHeight="1">
      <c r="A125" s="264"/>
      <c r="B125" s="264"/>
      <c r="C125" s="264"/>
      <c r="D125" s="289"/>
      <c r="E125" s="289"/>
      <c r="F125" s="289"/>
      <c r="G125" s="289"/>
      <c r="H125" s="264"/>
      <c r="I125" s="264"/>
      <c r="J125" s="264"/>
      <c r="K125" s="264"/>
      <c r="L125" s="264"/>
      <c r="M125" s="264"/>
      <c r="N125" s="264"/>
      <c r="O125" s="264"/>
      <c r="P125" s="264"/>
      <c r="Q125" s="264"/>
      <c r="R125" s="264"/>
      <c r="S125" s="264"/>
      <c r="T125" s="264"/>
      <c r="U125" s="264"/>
      <c r="V125" s="264"/>
      <c r="W125" s="264"/>
      <c r="X125" s="264"/>
      <c r="Y125" s="264"/>
      <c r="Z125" s="264"/>
    </row>
    <row r="126" ht="14.25" customHeight="1">
      <c r="A126" s="264"/>
      <c r="B126" s="264"/>
      <c r="C126" s="264"/>
      <c r="D126" s="289"/>
      <c r="E126" s="289"/>
      <c r="F126" s="289"/>
      <c r="G126" s="289"/>
      <c r="H126" s="264"/>
      <c r="I126" s="264"/>
      <c r="J126" s="264"/>
      <c r="K126" s="264"/>
      <c r="L126" s="264"/>
      <c r="M126" s="264"/>
      <c r="N126" s="264"/>
      <c r="O126" s="264"/>
      <c r="P126" s="264"/>
      <c r="Q126" s="264"/>
      <c r="R126" s="264"/>
      <c r="S126" s="264"/>
      <c r="T126" s="264"/>
      <c r="U126" s="264"/>
      <c r="V126" s="264"/>
      <c r="W126" s="264"/>
      <c r="X126" s="264"/>
      <c r="Y126" s="264"/>
      <c r="Z126" s="264"/>
    </row>
    <row r="127" ht="14.25" customHeight="1">
      <c r="A127" s="264"/>
      <c r="B127" s="264"/>
      <c r="C127" s="264"/>
      <c r="D127" s="289"/>
      <c r="E127" s="289"/>
      <c r="F127" s="289"/>
      <c r="G127" s="289"/>
      <c r="H127" s="264"/>
      <c r="I127" s="264"/>
      <c r="J127" s="264"/>
      <c r="K127" s="264"/>
      <c r="L127" s="264"/>
      <c r="M127" s="264"/>
      <c r="N127" s="264"/>
      <c r="O127" s="264"/>
      <c r="P127" s="264"/>
      <c r="Q127" s="264"/>
      <c r="R127" s="264"/>
      <c r="S127" s="264"/>
      <c r="T127" s="264"/>
      <c r="U127" s="264"/>
      <c r="V127" s="264"/>
      <c r="W127" s="264"/>
      <c r="X127" s="264"/>
      <c r="Y127" s="264"/>
      <c r="Z127" s="264"/>
    </row>
    <row r="128" ht="14.25" customHeight="1">
      <c r="A128" s="264"/>
      <c r="B128" s="264"/>
      <c r="C128" s="264"/>
      <c r="D128" s="289"/>
      <c r="E128" s="289"/>
      <c r="F128" s="289"/>
      <c r="G128" s="289"/>
      <c r="H128" s="264"/>
      <c r="I128" s="264"/>
      <c r="J128" s="264"/>
      <c r="K128" s="264"/>
      <c r="L128" s="264"/>
      <c r="M128" s="264"/>
      <c r="N128" s="264"/>
      <c r="O128" s="264"/>
      <c r="P128" s="264"/>
      <c r="Q128" s="264"/>
      <c r="R128" s="264"/>
      <c r="S128" s="264"/>
      <c r="T128" s="264"/>
      <c r="U128" s="264"/>
      <c r="V128" s="264"/>
      <c r="W128" s="264"/>
      <c r="X128" s="264"/>
      <c r="Y128" s="264"/>
      <c r="Z128" s="264"/>
    </row>
    <row r="129" ht="14.25" customHeight="1">
      <c r="A129" s="264"/>
      <c r="B129" s="264"/>
      <c r="C129" s="264"/>
      <c r="D129" s="289"/>
      <c r="E129" s="289"/>
      <c r="F129" s="289"/>
      <c r="G129" s="289"/>
      <c r="H129" s="264"/>
      <c r="I129" s="264"/>
      <c r="J129" s="264"/>
      <c r="K129" s="264"/>
      <c r="L129" s="264"/>
      <c r="M129" s="264"/>
      <c r="N129" s="264"/>
      <c r="O129" s="264"/>
      <c r="P129" s="264"/>
      <c r="Q129" s="264"/>
      <c r="R129" s="264"/>
      <c r="S129" s="264"/>
      <c r="T129" s="264"/>
      <c r="U129" s="264"/>
      <c r="V129" s="264"/>
      <c r="W129" s="264"/>
      <c r="X129" s="264"/>
      <c r="Y129" s="264"/>
      <c r="Z129" s="264"/>
    </row>
    <row r="130" ht="14.25" customHeight="1">
      <c r="A130" s="264"/>
      <c r="B130" s="264"/>
      <c r="C130" s="264"/>
      <c r="D130" s="289"/>
      <c r="E130" s="289"/>
      <c r="F130" s="289"/>
      <c r="G130" s="289"/>
      <c r="H130" s="264"/>
      <c r="I130" s="264"/>
      <c r="J130" s="264"/>
      <c r="K130" s="264"/>
      <c r="L130" s="264"/>
      <c r="M130" s="264"/>
      <c r="N130" s="264"/>
      <c r="O130" s="264"/>
      <c r="P130" s="264"/>
      <c r="Q130" s="264"/>
      <c r="R130" s="264"/>
      <c r="S130" s="264"/>
      <c r="T130" s="264"/>
      <c r="U130" s="264"/>
      <c r="V130" s="264"/>
      <c r="W130" s="264"/>
      <c r="X130" s="264"/>
      <c r="Y130" s="264"/>
      <c r="Z130" s="264"/>
    </row>
    <row r="131" ht="14.25" customHeight="1">
      <c r="A131" s="264"/>
      <c r="B131" s="264"/>
      <c r="C131" s="264"/>
      <c r="D131" s="289"/>
      <c r="E131" s="289"/>
      <c r="F131" s="289"/>
      <c r="G131" s="289"/>
      <c r="H131" s="264"/>
      <c r="I131" s="264"/>
      <c r="J131" s="264"/>
      <c r="K131" s="264"/>
      <c r="L131" s="264"/>
      <c r="M131" s="264"/>
      <c r="N131" s="264"/>
      <c r="O131" s="264"/>
      <c r="P131" s="264"/>
      <c r="Q131" s="264"/>
      <c r="R131" s="264"/>
      <c r="S131" s="264"/>
      <c r="T131" s="264"/>
      <c r="U131" s="264"/>
      <c r="V131" s="264"/>
      <c r="W131" s="264"/>
      <c r="X131" s="264"/>
      <c r="Y131" s="264"/>
      <c r="Z131" s="264"/>
    </row>
    <row r="132" ht="14.25" customHeight="1">
      <c r="A132" s="264"/>
      <c r="B132" s="264"/>
      <c r="C132" s="264"/>
      <c r="D132" s="289"/>
      <c r="E132" s="289"/>
      <c r="F132" s="289"/>
      <c r="G132" s="289"/>
      <c r="H132" s="264"/>
      <c r="I132" s="264"/>
      <c r="J132" s="264"/>
      <c r="K132" s="264"/>
      <c r="L132" s="264"/>
      <c r="M132" s="264"/>
      <c r="N132" s="264"/>
      <c r="O132" s="264"/>
      <c r="P132" s="264"/>
      <c r="Q132" s="264"/>
      <c r="R132" s="264"/>
      <c r="S132" s="264"/>
      <c r="T132" s="264"/>
      <c r="U132" s="264"/>
      <c r="V132" s="264"/>
      <c r="W132" s="264"/>
      <c r="X132" s="264"/>
      <c r="Y132" s="264"/>
      <c r="Z132" s="264"/>
    </row>
    <row r="133" ht="14.25" customHeight="1">
      <c r="A133" s="264"/>
      <c r="B133" s="264"/>
      <c r="C133" s="264"/>
      <c r="D133" s="289"/>
      <c r="E133" s="289"/>
      <c r="F133" s="289"/>
      <c r="G133" s="289"/>
      <c r="H133" s="264"/>
      <c r="I133" s="264"/>
      <c r="J133" s="264"/>
      <c r="K133" s="264"/>
      <c r="L133" s="264"/>
      <c r="M133" s="264"/>
      <c r="N133" s="264"/>
      <c r="O133" s="264"/>
      <c r="P133" s="264"/>
      <c r="Q133" s="264"/>
      <c r="R133" s="264"/>
      <c r="S133" s="264"/>
      <c r="T133" s="264"/>
      <c r="U133" s="264"/>
      <c r="V133" s="264"/>
      <c r="W133" s="264"/>
      <c r="X133" s="264"/>
      <c r="Y133" s="264"/>
      <c r="Z133" s="264"/>
    </row>
    <row r="134" ht="14.25" customHeight="1">
      <c r="A134" s="264"/>
      <c r="B134" s="264"/>
      <c r="C134" s="264"/>
      <c r="D134" s="289"/>
      <c r="E134" s="289"/>
      <c r="F134" s="289"/>
      <c r="G134" s="289"/>
      <c r="H134" s="264"/>
      <c r="I134" s="264"/>
      <c r="J134" s="264"/>
      <c r="K134" s="264"/>
      <c r="L134" s="264"/>
      <c r="M134" s="264"/>
      <c r="N134" s="264"/>
      <c r="O134" s="264"/>
      <c r="P134" s="264"/>
      <c r="Q134" s="264"/>
      <c r="R134" s="264"/>
      <c r="S134" s="264"/>
      <c r="T134" s="264"/>
      <c r="U134" s="264"/>
      <c r="V134" s="264"/>
      <c r="W134" s="264"/>
      <c r="X134" s="264"/>
      <c r="Y134" s="264"/>
      <c r="Z134" s="264"/>
    </row>
    <row r="135" ht="14.25" customHeight="1">
      <c r="A135" s="264"/>
      <c r="B135" s="264"/>
      <c r="C135" s="264"/>
      <c r="D135" s="289"/>
      <c r="E135" s="289"/>
      <c r="F135" s="289"/>
      <c r="G135" s="289"/>
      <c r="H135" s="264"/>
      <c r="I135" s="264"/>
      <c r="J135" s="264"/>
      <c r="K135" s="264"/>
      <c r="L135" s="264"/>
      <c r="M135" s="264"/>
      <c r="N135" s="264"/>
      <c r="O135" s="264"/>
      <c r="P135" s="264"/>
      <c r="Q135" s="264"/>
      <c r="R135" s="264"/>
      <c r="S135" s="264"/>
      <c r="T135" s="264"/>
      <c r="U135" s="264"/>
      <c r="V135" s="264"/>
      <c r="W135" s="264"/>
      <c r="X135" s="264"/>
      <c r="Y135" s="264"/>
      <c r="Z135" s="264"/>
    </row>
    <row r="136" ht="14.25" customHeight="1">
      <c r="A136" s="264"/>
      <c r="B136" s="264"/>
      <c r="C136" s="264"/>
      <c r="D136" s="289"/>
      <c r="E136" s="289"/>
      <c r="F136" s="289"/>
      <c r="G136" s="289"/>
      <c r="H136" s="264"/>
      <c r="I136" s="264"/>
      <c r="J136" s="264"/>
      <c r="K136" s="264"/>
      <c r="L136" s="264"/>
      <c r="M136" s="264"/>
      <c r="N136" s="264"/>
      <c r="O136" s="264"/>
      <c r="P136" s="264"/>
      <c r="Q136" s="264"/>
      <c r="R136" s="264"/>
      <c r="S136" s="264"/>
      <c r="T136" s="264"/>
      <c r="U136" s="264"/>
      <c r="V136" s="264"/>
      <c r="W136" s="264"/>
      <c r="X136" s="264"/>
      <c r="Y136" s="264"/>
      <c r="Z136" s="264"/>
    </row>
    <row r="137" ht="14.25" customHeight="1">
      <c r="A137" s="264"/>
      <c r="B137" s="264"/>
      <c r="C137" s="264"/>
      <c r="D137" s="289"/>
      <c r="E137" s="289"/>
      <c r="F137" s="289"/>
      <c r="G137" s="289"/>
      <c r="H137" s="264"/>
      <c r="I137" s="264"/>
      <c r="J137" s="264"/>
      <c r="K137" s="264"/>
      <c r="L137" s="264"/>
      <c r="M137" s="264"/>
      <c r="N137" s="264"/>
      <c r="O137" s="264"/>
      <c r="P137" s="264"/>
      <c r="Q137" s="264"/>
      <c r="R137" s="264"/>
      <c r="S137" s="264"/>
      <c r="T137" s="264"/>
      <c r="U137" s="264"/>
      <c r="V137" s="264"/>
      <c r="W137" s="264"/>
      <c r="X137" s="264"/>
      <c r="Y137" s="264"/>
      <c r="Z137" s="264"/>
    </row>
    <row r="138" ht="14.25" customHeight="1">
      <c r="A138" s="264"/>
      <c r="B138" s="264"/>
      <c r="C138" s="264"/>
      <c r="D138" s="289"/>
      <c r="E138" s="289"/>
      <c r="F138" s="289"/>
      <c r="G138" s="289"/>
      <c r="H138" s="264"/>
      <c r="I138" s="264"/>
      <c r="J138" s="264"/>
      <c r="K138" s="264"/>
      <c r="L138" s="264"/>
      <c r="M138" s="264"/>
      <c r="N138" s="264"/>
      <c r="O138" s="264"/>
      <c r="P138" s="264"/>
      <c r="Q138" s="264"/>
      <c r="R138" s="264"/>
      <c r="S138" s="264"/>
      <c r="T138" s="264"/>
      <c r="U138" s="264"/>
      <c r="V138" s="264"/>
      <c r="W138" s="264"/>
      <c r="X138" s="264"/>
      <c r="Y138" s="264"/>
      <c r="Z138" s="264"/>
    </row>
    <row r="139" ht="14.25" customHeight="1">
      <c r="A139" s="264"/>
      <c r="B139" s="264"/>
      <c r="C139" s="264"/>
      <c r="D139" s="289"/>
      <c r="E139" s="289"/>
      <c r="F139" s="289"/>
      <c r="G139" s="289"/>
      <c r="H139" s="264"/>
      <c r="I139" s="264"/>
      <c r="J139" s="264"/>
      <c r="K139" s="264"/>
      <c r="L139" s="264"/>
      <c r="M139" s="264"/>
      <c r="N139" s="264"/>
      <c r="O139" s="264"/>
      <c r="P139" s="264"/>
      <c r="Q139" s="264"/>
      <c r="R139" s="264"/>
      <c r="S139" s="264"/>
      <c r="T139" s="264"/>
      <c r="U139" s="264"/>
      <c r="V139" s="264"/>
      <c r="W139" s="264"/>
      <c r="X139" s="264"/>
      <c r="Y139" s="264"/>
      <c r="Z139" s="264"/>
    </row>
    <row r="140" ht="14.25" customHeight="1">
      <c r="A140" s="264"/>
      <c r="B140" s="264"/>
      <c r="C140" s="264"/>
      <c r="D140" s="289"/>
      <c r="E140" s="289"/>
      <c r="F140" s="289"/>
      <c r="G140" s="289"/>
      <c r="H140" s="264"/>
      <c r="I140" s="264"/>
      <c r="J140" s="264"/>
      <c r="K140" s="264"/>
      <c r="L140" s="264"/>
      <c r="M140" s="264"/>
      <c r="N140" s="264"/>
      <c r="O140" s="264"/>
      <c r="P140" s="264"/>
      <c r="Q140" s="264"/>
      <c r="R140" s="264"/>
      <c r="S140" s="264"/>
      <c r="T140" s="264"/>
      <c r="U140" s="264"/>
      <c r="V140" s="264"/>
      <c r="W140" s="264"/>
      <c r="X140" s="264"/>
      <c r="Y140" s="264"/>
      <c r="Z140" s="264"/>
    </row>
    <row r="141" ht="14.25" customHeight="1">
      <c r="A141" s="264"/>
      <c r="B141" s="264"/>
      <c r="C141" s="264"/>
      <c r="D141" s="289"/>
      <c r="E141" s="289"/>
      <c r="F141" s="289"/>
      <c r="G141" s="289"/>
      <c r="H141" s="264"/>
      <c r="I141" s="264"/>
      <c r="J141" s="264"/>
      <c r="K141" s="264"/>
      <c r="L141" s="264"/>
      <c r="M141" s="264"/>
      <c r="N141" s="264"/>
      <c r="O141" s="264"/>
      <c r="P141" s="264"/>
      <c r="Q141" s="264"/>
      <c r="R141" s="264"/>
      <c r="S141" s="264"/>
      <c r="T141" s="264"/>
      <c r="U141" s="264"/>
      <c r="V141" s="264"/>
      <c r="W141" s="264"/>
      <c r="X141" s="264"/>
      <c r="Y141" s="264"/>
      <c r="Z141" s="264"/>
    </row>
    <row r="142" ht="14.25" customHeight="1">
      <c r="A142" s="264"/>
      <c r="B142" s="264"/>
      <c r="C142" s="264"/>
      <c r="D142" s="289"/>
      <c r="E142" s="289"/>
      <c r="F142" s="289"/>
      <c r="G142" s="289"/>
      <c r="H142" s="264"/>
      <c r="I142" s="264"/>
      <c r="J142" s="264"/>
      <c r="K142" s="264"/>
      <c r="L142" s="264"/>
      <c r="M142" s="264"/>
      <c r="N142" s="264"/>
      <c r="O142" s="264"/>
      <c r="P142" s="264"/>
      <c r="Q142" s="264"/>
      <c r="R142" s="264"/>
      <c r="S142" s="264"/>
      <c r="T142" s="264"/>
      <c r="U142" s="264"/>
      <c r="V142" s="264"/>
      <c r="W142" s="264"/>
      <c r="X142" s="264"/>
      <c r="Y142" s="264"/>
      <c r="Z142" s="264"/>
    </row>
    <row r="143" ht="14.25" customHeight="1">
      <c r="A143" s="264"/>
      <c r="B143" s="264"/>
      <c r="C143" s="264"/>
      <c r="D143" s="289"/>
      <c r="E143" s="289"/>
      <c r="F143" s="289"/>
      <c r="G143" s="289"/>
      <c r="H143" s="264"/>
      <c r="I143" s="264"/>
      <c r="J143" s="264"/>
      <c r="K143" s="264"/>
      <c r="L143" s="264"/>
      <c r="M143" s="264"/>
      <c r="N143" s="264"/>
      <c r="O143" s="264"/>
      <c r="P143" s="264"/>
      <c r="Q143" s="264"/>
      <c r="R143" s="264"/>
      <c r="S143" s="264"/>
      <c r="T143" s="264"/>
      <c r="U143" s="264"/>
      <c r="V143" s="264"/>
      <c r="W143" s="264"/>
      <c r="X143" s="264"/>
      <c r="Y143" s="264"/>
      <c r="Z143" s="264"/>
    </row>
    <row r="144" ht="14.25" customHeight="1">
      <c r="A144" s="264"/>
      <c r="B144" s="264"/>
      <c r="C144" s="264"/>
      <c r="D144" s="289"/>
      <c r="E144" s="289"/>
      <c r="F144" s="289"/>
      <c r="G144" s="289"/>
      <c r="H144" s="264"/>
      <c r="I144" s="264"/>
      <c r="J144" s="264"/>
      <c r="K144" s="264"/>
      <c r="L144" s="264"/>
      <c r="M144" s="264"/>
      <c r="N144" s="264"/>
      <c r="O144" s="264"/>
      <c r="P144" s="264"/>
      <c r="Q144" s="264"/>
      <c r="R144" s="264"/>
      <c r="S144" s="264"/>
      <c r="T144" s="264"/>
      <c r="U144" s="264"/>
      <c r="V144" s="264"/>
      <c r="W144" s="264"/>
      <c r="X144" s="264"/>
      <c r="Y144" s="264"/>
      <c r="Z144" s="264"/>
    </row>
    <row r="145" ht="14.25" customHeight="1">
      <c r="A145" s="264"/>
      <c r="B145" s="264"/>
      <c r="C145" s="264"/>
      <c r="D145" s="289"/>
      <c r="E145" s="289"/>
      <c r="F145" s="289"/>
      <c r="G145" s="289"/>
      <c r="H145" s="264"/>
      <c r="I145" s="264"/>
      <c r="J145" s="264"/>
      <c r="K145" s="264"/>
      <c r="L145" s="264"/>
      <c r="M145" s="264"/>
      <c r="N145" s="264"/>
      <c r="O145" s="264"/>
      <c r="P145" s="264"/>
      <c r="Q145" s="264"/>
      <c r="R145" s="264"/>
      <c r="S145" s="264"/>
      <c r="T145" s="264"/>
      <c r="U145" s="264"/>
      <c r="V145" s="264"/>
      <c r="W145" s="264"/>
      <c r="X145" s="264"/>
      <c r="Y145" s="264"/>
      <c r="Z145" s="264"/>
    </row>
    <row r="146" ht="14.25" customHeight="1">
      <c r="A146" s="264"/>
      <c r="B146" s="264"/>
      <c r="C146" s="264"/>
      <c r="D146" s="289"/>
      <c r="E146" s="289"/>
      <c r="F146" s="289"/>
      <c r="G146" s="289"/>
      <c r="H146" s="264"/>
      <c r="I146" s="264"/>
      <c r="J146" s="264"/>
      <c r="K146" s="264"/>
      <c r="L146" s="264"/>
      <c r="M146" s="264"/>
      <c r="N146" s="264"/>
      <c r="O146" s="264"/>
      <c r="P146" s="264"/>
      <c r="Q146" s="264"/>
      <c r="R146" s="264"/>
      <c r="S146" s="264"/>
      <c r="T146" s="264"/>
      <c r="U146" s="264"/>
      <c r="V146" s="264"/>
      <c r="W146" s="264"/>
      <c r="X146" s="264"/>
      <c r="Y146" s="264"/>
      <c r="Z146" s="264"/>
    </row>
    <row r="147" ht="14.25" customHeight="1">
      <c r="A147" s="264"/>
      <c r="B147" s="264"/>
      <c r="C147" s="264"/>
      <c r="D147" s="289"/>
      <c r="E147" s="289"/>
      <c r="F147" s="289"/>
      <c r="G147" s="289"/>
      <c r="H147" s="264"/>
      <c r="I147" s="264"/>
      <c r="J147" s="264"/>
      <c r="K147" s="264"/>
      <c r="L147" s="264"/>
      <c r="M147" s="264"/>
      <c r="N147" s="264"/>
      <c r="O147" s="264"/>
      <c r="P147" s="264"/>
      <c r="Q147" s="264"/>
      <c r="R147" s="264"/>
      <c r="S147" s="264"/>
      <c r="T147" s="264"/>
      <c r="U147" s="264"/>
      <c r="V147" s="264"/>
      <c r="W147" s="264"/>
      <c r="X147" s="264"/>
      <c r="Y147" s="264"/>
      <c r="Z147" s="264"/>
    </row>
    <row r="148" ht="14.25" customHeight="1">
      <c r="A148" s="264"/>
      <c r="B148" s="264"/>
      <c r="C148" s="264"/>
      <c r="D148" s="289"/>
      <c r="E148" s="289"/>
      <c r="F148" s="289"/>
      <c r="G148" s="289"/>
      <c r="H148" s="264"/>
      <c r="I148" s="264"/>
      <c r="J148" s="264"/>
      <c r="K148" s="264"/>
      <c r="L148" s="264"/>
      <c r="M148" s="264"/>
      <c r="N148" s="264"/>
      <c r="O148" s="264"/>
      <c r="P148" s="264"/>
      <c r="Q148" s="264"/>
      <c r="R148" s="264"/>
      <c r="S148" s="264"/>
      <c r="T148" s="264"/>
      <c r="U148" s="264"/>
      <c r="V148" s="264"/>
      <c r="W148" s="264"/>
      <c r="X148" s="264"/>
      <c r="Y148" s="264"/>
      <c r="Z148" s="264"/>
    </row>
    <row r="149" ht="14.25" customHeight="1">
      <c r="A149" s="264"/>
      <c r="B149" s="264"/>
      <c r="C149" s="264"/>
      <c r="D149" s="289"/>
      <c r="E149" s="289"/>
      <c r="F149" s="289"/>
      <c r="G149" s="289"/>
      <c r="H149" s="264"/>
      <c r="I149" s="264"/>
      <c r="J149" s="264"/>
      <c r="K149" s="264"/>
      <c r="L149" s="264"/>
      <c r="M149" s="264"/>
      <c r="N149" s="264"/>
      <c r="O149" s="264"/>
      <c r="P149" s="264"/>
      <c r="Q149" s="264"/>
      <c r="R149" s="264"/>
      <c r="S149" s="264"/>
      <c r="T149" s="264"/>
      <c r="U149" s="264"/>
      <c r="V149" s="264"/>
      <c r="W149" s="264"/>
      <c r="X149" s="264"/>
      <c r="Y149" s="264"/>
      <c r="Z149" s="264"/>
    </row>
    <row r="150" ht="14.25" customHeight="1">
      <c r="A150" s="264"/>
      <c r="B150" s="264"/>
      <c r="C150" s="264"/>
      <c r="D150" s="289"/>
      <c r="E150" s="289"/>
      <c r="F150" s="289"/>
      <c r="G150" s="289"/>
      <c r="H150" s="264"/>
      <c r="I150" s="264"/>
      <c r="J150" s="264"/>
      <c r="K150" s="264"/>
      <c r="L150" s="264"/>
      <c r="M150" s="264"/>
      <c r="N150" s="264"/>
      <c r="O150" s="264"/>
      <c r="P150" s="264"/>
      <c r="Q150" s="264"/>
      <c r="R150" s="264"/>
      <c r="S150" s="264"/>
      <c r="T150" s="264"/>
      <c r="U150" s="264"/>
      <c r="V150" s="264"/>
      <c r="W150" s="264"/>
      <c r="X150" s="264"/>
      <c r="Y150" s="264"/>
      <c r="Z150" s="264"/>
    </row>
    <row r="151" ht="14.25" customHeight="1">
      <c r="A151" s="264"/>
      <c r="B151" s="264"/>
      <c r="C151" s="264"/>
      <c r="D151" s="289"/>
      <c r="E151" s="289"/>
      <c r="F151" s="289"/>
      <c r="G151" s="289"/>
      <c r="H151" s="264"/>
      <c r="I151" s="264"/>
      <c r="J151" s="264"/>
      <c r="K151" s="264"/>
      <c r="L151" s="264"/>
      <c r="M151" s="264"/>
      <c r="N151" s="264"/>
      <c r="O151" s="264"/>
      <c r="P151" s="264"/>
      <c r="Q151" s="264"/>
      <c r="R151" s="264"/>
      <c r="S151" s="264"/>
      <c r="T151" s="264"/>
      <c r="U151" s="264"/>
      <c r="V151" s="264"/>
      <c r="W151" s="264"/>
      <c r="X151" s="264"/>
      <c r="Y151" s="264"/>
      <c r="Z151" s="264"/>
    </row>
    <row r="152" ht="14.25" customHeight="1">
      <c r="A152" s="264"/>
      <c r="B152" s="264"/>
      <c r="C152" s="264"/>
      <c r="D152" s="289"/>
      <c r="E152" s="289"/>
      <c r="F152" s="289"/>
      <c r="G152" s="289"/>
      <c r="H152" s="264"/>
      <c r="I152" s="264"/>
      <c r="J152" s="264"/>
      <c r="K152" s="264"/>
      <c r="L152" s="264"/>
      <c r="M152" s="264"/>
      <c r="N152" s="264"/>
      <c r="O152" s="264"/>
      <c r="P152" s="264"/>
      <c r="Q152" s="264"/>
      <c r="R152" s="264"/>
      <c r="S152" s="264"/>
      <c r="T152" s="264"/>
      <c r="U152" s="264"/>
      <c r="V152" s="264"/>
      <c r="W152" s="264"/>
      <c r="X152" s="264"/>
      <c r="Y152" s="264"/>
      <c r="Z152" s="264"/>
    </row>
    <row r="153" ht="14.25" customHeight="1">
      <c r="A153" s="264"/>
      <c r="B153" s="264"/>
      <c r="C153" s="264"/>
      <c r="D153" s="289"/>
      <c r="E153" s="289"/>
      <c r="F153" s="289"/>
      <c r="G153" s="289"/>
      <c r="H153" s="264"/>
      <c r="I153" s="264"/>
      <c r="J153" s="264"/>
      <c r="K153" s="264"/>
      <c r="L153" s="264"/>
      <c r="M153" s="264"/>
      <c r="N153" s="264"/>
      <c r="O153" s="264"/>
      <c r="P153" s="264"/>
      <c r="Q153" s="264"/>
      <c r="R153" s="264"/>
      <c r="S153" s="264"/>
      <c r="T153" s="264"/>
      <c r="U153" s="264"/>
      <c r="V153" s="264"/>
      <c r="W153" s="264"/>
      <c r="X153" s="264"/>
      <c r="Y153" s="264"/>
      <c r="Z153" s="264"/>
    </row>
    <row r="154" ht="14.25" customHeight="1">
      <c r="A154" s="264"/>
      <c r="B154" s="264"/>
      <c r="C154" s="264"/>
      <c r="D154" s="289"/>
      <c r="E154" s="289"/>
      <c r="F154" s="289"/>
      <c r="G154" s="289"/>
      <c r="H154" s="264"/>
      <c r="I154" s="264"/>
      <c r="J154" s="264"/>
      <c r="K154" s="264"/>
      <c r="L154" s="264"/>
      <c r="M154" s="264"/>
      <c r="N154" s="264"/>
      <c r="O154" s="264"/>
      <c r="P154" s="264"/>
      <c r="Q154" s="264"/>
      <c r="R154" s="264"/>
      <c r="S154" s="264"/>
      <c r="T154" s="264"/>
      <c r="U154" s="264"/>
      <c r="V154" s="264"/>
      <c r="W154" s="264"/>
      <c r="X154" s="264"/>
      <c r="Y154" s="264"/>
      <c r="Z154" s="264"/>
    </row>
    <row r="155" ht="14.25" customHeight="1">
      <c r="A155" s="264"/>
      <c r="B155" s="264"/>
      <c r="C155" s="264"/>
      <c r="D155" s="289"/>
      <c r="E155" s="289"/>
      <c r="F155" s="289"/>
      <c r="G155" s="289"/>
      <c r="H155" s="264"/>
      <c r="I155" s="264"/>
      <c r="J155" s="264"/>
      <c r="K155" s="264"/>
      <c r="L155" s="264"/>
      <c r="M155" s="264"/>
      <c r="N155" s="264"/>
      <c r="O155" s="264"/>
      <c r="P155" s="264"/>
      <c r="Q155" s="264"/>
      <c r="R155" s="264"/>
      <c r="S155" s="264"/>
      <c r="T155" s="264"/>
      <c r="U155" s="264"/>
      <c r="V155" s="264"/>
      <c r="W155" s="264"/>
      <c r="X155" s="264"/>
      <c r="Y155" s="264"/>
      <c r="Z155" s="264"/>
    </row>
    <row r="156" ht="14.25" customHeight="1">
      <c r="A156" s="264"/>
      <c r="B156" s="264"/>
      <c r="C156" s="264"/>
      <c r="D156" s="289"/>
      <c r="E156" s="289"/>
      <c r="F156" s="289"/>
      <c r="G156" s="289"/>
      <c r="H156" s="264"/>
      <c r="I156" s="264"/>
      <c r="J156" s="264"/>
      <c r="K156" s="264"/>
      <c r="L156" s="264"/>
      <c r="M156" s="264"/>
      <c r="N156" s="264"/>
      <c r="O156" s="264"/>
      <c r="P156" s="264"/>
      <c r="Q156" s="264"/>
      <c r="R156" s="264"/>
      <c r="S156" s="264"/>
      <c r="T156" s="264"/>
      <c r="U156" s="264"/>
      <c r="V156" s="264"/>
      <c r="W156" s="264"/>
      <c r="X156" s="264"/>
      <c r="Y156" s="264"/>
      <c r="Z156" s="264"/>
    </row>
    <row r="157" ht="14.25" customHeight="1">
      <c r="A157" s="264"/>
      <c r="B157" s="264"/>
      <c r="C157" s="264"/>
      <c r="D157" s="289"/>
      <c r="E157" s="289"/>
      <c r="F157" s="289"/>
      <c r="G157" s="289"/>
      <c r="H157" s="264"/>
      <c r="I157" s="264"/>
      <c r="J157" s="264"/>
      <c r="K157" s="264"/>
      <c r="L157" s="264"/>
      <c r="M157" s="264"/>
      <c r="N157" s="264"/>
      <c r="O157" s="264"/>
      <c r="P157" s="264"/>
      <c r="Q157" s="264"/>
      <c r="R157" s="264"/>
      <c r="S157" s="264"/>
      <c r="T157" s="264"/>
      <c r="U157" s="264"/>
      <c r="V157" s="264"/>
      <c r="W157" s="264"/>
      <c r="X157" s="264"/>
      <c r="Y157" s="264"/>
      <c r="Z157" s="264"/>
    </row>
    <row r="158" ht="14.25" customHeight="1">
      <c r="A158" s="264"/>
      <c r="B158" s="264"/>
      <c r="C158" s="264"/>
      <c r="D158" s="289"/>
      <c r="E158" s="289"/>
      <c r="F158" s="289"/>
      <c r="G158" s="289"/>
      <c r="H158" s="264"/>
      <c r="I158" s="264"/>
      <c r="J158" s="264"/>
      <c r="K158" s="264"/>
      <c r="L158" s="264"/>
      <c r="M158" s="264"/>
      <c r="N158" s="264"/>
      <c r="O158" s="264"/>
      <c r="P158" s="264"/>
      <c r="Q158" s="264"/>
      <c r="R158" s="264"/>
      <c r="S158" s="264"/>
      <c r="T158" s="264"/>
      <c r="U158" s="264"/>
      <c r="V158" s="264"/>
      <c r="W158" s="264"/>
      <c r="X158" s="264"/>
      <c r="Y158" s="264"/>
      <c r="Z158" s="264"/>
    </row>
    <row r="159" ht="14.25" customHeight="1">
      <c r="A159" s="264"/>
      <c r="B159" s="264"/>
      <c r="C159" s="264"/>
      <c r="D159" s="289"/>
      <c r="E159" s="289"/>
      <c r="F159" s="289"/>
      <c r="G159" s="289"/>
      <c r="H159" s="264"/>
      <c r="I159" s="264"/>
      <c r="J159" s="264"/>
      <c r="K159" s="264"/>
      <c r="L159" s="264"/>
      <c r="M159" s="264"/>
      <c r="N159" s="264"/>
      <c r="O159" s="264"/>
      <c r="P159" s="264"/>
      <c r="Q159" s="264"/>
      <c r="R159" s="264"/>
      <c r="S159" s="264"/>
      <c r="T159" s="264"/>
      <c r="U159" s="264"/>
      <c r="V159" s="264"/>
      <c r="W159" s="264"/>
      <c r="X159" s="264"/>
      <c r="Y159" s="264"/>
      <c r="Z159" s="264"/>
    </row>
    <row r="160" ht="14.25" customHeight="1">
      <c r="A160" s="264"/>
      <c r="B160" s="264"/>
      <c r="C160" s="264"/>
      <c r="D160" s="289"/>
      <c r="E160" s="289"/>
      <c r="F160" s="289"/>
      <c r="G160" s="289"/>
      <c r="H160" s="264"/>
      <c r="I160" s="264"/>
      <c r="J160" s="264"/>
      <c r="K160" s="264"/>
      <c r="L160" s="264"/>
      <c r="M160" s="264"/>
      <c r="N160" s="264"/>
      <c r="O160" s="264"/>
      <c r="P160" s="264"/>
      <c r="Q160" s="264"/>
      <c r="R160" s="264"/>
      <c r="S160" s="264"/>
      <c r="T160" s="264"/>
      <c r="U160" s="264"/>
      <c r="V160" s="264"/>
      <c r="W160" s="264"/>
      <c r="X160" s="264"/>
      <c r="Y160" s="264"/>
      <c r="Z160" s="264"/>
    </row>
    <row r="161" ht="14.25" customHeight="1">
      <c r="A161" s="264"/>
      <c r="B161" s="264"/>
      <c r="C161" s="264"/>
      <c r="D161" s="289"/>
      <c r="E161" s="289"/>
      <c r="F161" s="289"/>
      <c r="G161" s="289"/>
      <c r="H161" s="264"/>
      <c r="I161" s="264"/>
      <c r="J161" s="264"/>
      <c r="K161" s="264"/>
      <c r="L161" s="264"/>
      <c r="M161" s="264"/>
      <c r="N161" s="264"/>
      <c r="O161" s="264"/>
      <c r="P161" s="264"/>
      <c r="Q161" s="264"/>
      <c r="R161" s="264"/>
      <c r="S161" s="264"/>
      <c r="T161" s="264"/>
      <c r="U161" s="264"/>
      <c r="V161" s="264"/>
      <c r="W161" s="264"/>
      <c r="X161" s="264"/>
      <c r="Y161" s="264"/>
      <c r="Z161" s="264"/>
    </row>
    <row r="162" ht="14.25" customHeight="1">
      <c r="A162" s="264"/>
      <c r="B162" s="264"/>
      <c r="C162" s="264"/>
      <c r="D162" s="289"/>
      <c r="E162" s="289"/>
      <c r="F162" s="289"/>
      <c r="G162" s="289"/>
      <c r="H162" s="264"/>
      <c r="I162" s="264"/>
      <c r="J162" s="264"/>
      <c r="K162" s="264"/>
      <c r="L162" s="264"/>
      <c r="M162" s="264"/>
      <c r="N162" s="264"/>
      <c r="O162" s="264"/>
      <c r="P162" s="264"/>
      <c r="Q162" s="264"/>
      <c r="R162" s="264"/>
      <c r="S162" s="264"/>
      <c r="T162" s="264"/>
      <c r="U162" s="264"/>
      <c r="V162" s="264"/>
      <c r="W162" s="264"/>
      <c r="X162" s="264"/>
      <c r="Y162" s="264"/>
      <c r="Z162" s="264"/>
    </row>
    <row r="163" ht="14.25" customHeight="1">
      <c r="A163" s="264"/>
      <c r="B163" s="264"/>
      <c r="C163" s="264"/>
      <c r="D163" s="289"/>
      <c r="E163" s="289"/>
      <c r="F163" s="289"/>
      <c r="G163" s="289"/>
      <c r="H163" s="264"/>
      <c r="I163" s="264"/>
      <c r="J163" s="264"/>
      <c r="K163" s="264"/>
      <c r="L163" s="264"/>
      <c r="M163" s="264"/>
      <c r="N163" s="264"/>
      <c r="O163" s="264"/>
      <c r="P163" s="264"/>
      <c r="Q163" s="264"/>
      <c r="R163" s="264"/>
      <c r="S163" s="264"/>
      <c r="T163" s="264"/>
      <c r="U163" s="264"/>
      <c r="V163" s="264"/>
      <c r="W163" s="264"/>
      <c r="X163" s="264"/>
      <c r="Y163" s="264"/>
      <c r="Z163" s="264"/>
    </row>
    <row r="164" ht="14.25" customHeight="1">
      <c r="A164" s="264"/>
      <c r="B164" s="264"/>
      <c r="C164" s="264"/>
      <c r="D164" s="289"/>
      <c r="E164" s="289"/>
      <c r="F164" s="289"/>
      <c r="G164" s="289"/>
      <c r="H164" s="264"/>
      <c r="I164" s="264"/>
      <c r="J164" s="264"/>
      <c r="K164" s="264"/>
      <c r="L164" s="264"/>
      <c r="M164" s="264"/>
      <c r="N164" s="264"/>
      <c r="O164" s="264"/>
      <c r="P164" s="264"/>
      <c r="Q164" s="264"/>
      <c r="R164" s="264"/>
      <c r="S164" s="264"/>
      <c r="T164" s="264"/>
      <c r="U164" s="264"/>
      <c r="V164" s="264"/>
      <c r="W164" s="264"/>
      <c r="X164" s="264"/>
      <c r="Y164" s="264"/>
      <c r="Z164" s="264"/>
    </row>
    <row r="165" ht="14.25" customHeight="1">
      <c r="A165" s="264"/>
      <c r="B165" s="264"/>
      <c r="C165" s="264"/>
      <c r="D165" s="289"/>
      <c r="E165" s="289"/>
      <c r="F165" s="289"/>
      <c r="G165" s="289"/>
      <c r="H165" s="264"/>
      <c r="I165" s="264"/>
      <c r="J165" s="264"/>
      <c r="K165" s="264"/>
      <c r="L165" s="264"/>
      <c r="M165" s="264"/>
      <c r="N165" s="264"/>
      <c r="O165" s="264"/>
      <c r="P165" s="264"/>
      <c r="Q165" s="264"/>
      <c r="R165" s="264"/>
      <c r="S165" s="264"/>
      <c r="T165" s="264"/>
      <c r="U165" s="264"/>
      <c r="V165" s="264"/>
      <c r="W165" s="264"/>
      <c r="X165" s="264"/>
      <c r="Y165" s="264"/>
      <c r="Z165" s="264"/>
    </row>
    <row r="166" ht="14.25" customHeight="1">
      <c r="A166" s="264"/>
      <c r="B166" s="264"/>
      <c r="C166" s="264"/>
      <c r="D166" s="289"/>
      <c r="E166" s="289"/>
      <c r="F166" s="289"/>
      <c r="G166" s="289"/>
      <c r="H166" s="264"/>
      <c r="I166" s="264"/>
      <c r="J166" s="264"/>
      <c r="K166" s="264"/>
      <c r="L166" s="264"/>
      <c r="M166" s="264"/>
      <c r="N166" s="264"/>
      <c r="O166" s="264"/>
      <c r="P166" s="264"/>
      <c r="Q166" s="264"/>
      <c r="R166" s="264"/>
      <c r="S166" s="264"/>
      <c r="T166" s="264"/>
      <c r="U166" s="264"/>
      <c r="V166" s="264"/>
      <c r="W166" s="264"/>
      <c r="X166" s="264"/>
      <c r="Y166" s="264"/>
      <c r="Z166" s="264"/>
    </row>
    <row r="167" ht="14.25" customHeight="1">
      <c r="A167" s="264"/>
      <c r="B167" s="264"/>
      <c r="C167" s="264"/>
      <c r="D167" s="289"/>
      <c r="E167" s="289"/>
      <c r="F167" s="289"/>
      <c r="G167" s="289"/>
      <c r="H167" s="264"/>
      <c r="I167" s="264"/>
      <c r="J167" s="264"/>
      <c r="K167" s="264"/>
      <c r="L167" s="264"/>
      <c r="M167" s="264"/>
      <c r="N167" s="264"/>
      <c r="O167" s="264"/>
      <c r="P167" s="264"/>
      <c r="Q167" s="264"/>
      <c r="R167" s="264"/>
      <c r="S167" s="264"/>
      <c r="T167" s="264"/>
      <c r="U167" s="264"/>
      <c r="V167" s="264"/>
      <c r="W167" s="264"/>
      <c r="X167" s="264"/>
      <c r="Y167" s="264"/>
      <c r="Z167" s="264"/>
    </row>
    <row r="168" ht="14.25" customHeight="1">
      <c r="A168" s="264"/>
      <c r="B168" s="264"/>
      <c r="C168" s="264"/>
      <c r="D168" s="289"/>
      <c r="E168" s="289"/>
      <c r="F168" s="289"/>
      <c r="G168" s="289"/>
      <c r="H168" s="264"/>
      <c r="I168" s="264"/>
      <c r="J168" s="264"/>
      <c r="K168" s="264"/>
      <c r="L168" s="264"/>
      <c r="M168" s="264"/>
      <c r="N168" s="264"/>
      <c r="O168" s="264"/>
      <c r="P168" s="264"/>
      <c r="Q168" s="264"/>
      <c r="R168" s="264"/>
      <c r="S168" s="264"/>
      <c r="T168" s="264"/>
      <c r="U168" s="264"/>
      <c r="V168" s="264"/>
      <c r="W168" s="264"/>
      <c r="X168" s="264"/>
      <c r="Y168" s="264"/>
      <c r="Z168" s="264"/>
    </row>
    <row r="169" ht="14.25" customHeight="1">
      <c r="A169" s="264"/>
      <c r="B169" s="264"/>
      <c r="C169" s="264"/>
      <c r="D169" s="289"/>
      <c r="E169" s="289"/>
      <c r="F169" s="289"/>
      <c r="G169" s="289"/>
      <c r="H169" s="264"/>
      <c r="I169" s="264"/>
      <c r="J169" s="264"/>
      <c r="K169" s="264"/>
      <c r="L169" s="264"/>
      <c r="M169" s="264"/>
      <c r="N169" s="264"/>
      <c r="O169" s="264"/>
      <c r="P169" s="264"/>
      <c r="Q169" s="264"/>
      <c r="R169" s="264"/>
      <c r="S169" s="264"/>
      <c r="T169" s="264"/>
      <c r="U169" s="264"/>
      <c r="V169" s="264"/>
      <c r="W169" s="264"/>
      <c r="X169" s="264"/>
      <c r="Y169" s="264"/>
      <c r="Z169" s="264"/>
    </row>
    <row r="170" ht="14.25" customHeight="1">
      <c r="A170" s="264"/>
      <c r="B170" s="264"/>
      <c r="C170" s="264"/>
      <c r="D170" s="289"/>
      <c r="E170" s="289"/>
      <c r="F170" s="289"/>
      <c r="G170" s="289"/>
      <c r="H170" s="264"/>
      <c r="I170" s="264"/>
      <c r="J170" s="264"/>
      <c r="K170" s="264"/>
      <c r="L170" s="264"/>
      <c r="M170" s="264"/>
      <c r="N170" s="264"/>
      <c r="O170" s="264"/>
      <c r="P170" s="264"/>
      <c r="Q170" s="264"/>
      <c r="R170" s="264"/>
      <c r="S170" s="264"/>
      <c r="T170" s="264"/>
      <c r="U170" s="264"/>
      <c r="V170" s="264"/>
      <c r="W170" s="264"/>
      <c r="X170" s="264"/>
      <c r="Y170" s="264"/>
      <c r="Z170" s="264"/>
    </row>
    <row r="171" ht="14.25" customHeight="1">
      <c r="A171" s="264"/>
      <c r="B171" s="264"/>
      <c r="C171" s="264"/>
      <c r="D171" s="289"/>
      <c r="E171" s="289"/>
      <c r="F171" s="289"/>
      <c r="G171" s="289"/>
      <c r="H171" s="264"/>
      <c r="I171" s="264"/>
      <c r="J171" s="264"/>
      <c r="K171" s="264"/>
      <c r="L171" s="264"/>
      <c r="M171" s="264"/>
      <c r="N171" s="264"/>
      <c r="O171" s="264"/>
      <c r="P171" s="264"/>
      <c r="Q171" s="264"/>
      <c r="R171" s="264"/>
      <c r="S171" s="264"/>
      <c r="T171" s="264"/>
      <c r="U171" s="264"/>
      <c r="V171" s="264"/>
      <c r="W171" s="264"/>
      <c r="X171" s="264"/>
      <c r="Y171" s="264"/>
      <c r="Z171" s="264"/>
    </row>
    <row r="172" ht="14.25" customHeight="1">
      <c r="A172" s="264"/>
      <c r="B172" s="264"/>
      <c r="C172" s="264"/>
      <c r="D172" s="289"/>
      <c r="E172" s="289"/>
      <c r="F172" s="289"/>
      <c r="G172" s="289"/>
      <c r="H172" s="264"/>
      <c r="I172" s="264"/>
      <c r="J172" s="264"/>
      <c r="K172" s="264"/>
      <c r="L172" s="264"/>
      <c r="M172" s="264"/>
      <c r="N172" s="264"/>
      <c r="O172" s="264"/>
      <c r="P172" s="264"/>
      <c r="Q172" s="264"/>
      <c r="R172" s="264"/>
      <c r="S172" s="264"/>
      <c r="T172" s="264"/>
      <c r="U172" s="264"/>
      <c r="V172" s="264"/>
      <c r="W172" s="264"/>
      <c r="X172" s="264"/>
      <c r="Y172" s="264"/>
      <c r="Z172" s="264"/>
    </row>
    <row r="173" ht="14.25" customHeight="1">
      <c r="A173" s="264"/>
      <c r="B173" s="264"/>
      <c r="C173" s="264"/>
      <c r="D173" s="289"/>
      <c r="E173" s="289"/>
      <c r="F173" s="289"/>
      <c r="G173" s="289"/>
      <c r="H173" s="264"/>
      <c r="I173" s="264"/>
      <c r="J173" s="264"/>
      <c r="K173" s="264"/>
      <c r="L173" s="264"/>
      <c r="M173" s="264"/>
      <c r="N173" s="264"/>
      <c r="O173" s="264"/>
      <c r="P173" s="264"/>
      <c r="Q173" s="264"/>
      <c r="R173" s="264"/>
      <c r="S173" s="264"/>
      <c r="T173" s="264"/>
      <c r="U173" s="264"/>
      <c r="V173" s="264"/>
      <c r="W173" s="264"/>
      <c r="X173" s="264"/>
      <c r="Y173" s="264"/>
      <c r="Z173" s="264"/>
    </row>
    <row r="174" ht="14.25" customHeight="1">
      <c r="A174" s="264"/>
      <c r="B174" s="264"/>
      <c r="C174" s="264"/>
      <c r="D174" s="289"/>
      <c r="E174" s="289"/>
      <c r="F174" s="289"/>
      <c r="G174" s="289"/>
      <c r="H174" s="264"/>
      <c r="I174" s="264"/>
      <c r="J174" s="264"/>
      <c r="K174" s="264"/>
      <c r="L174" s="264"/>
      <c r="M174" s="264"/>
      <c r="N174" s="264"/>
      <c r="O174" s="264"/>
      <c r="P174" s="264"/>
      <c r="Q174" s="264"/>
      <c r="R174" s="264"/>
      <c r="S174" s="264"/>
      <c r="T174" s="264"/>
      <c r="U174" s="264"/>
      <c r="V174" s="264"/>
      <c r="W174" s="264"/>
      <c r="X174" s="264"/>
      <c r="Y174" s="264"/>
      <c r="Z174" s="264"/>
    </row>
    <row r="175" ht="14.25" customHeight="1">
      <c r="A175" s="264"/>
      <c r="B175" s="264"/>
      <c r="C175" s="264"/>
      <c r="D175" s="289"/>
      <c r="E175" s="289"/>
      <c r="F175" s="289"/>
      <c r="G175" s="289"/>
      <c r="H175" s="264"/>
      <c r="I175" s="264"/>
      <c r="J175" s="264"/>
      <c r="K175" s="264"/>
      <c r="L175" s="264"/>
      <c r="M175" s="264"/>
      <c r="N175" s="264"/>
      <c r="O175" s="264"/>
      <c r="P175" s="264"/>
      <c r="Q175" s="264"/>
      <c r="R175" s="264"/>
      <c r="S175" s="264"/>
      <c r="T175" s="264"/>
      <c r="U175" s="264"/>
      <c r="V175" s="264"/>
      <c r="W175" s="264"/>
      <c r="X175" s="264"/>
      <c r="Y175" s="264"/>
      <c r="Z175" s="264"/>
    </row>
    <row r="176" ht="14.25" customHeight="1">
      <c r="A176" s="264"/>
      <c r="B176" s="264"/>
      <c r="C176" s="264"/>
      <c r="D176" s="289"/>
      <c r="E176" s="289"/>
      <c r="F176" s="289"/>
      <c r="G176" s="289"/>
      <c r="H176" s="264"/>
      <c r="I176" s="264"/>
      <c r="J176" s="264"/>
      <c r="K176" s="264"/>
      <c r="L176" s="264"/>
      <c r="M176" s="264"/>
      <c r="N176" s="264"/>
      <c r="O176" s="264"/>
      <c r="P176" s="264"/>
      <c r="Q176" s="264"/>
      <c r="R176" s="264"/>
      <c r="S176" s="264"/>
      <c r="T176" s="264"/>
      <c r="U176" s="264"/>
      <c r="V176" s="264"/>
      <c r="W176" s="264"/>
      <c r="X176" s="264"/>
      <c r="Y176" s="264"/>
      <c r="Z176" s="264"/>
    </row>
    <row r="177" ht="14.25" customHeight="1">
      <c r="A177" s="264"/>
      <c r="B177" s="264"/>
      <c r="C177" s="264"/>
      <c r="D177" s="289"/>
      <c r="E177" s="289"/>
      <c r="F177" s="289"/>
      <c r="G177" s="289"/>
      <c r="H177" s="264"/>
      <c r="I177" s="264"/>
      <c r="J177" s="264"/>
      <c r="K177" s="264"/>
      <c r="L177" s="264"/>
      <c r="M177" s="264"/>
      <c r="N177" s="264"/>
      <c r="O177" s="264"/>
      <c r="P177" s="264"/>
      <c r="Q177" s="264"/>
      <c r="R177" s="264"/>
      <c r="S177" s="264"/>
      <c r="T177" s="264"/>
      <c r="U177" s="264"/>
      <c r="V177" s="264"/>
      <c r="W177" s="264"/>
      <c r="X177" s="264"/>
      <c r="Y177" s="264"/>
      <c r="Z177" s="264"/>
    </row>
    <row r="178" ht="14.25" customHeight="1">
      <c r="A178" s="264"/>
      <c r="B178" s="264"/>
      <c r="C178" s="264"/>
      <c r="D178" s="289"/>
      <c r="E178" s="289"/>
      <c r="F178" s="289"/>
      <c r="G178" s="289"/>
      <c r="H178" s="264"/>
      <c r="I178" s="264"/>
      <c r="J178" s="264"/>
      <c r="K178" s="264"/>
      <c r="L178" s="264"/>
      <c r="M178" s="264"/>
      <c r="N178" s="264"/>
      <c r="O178" s="264"/>
      <c r="P178" s="264"/>
      <c r="Q178" s="264"/>
      <c r="R178" s="264"/>
      <c r="S178" s="264"/>
      <c r="T178" s="264"/>
      <c r="U178" s="264"/>
      <c r="V178" s="264"/>
      <c r="W178" s="264"/>
      <c r="X178" s="264"/>
      <c r="Y178" s="264"/>
      <c r="Z178" s="264"/>
    </row>
    <row r="179" ht="14.25" customHeight="1">
      <c r="A179" s="264"/>
      <c r="B179" s="264"/>
      <c r="C179" s="264"/>
      <c r="D179" s="289"/>
      <c r="E179" s="289"/>
      <c r="F179" s="289"/>
      <c r="G179" s="289"/>
      <c r="H179" s="264"/>
      <c r="I179" s="264"/>
      <c r="J179" s="264"/>
      <c r="K179" s="264"/>
      <c r="L179" s="264"/>
      <c r="M179" s="264"/>
      <c r="N179" s="264"/>
      <c r="O179" s="264"/>
      <c r="P179" s="264"/>
      <c r="Q179" s="264"/>
      <c r="R179" s="264"/>
      <c r="S179" s="264"/>
      <c r="T179" s="264"/>
      <c r="U179" s="264"/>
      <c r="V179" s="264"/>
      <c r="W179" s="264"/>
      <c r="X179" s="264"/>
      <c r="Y179" s="264"/>
      <c r="Z179" s="264"/>
    </row>
    <row r="180" ht="14.25" customHeight="1">
      <c r="A180" s="264"/>
      <c r="B180" s="264"/>
      <c r="C180" s="264"/>
      <c r="D180" s="289"/>
      <c r="E180" s="289"/>
      <c r="F180" s="289"/>
      <c r="G180" s="289"/>
      <c r="H180" s="264"/>
      <c r="I180" s="264"/>
      <c r="J180" s="264"/>
      <c r="K180" s="264"/>
      <c r="L180" s="264"/>
      <c r="M180" s="264"/>
      <c r="N180" s="264"/>
      <c r="O180" s="264"/>
      <c r="P180" s="264"/>
      <c r="Q180" s="264"/>
      <c r="R180" s="264"/>
      <c r="S180" s="264"/>
      <c r="T180" s="264"/>
      <c r="U180" s="264"/>
      <c r="V180" s="264"/>
      <c r="W180" s="264"/>
      <c r="X180" s="264"/>
      <c r="Y180" s="264"/>
      <c r="Z180" s="264"/>
    </row>
    <row r="181" ht="14.25" customHeight="1">
      <c r="A181" s="264"/>
      <c r="B181" s="264"/>
      <c r="C181" s="264"/>
      <c r="D181" s="289"/>
      <c r="E181" s="289"/>
      <c r="F181" s="289"/>
      <c r="G181" s="289"/>
      <c r="H181" s="264"/>
      <c r="I181" s="264"/>
      <c r="J181" s="264"/>
      <c r="K181" s="264"/>
      <c r="L181" s="264"/>
      <c r="M181" s="264"/>
      <c r="N181" s="264"/>
      <c r="O181" s="264"/>
      <c r="P181" s="264"/>
      <c r="Q181" s="264"/>
      <c r="R181" s="264"/>
      <c r="S181" s="264"/>
      <c r="T181" s="264"/>
      <c r="U181" s="264"/>
      <c r="V181" s="264"/>
      <c r="W181" s="264"/>
      <c r="X181" s="264"/>
      <c r="Y181" s="264"/>
      <c r="Z181" s="264"/>
    </row>
    <row r="182" ht="14.25" customHeight="1">
      <c r="A182" s="264"/>
      <c r="B182" s="264"/>
      <c r="C182" s="264"/>
      <c r="D182" s="289"/>
      <c r="E182" s="289"/>
      <c r="F182" s="289"/>
      <c r="G182" s="289"/>
      <c r="H182" s="264"/>
      <c r="I182" s="264"/>
      <c r="J182" s="264"/>
      <c r="K182" s="264"/>
      <c r="L182" s="264"/>
      <c r="M182" s="264"/>
      <c r="N182" s="264"/>
      <c r="O182" s="264"/>
      <c r="P182" s="264"/>
      <c r="Q182" s="264"/>
      <c r="R182" s="264"/>
      <c r="S182" s="264"/>
      <c r="T182" s="264"/>
      <c r="U182" s="264"/>
      <c r="V182" s="264"/>
      <c r="W182" s="264"/>
      <c r="X182" s="264"/>
      <c r="Y182" s="264"/>
      <c r="Z182" s="264"/>
    </row>
    <row r="183" ht="14.25" customHeight="1">
      <c r="A183" s="264"/>
      <c r="B183" s="264"/>
      <c r="C183" s="264"/>
      <c r="D183" s="289"/>
      <c r="E183" s="289"/>
      <c r="F183" s="289"/>
      <c r="G183" s="289"/>
      <c r="H183" s="264"/>
      <c r="I183" s="264"/>
      <c r="J183" s="264"/>
      <c r="K183" s="264"/>
      <c r="L183" s="264"/>
      <c r="M183" s="264"/>
      <c r="N183" s="264"/>
      <c r="O183" s="264"/>
      <c r="P183" s="264"/>
      <c r="Q183" s="264"/>
      <c r="R183" s="264"/>
      <c r="S183" s="264"/>
      <c r="T183" s="264"/>
      <c r="U183" s="264"/>
      <c r="V183" s="264"/>
      <c r="W183" s="264"/>
      <c r="X183" s="264"/>
      <c r="Y183" s="264"/>
      <c r="Z183" s="264"/>
    </row>
    <row r="184" ht="14.25" customHeight="1">
      <c r="A184" s="264"/>
      <c r="B184" s="264"/>
      <c r="C184" s="264"/>
      <c r="D184" s="289"/>
      <c r="E184" s="289"/>
      <c r="F184" s="289"/>
      <c r="G184" s="289"/>
      <c r="H184" s="264"/>
      <c r="I184" s="264"/>
      <c r="J184" s="264"/>
      <c r="K184" s="264"/>
      <c r="L184" s="264"/>
      <c r="M184" s="264"/>
      <c r="N184" s="264"/>
      <c r="O184" s="264"/>
      <c r="P184" s="264"/>
      <c r="Q184" s="264"/>
      <c r="R184" s="264"/>
      <c r="S184" s="264"/>
      <c r="T184" s="264"/>
      <c r="U184" s="264"/>
      <c r="V184" s="264"/>
      <c r="W184" s="264"/>
      <c r="X184" s="264"/>
      <c r="Y184" s="264"/>
      <c r="Z184" s="264"/>
    </row>
    <row r="185" ht="14.25" customHeight="1">
      <c r="A185" s="264"/>
      <c r="B185" s="264"/>
      <c r="C185" s="264"/>
      <c r="D185" s="289"/>
      <c r="E185" s="289"/>
      <c r="F185" s="289"/>
      <c r="G185" s="289"/>
      <c r="H185" s="264"/>
      <c r="I185" s="264"/>
      <c r="J185" s="264"/>
      <c r="K185" s="264"/>
      <c r="L185" s="264"/>
      <c r="M185" s="264"/>
      <c r="N185" s="264"/>
      <c r="O185" s="264"/>
      <c r="P185" s="264"/>
      <c r="Q185" s="264"/>
      <c r="R185" s="264"/>
      <c r="S185" s="264"/>
      <c r="T185" s="264"/>
      <c r="U185" s="264"/>
      <c r="V185" s="264"/>
      <c r="W185" s="264"/>
      <c r="X185" s="264"/>
      <c r="Y185" s="264"/>
      <c r="Z185" s="264"/>
    </row>
    <row r="186" ht="14.25" customHeight="1">
      <c r="A186" s="264"/>
      <c r="B186" s="264"/>
      <c r="C186" s="264"/>
      <c r="D186" s="289"/>
      <c r="E186" s="289"/>
      <c r="F186" s="289"/>
      <c r="G186" s="289"/>
      <c r="H186" s="264"/>
      <c r="I186" s="264"/>
      <c r="J186" s="264"/>
      <c r="K186" s="264"/>
      <c r="L186" s="264"/>
      <c r="M186" s="264"/>
      <c r="N186" s="264"/>
      <c r="O186" s="264"/>
      <c r="P186" s="264"/>
      <c r="Q186" s="264"/>
      <c r="R186" s="264"/>
      <c r="S186" s="264"/>
      <c r="T186" s="264"/>
      <c r="U186" s="264"/>
      <c r="V186" s="264"/>
      <c r="W186" s="264"/>
      <c r="X186" s="264"/>
      <c r="Y186" s="264"/>
      <c r="Z186" s="264"/>
    </row>
    <row r="187" ht="14.25" customHeight="1">
      <c r="A187" s="264"/>
      <c r="B187" s="264"/>
      <c r="C187" s="264"/>
      <c r="D187" s="289"/>
      <c r="E187" s="289"/>
      <c r="F187" s="289"/>
      <c r="G187" s="289"/>
      <c r="H187" s="264"/>
      <c r="I187" s="264"/>
      <c r="J187" s="264"/>
      <c r="K187" s="264"/>
      <c r="L187" s="264"/>
      <c r="M187" s="264"/>
      <c r="N187" s="264"/>
      <c r="O187" s="264"/>
      <c r="P187" s="264"/>
      <c r="Q187" s="264"/>
      <c r="R187" s="264"/>
      <c r="S187" s="264"/>
      <c r="T187" s="264"/>
      <c r="U187" s="264"/>
      <c r="V187" s="264"/>
      <c r="W187" s="264"/>
      <c r="X187" s="264"/>
      <c r="Y187" s="264"/>
      <c r="Z187" s="264"/>
    </row>
    <row r="188" ht="14.25" customHeight="1">
      <c r="A188" s="264"/>
      <c r="B188" s="264"/>
      <c r="C188" s="264"/>
      <c r="D188" s="289"/>
      <c r="E188" s="289"/>
      <c r="F188" s="289"/>
      <c r="G188" s="289"/>
      <c r="H188" s="264"/>
      <c r="I188" s="264"/>
      <c r="J188" s="264"/>
      <c r="K188" s="264"/>
      <c r="L188" s="264"/>
      <c r="M188" s="264"/>
      <c r="N188" s="264"/>
      <c r="O188" s="264"/>
      <c r="P188" s="264"/>
      <c r="Q188" s="264"/>
      <c r="R188" s="264"/>
      <c r="S188" s="264"/>
      <c r="T188" s="264"/>
      <c r="U188" s="264"/>
      <c r="V188" s="264"/>
      <c r="W188" s="264"/>
      <c r="X188" s="264"/>
      <c r="Y188" s="264"/>
      <c r="Z188" s="264"/>
    </row>
    <row r="189" ht="14.25" customHeight="1">
      <c r="A189" s="264"/>
      <c r="B189" s="264"/>
      <c r="C189" s="264"/>
      <c r="D189" s="289"/>
      <c r="E189" s="289"/>
      <c r="F189" s="289"/>
      <c r="G189" s="289"/>
      <c r="H189" s="264"/>
      <c r="I189" s="264"/>
      <c r="J189" s="264"/>
      <c r="K189" s="264"/>
      <c r="L189" s="264"/>
      <c r="M189" s="264"/>
      <c r="N189" s="264"/>
      <c r="O189" s="264"/>
      <c r="P189" s="264"/>
      <c r="Q189" s="264"/>
      <c r="R189" s="264"/>
      <c r="S189" s="264"/>
      <c r="T189" s="264"/>
      <c r="U189" s="264"/>
      <c r="V189" s="264"/>
      <c r="W189" s="264"/>
      <c r="X189" s="264"/>
      <c r="Y189" s="264"/>
      <c r="Z189" s="264"/>
    </row>
    <row r="190" ht="14.25" customHeight="1">
      <c r="A190" s="264"/>
      <c r="B190" s="264"/>
      <c r="C190" s="264"/>
      <c r="D190" s="289"/>
      <c r="E190" s="289"/>
      <c r="F190" s="289"/>
      <c r="G190" s="289"/>
      <c r="H190" s="264"/>
      <c r="I190" s="264"/>
      <c r="J190" s="264"/>
      <c r="K190" s="264"/>
      <c r="L190" s="264"/>
      <c r="M190" s="264"/>
      <c r="N190" s="264"/>
      <c r="O190" s="264"/>
      <c r="P190" s="264"/>
      <c r="Q190" s="264"/>
      <c r="R190" s="264"/>
      <c r="S190" s="264"/>
      <c r="T190" s="264"/>
      <c r="U190" s="264"/>
      <c r="V190" s="264"/>
      <c r="W190" s="264"/>
      <c r="X190" s="264"/>
      <c r="Y190" s="264"/>
      <c r="Z190" s="264"/>
    </row>
    <row r="191" ht="14.25" customHeight="1">
      <c r="A191" s="264"/>
      <c r="B191" s="264"/>
      <c r="C191" s="264"/>
      <c r="D191" s="289"/>
      <c r="E191" s="289"/>
      <c r="F191" s="289"/>
      <c r="G191" s="289"/>
      <c r="H191" s="264"/>
      <c r="I191" s="264"/>
      <c r="J191" s="264"/>
      <c r="K191" s="264"/>
      <c r="L191" s="264"/>
      <c r="M191" s="264"/>
      <c r="N191" s="264"/>
      <c r="O191" s="264"/>
      <c r="P191" s="264"/>
      <c r="Q191" s="264"/>
      <c r="R191" s="264"/>
      <c r="S191" s="264"/>
      <c r="T191" s="264"/>
      <c r="U191" s="264"/>
      <c r="V191" s="264"/>
      <c r="W191" s="264"/>
      <c r="X191" s="264"/>
      <c r="Y191" s="264"/>
      <c r="Z191" s="264"/>
    </row>
    <row r="192" ht="14.25" customHeight="1">
      <c r="A192" s="264"/>
      <c r="B192" s="264"/>
      <c r="C192" s="264"/>
      <c r="D192" s="289"/>
      <c r="E192" s="289"/>
      <c r="F192" s="289"/>
      <c r="G192" s="289"/>
      <c r="H192" s="264"/>
      <c r="I192" s="264"/>
      <c r="J192" s="264"/>
      <c r="K192" s="264"/>
      <c r="L192" s="264"/>
      <c r="M192" s="264"/>
      <c r="N192" s="264"/>
      <c r="O192" s="264"/>
      <c r="P192" s="264"/>
      <c r="Q192" s="264"/>
      <c r="R192" s="264"/>
      <c r="S192" s="264"/>
      <c r="T192" s="264"/>
      <c r="U192" s="264"/>
      <c r="V192" s="264"/>
      <c r="W192" s="264"/>
      <c r="X192" s="264"/>
      <c r="Y192" s="264"/>
      <c r="Z192" s="264"/>
    </row>
    <row r="193" ht="14.25" customHeight="1">
      <c r="A193" s="264"/>
      <c r="B193" s="264"/>
      <c r="C193" s="264"/>
      <c r="D193" s="289"/>
      <c r="E193" s="289"/>
      <c r="F193" s="289"/>
      <c r="G193" s="289"/>
      <c r="H193" s="264"/>
      <c r="I193" s="264"/>
      <c r="J193" s="264"/>
      <c r="K193" s="264"/>
      <c r="L193" s="264"/>
      <c r="M193" s="264"/>
      <c r="N193" s="264"/>
      <c r="O193" s="264"/>
      <c r="P193" s="264"/>
      <c r="Q193" s="264"/>
      <c r="R193" s="264"/>
      <c r="S193" s="264"/>
      <c r="T193" s="264"/>
      <c r="U193" s="264"/>
      <c r="V193" s="264"/>
      <c r="W193" s="264"/>
      <c r="X193" s="264"/>
      <c r="Y193" s="264"/>
      <c r="Z193" s="264"/>
    </row>
    <row r="194" ht="14.25" customHeight="1">
      <c r="A194" s="264"/>
      <c r="B194" s="264"/>
      <c r="C194" s="264"/>
      <c r="D194" s="289"/>
      <c r="E194" s="289"/>
      <c r="F194" s="289"/>
      <c r="G194" s="289"/>
      <c r="H194" s="264"/>
      <c r="I194" s="264"/>
      <c r="J194" s="264"/>
      <c r="K194" s="264"/>
      <c r="L194" s="264"/>
      <c r="M194" s="264"/>
      <c r="N194" s="264"/>
      <c r="O194" s="264"/>
      <c r="P194" s="264"/>
      <c r="Q194" s="264"/>
      <c r="R194" s="264"/>
      <c r="S194" s="264"/>
      <c r="T194" s="264"/>
      <c r="U194" s="264"/>
      <c r="V194" s="264"/>
      <c r="W194" s="264"/>
      <c r="X194" s="264"/>
      <c r="Y194" s="264"/>
      <c r="Z194" s="264"/>
    </row>
    <row r="195" ht="14.25" customHeight="1">
      <c r="A195" s="264"/>
      <c r="B195" s="264"/>
      <c r="C195" s="264"/>
      <c r="D195" s="289"/>
      <c r="E195" s="289"/>
      <c r="F195" s="289"/>
      <c r="G195" s="289"/>
      <c r="H195" s="264"/>
      <c r="I195" s="264"/>
      <c r="J195" s="264"/>
      <c r="K195" s="264"/>
      <c r="L195" s="264"/>
      <c r="M195" s="264"/>
      <c r="N195" s="264"/>
      <c r="O195" s="264"/>
      <c r="P195" s="264"/>
      <c r="Q195" s="264"/>
      <c r="R195" s="264"/>
      <c r="S195" s="264"/>
      <c r="T195" s="264"/>
      <c r="U195" s="264"/>
      <c r="V195" s="264"/>
      <c r="W195" s="264"/>
      <c r="X195" s="264"/>
      <c r="Y195" s="264"/>
      <c r="Z195" s="264"/>
    </row>
    <row r="196" ht="14.25" customHeight="1">
      <c r="A196" s="264"/>
      <c r="B196" s="264"/>
      <c r="C196" s="264"/>
      <c r="D196" s="289"/>
      <c r="E196" s="289"/>
      <c r="F196" s="289"/>
      <c r="G196" s="289"/>
      <c r="H196" s="264"/>
      <c r="I196" s="264"/>
      <c r="J196" s="264"/>
      <c r="K196" s="264"/>
      <c r="L196" s="264"/>
      <c r="M196" s="264"/>
      <c r="N196" s="264"/>
      <c r="O196" s="264"/>
      <c r="P196" s="264"/>
      <c r="Q196" s="264"/>
      <c r="R196" s="264"/>
      <c r="S196" s="264"/>
      <c r="T196" s="264"/>
      <c r="U196" s="264"/>
      <c r="V196" s="264"/>
      <c r="W196" s="264"/>
      <c r="X196" s="264"/>
      <c r="Y196" s="264"/>
      <c r="Z196" s="264"/>
    </row>
    <row r="197" ht="14.25" customHeight="1">
      <c r="A197" s="264"/>
      <c r="B197" s="264"/>
      <c r="C197" s="264"/>
      <c r="D197" s="289"/>
      <c r="E197" s="289"/>
      <c r="F197" s="289"/>
      <c r="G197" s="289"/>
      <c r="H197" s="264"/>
      <c r="I197" s="264"/>
      <c r="J197" s="264"/>
      <c r="K197" s="264"/>
      <c r="L197" s="264"/>
      <c r="M197" s="264"/>
      <c r="N197" s="264"/>
      <c r="O197" s="264"/>
      <c r="P197" s="264"/>
      <c r="Q197" s="264"/>
      <c r="R197" s="264"/>
      <c r="S197" s="264"/>
      <c r="T197" s="264"/>
      <c r="U197" s="264"/>
      <c r="V197" s="264"/>
      <c r="W197" s="264"/>
      <c r="X197" s="264"/>
      <c r="Y197" s="264"/>
      <c r="Z197" s="264"/>
    </row>
    <row r="198" ht="14.25" customHeight="1">
      <c r="A198" s="264"/>
      <c r="B198" s="264"/>
      <c r="C198" s="264"/>
      <c r="D198" s="289"/>
      <c r="E198" s="289"/>
      <c r="F198" s="289"/>
      <c r="G198" s="289"/>
      <c r="H198" s="264"/>
      <c r="I198" s="264"/>
      <c r="J198" s="264"/>
      <c r="K198" s="264"/>
      <c r="L198" s="264"/>
      <c r="M198" s="264"/>
      <c r="N198" s="264"/>
      <c r="O198" s="264"/>
      <c r="P198" s="264"/>
      <c r="Q198" s="264"/>
      <c r="R198" s="264"/>
      <c r="S198" s="264"/>
      <c r="T198" s="264"/>
      <c r="U198" s="264"/>
      <c r="V198" s="264"/>
      <c r="W198" s="264"/>
      <c r="X198" s="264"/>
      <c r="Y198" s="264"/>
      <c r="Z198" s="264"/>
    </row>
    <row r="199" ht="14.25" customHeight="1">
      <c r="A199" s="264"/>
      <c r="B199" s="264"/>
      <c r="C199" s="264"/>
      <c r="D199" s="289"/>
      <c r="E199" s="289"/>
      <c r="F199" s="289"/>
      <c r="G199" s="289"/>
      <c r="H199" s="264"/>
      <c r="I199" s="264"/>
      <c r="J199" s="264"/>
      <c r="K199" s="264"/>
      <c r="L199" s="264"/>
      <c r="M199" s="264"/>
      <c r="N199" s="264"/>
      <c r="O199" s="264"/>
      <c r="P199" s="264"/>
      <c r="Q199" s="264"/>
      <c r="R199" s="264"/>
      <c r="S199" s="264"/>
      <c r="T199" s="264"/>
      <c r="U199" s="264"/>
      <c r="V199" s="264"/>
      <c r="W199" s="264"/>
      <c r="X199" s="264"/>
      <c r="Y199" s="264"/>
      <c r="Z199" s="264"/>
    </row>
    <row r="200" ht="14.25" customHeight="1">
      <c r="A200" s="264"/>
      <c r="B200" s="264"/>
      <c r="C200" s="264"/>
      <c r="D200" s="289"/>
      <c r="E200" s="289"/>
      <c r="F200" s="289"/>
      <c r="G200" s="289"/>
      <c r="H200" s="264"/>
      <c r="I200" s="264"/>
      <c r="J200" s="264"/>
      <c r="K200" s="264"/>
      <c r="L200" s="264"/>
      <c r="M200" s="264"/>
      <c r="N200" s="264"/>
      <c r="O200" s="264"/>
      <c r="P200" s="264"/>
      <c r="Q200" s="264"/>
      <c r="R200" s="264"/>
      <c r="S200" s="264"/>
      <c r="T200" s="264"/>
      <c r="U200" s="264"/>
      <c r="V200" s="264"/>
      <c r="W200" s="264"/>
      <c r="X200" s="264"/>
      <c r="Y200" s="264"/>
      <c r="Z200" s="264"/>
    </row>
    <row r="201" ht="14.25" customHeight="1">
      <c r="A201" s="264"/>
      <c r="B201" s="264"/>
      <c r="C201" s="264"/>
      <c r="D201" s="289"/>
      <c r="E201" s="289"/>
      <c r="F201" s="289"/>
      <c r="G201" s="289"/>
      <c r="H201" s="264"/>
      <c r="I201" s="264"/>
      <c r="J201" s="264"/>
      <c r="K201" s="264"/>
      <c r="L201" s="264"/>
      <c r="M201" s="264"/>
      <c r="N201" s="264"/>
      <c r="O201" s="264"/>
      <c r="P201" s="264"/>
      <c r="Q201" s="264"/>
      <c r="R201" s="264"/>
      <c r="S201" s="264"/>
      <c r="T201" s="264"/>
      <c r="U201" s="264"/>
      <c r="V201" s="264"/>
      <c r="W201" s="264"/>
      <c r="X201" s="264"/>
      <c r="Y201" s="264"/>
      <c r="Z201" s="264"/>
    </row>
    <row r="202" ht="14.25" customHeight="1">
      <c r="A202" s="264"/>
      <c r="B202" s="264"/>
      <c r="C202" s="264"/>
      <c r="D202" s="289"/>
      <c r="E202" s="289"/>
      <c r="F202" s="289"/>
      <c r="G202" s="289"/>
      <c r="H202" s="264"/>
      <c r="I202" s="264"/>
      <c r="J202" s="264"/>
      <c r="K202" s="264"/>
      <c r="L202" s="264"/>
      <c r="M202" s="264"/>
      <c r="N202" s="264"/>
      <c r="O202" s="264"/>
      <c r="P202" s="264"/>
      <c r="Q202" s="264"/>
      <c r="R202" s="264"/>
      <c r="S202" s="264"/>
      <c r="T202" s="264"/>
      <c r="U202" s="264"/>
      <c r="V202" s="264"/>
      <c r="W202" s="264"/>
      <c r="X202" s="264"/>
      <c r="Y202" s="264"/>
      <c r="Z202" s="264"/>
    </row>
    <row r="203" ht="14.25" customHeight="1">
      <c r="A203" s="264"/>
      <c r="B203" s="264"/>
      <c r="C203" s="264"/>
      <c r="D203" s="289"/>
      <c r="E203" s="289"/>
      <c r="F203" s="289"/>
      <c r="G203" s="289"/>
      <c r="H203" s="264"/>
      <c r="I203" s="264"/>
      <c r="J203" s="264"/>
      <c r="K203" s="264"/>
      <c r="L203" s="264"/>
      <c r="M203" s="264"/>
      <c r="N203" s="264"/>
      <c r="O203" s="264"/>
      <c r="P203" s="264"/>
      <c r="Q203" s="264"/>
      <c r="R203" s="264"/>
      <c r="S203" s="264"/>
      <c r="T203" s="264"/>
      <c r="U203" s="264"/>
      <c r="V203" s="264"/>
      <c r="W203" s="264"/>
      <c r="X203" s="264"/>
      <c r="Y203" s="264"/>
      <c r="Z203" s="264"/>
    </row>
    <row r="204" ht="14.25" customHeight="1">
      <c r="A204" s="264"/>
      <c r="B204" s="264"/>
      <c r="C204" s="264"/>
      <c r="D204" s="289"/>
      <c r="E204" s="289"/>
      <c r="F204" s="289"/>
      <c r="G204" s="289"/>
      <c r="H204" s="264"/>
      <c r="I204" s="264"/>
      <c r="J204" s="264"/>
      <c r="K204" s="264"/>
      <c r="L204" s="264"/>
      <c r="M204" s="264"/>
      <c r="N204" s="264"/>
      <c r="O204" s="264"/>
      <c r="P204" s="264"/>
      <c r="Q204" s="264"/>
      <c r="R204" s="264"/>
      <c r="S204" s="264"/>
      <c r="T204" s="264"/>
      <c r="U204" s="264"/>
      <c r="V204" s="264"/>
      <c r="W204" s="264"/>
      <c r="X204" s="264"/>
      <c r="Y204" s="264"/>
      <c r="Z204" s="264"/>
    </row>
    <row r="205" ht="14.25" customHeight="1">
      <c r="A205" s="264"/>
      <c r="B205" s="264"/>
      <c r="C205" s="264"/>
      <c r="D205" s="289"/>
      <c r="E205" s="289"/>
      <c r="F205" s="289"/>
      <c r="G205" s="289"/>
      <c r="H205" s="264"/>
      <c r="I205" s="264"/>
      <c r="J205" s="264"/>
      <c r="K205" s="264"/>
      <c r="L205" s="264"/>
      <c r="M205" s="264"/>
      <c r="N205" s="264"/>
      <c r="O205" s="264"/>
      <c r="P205" s="264"/>
      <c r="Q205" s="264"/>
      <c r="R205" s="264"/>
      <c r="S205" s="264"/>
      <c r="T205" s="264"/>
      <c r="U205" s="264"/>
      <c r="V205" s="264"/>
      <c r="W205" s="264"/>
      <c r="X205" s="264"/>
      <c r="Y205" s="264"/>
      <c r="Z205" s="264"/>
    </row>
    <row r="206" ht="14.25" customHeight="1">
      <c r="A206" s="264"/>
      <c r="B206" s="264"/>
      <c r="C206" s="264"/>
      <c r="D206" s="289"/>
      <c r="E206" s="289"/>
      <c r="F206" s="289"/>
      <c r="G206" s="289"/>
      <c r="H206" s="264"/>
      <c r="I206" s="264"/>
      <c r="J206" s="264"/>
      <c r="K206" s="264"/>
      <c r="L206" s="264"/>
      <c r="M206" s="264"/>
      <c r="N206" s="264"/>
      <c r="O206" s="264"/>
      <c r="P206" s="264"/>
      <c r="Q206" s="264"/>
      <c r="R206" s="264"/>
      <c r="S206" s="264"/>
      <c r="T206" s="264"/>
      <c r="U206" s="264"/>
      <c r="V206" s="264"/>
      <c r="W206" s="264"/>
      <c r="X206" s="264"/>
      <c r="Y206" s="264"/>
      <c r="Z206" s="264"/>
    </row>
    <row r="207" ht="14.25" customHeight="1">
      <c r="A207" s="264"/>
      <c r="B207" s="264"/>
      <c r="C207" s="264"/>
      <c r="D207" s="289"/>
      <c r="E207" s="289"/>
      <c r="F207" s="289"/>
      <c r="G207" s="289"/>
      <c r="H207" s="264"/>
      <c r="I207" s="264"/>
      <c r="J207" s="264"/>
      <c r="K207" s="264"/>
      <c r="L207" s="264"/>
      <c r="M207" s="264"/>
      <c r="N207" s="264"/>
      <c r="O207" s="264"/>
      <c r="P207" s="264"/>
      <c r="Q207" s="264"/>
      <c r="R207" s="264"/>
      <c r="S207" s="264"/>
      <c r="T207" s="264"/>
      <c r="U207" s="264"/>
      <c r="V207" s="264"/>
      <c r="W207" s="264"/>
      <c r="X207" s="264"/>
      <c r="Y207" s="264"/>
      <c r="Z207" s="264"/>
    </row>
    <row r="208" ht="14.25" customHeight="1">
      <c r="A208" s="264"/>
      <c r="B208" s="264"/>
      <c r="C208" s="264"/>
      <c r="D208" s="289"/>
      <c r="E208" s="289"/>
      <c r="F208" s="289"/>
      <c r="G208" s="289"/>
      <c r="H208" s="264"/>
      <c r="I208" s="264"/>
      <c r="J208" s="264"/>
      <c r="K208" s="264"/>
      <c r="L208" s="264"/>
      <c r="M208" s="264"/>
      <c r="N208" s="264"/>
      <c r="O208" s="264"/>
      <c r="P208" s="264"/>
      <c r="Q208" s="264"/>
      <c r="R208" s="264"/>
      <c r="S208" s="264"/>
      <c r="T208" s="264"/>
      <c r="U208" s="264"/>
      <c r="V208" s="264"/>
      <c r="W208" s="264"/>
      <c r="X208" s="264"/>
      <c r="Y208" s="264"/>
      <c r="Z208" s="264"/>
    </row>
    <row r="209" ht="14.25" customHeight="1">
      <c r="A209" s="264"/>
      <c r="B209" s="264"/>
      <c r="C209" s="264"/>
      <c r="D209" s="289"/>
      <c r="E209" s="289"/>
      <c r="F209" s="289"/>
      <c r="G209" s="289"/>
      <c r="H209" s="264"/>
      <c r="I209" s="264"/>
      <c r="J209" s="264"/>
      <c r="K209" s="264"/>
      <c r="L209" s="264"/>
      <c r="M209" s="264"/>
      <c r="N209" s="264"/>
      <c r="O209" s="264"/>
      <c r="P209" s="264"/>
      <c r="Q209" s="264"/>
      <c r="R209" s="264"/>
      <c r="S209" s="264"/>
      <c r="T209" s="264"/>
      <c r="U209" s="264"/>
      <c r="V209" s="264"/>
      <c r="W209" s="264"/>
      <c r="X209" s="264"/>
      <c r="Y209" s="264"/>
      <c r="Z209" s="264"/>
    </row>
    <row r="210" ht="14.25" customHeight="1">
      <c r="A210" s="264"/>
      <c r="B210" s="264"/>
      <c r="C210" s="264"/>
      <c r="D210" s="289"/>
      <c r="E210" s="289"/>
      <c r="F210" s="289"/>
      <c r="G210" s="289"/>
      <c r="H210" s="264"/>
      <c r="I210" s="264"/>
      <c r="J210" s="264"/>
      <c r="K210" s="264"/>
      <c r="L210" s="264"/>
      <c r="M210" s="264"/>
      <c r="N210" s="264"/>
      <c r="O210" s="264"/>
      <c r="P210" s="264"/>
      <c r="Q210" s="264"/>
      <c r="R210" s="264"/>
      <c r="S210" s="264"/>
      <c r="T210" s="264"/>
      <c r="U210" s="264"/>
      <c r="V210" s="264"/>
      <c r="W210" s="264"/>
      <c r="X210" s="264"/>
      <c r="Y210" s="264"/>
      <c r="Z210" s="264"/>
    </row>
    <row r="211" ht="14.25" customHeight="1">
      <c r="A211" s="264"/>
      <c r="B211" s="264"/>
      <c r="C211" s="264"/>
      <c r="D211" s="289"/>
      <c r="E211" s="289"/>
      <c r="F211" s="289"/>
      <c r="G211" s="289"/>
      <c r="H211" s="264"/>
      <c r="I211" s="264"/>
      <c r="J211" s="264"/>
      <c r="K211" s="264"/>
      <c r="L211" s="264"/>
      <c r="M211" s="264"/>
      <c r="N211" s="264"/>
      <c r="O211" s="264"/>
      <c r="P211" s="264"/>
      <c r="Q211" s="264"/>
      <c r="R211" s="264"/>
      <c r="S211" s="264"/>
      <c r="T211" s="264"/>
      <c r="U211" s="264"/>
      <c r="V211" s="264"/>
      <c r="W211" s="264"/>
      <c r="X211" s="264"/>
      <c r="Y211" s="264"/>
      <c r="Z211" s="264"/>
    </row>
    <row r="212" ht="14.25" customHeight="1">
      <c r="A212" s="264"/>
      <c r="B212" s="264"/>
      <c r="C212" s="264"/>
      <c r="D212" s="289"/>
      <c r="E212" s="289"/>
      <c r="F212" s="289"/>
      <c r="G212" s="289"/>
      <c r="H212" s="264"/>
      <c r="I212" s="264"/>
      <c r="J212" s="264"/>
      <c r="K212" s="264"/>
      <c r="L212" s="264"/>
      <c r="M212" s="264"/>
      <c r="N212" s="264"/>
      <c r="O212" s="264"/>
      <c r="P212" s="264"/>
      <c r="Q212" s="264"/>
      <c r="R212" s="264"/>
      <c r="S212" s="264"/>
      <c r="T212" s="264"/>
      <c r="U212" s="264"/>
      <c r="V212" s="264"/>
      <c r="W212" s="264"/>
      <c r="X212" s="264"/>
      <c r="Y212" s="264"/>
      <c r="Z212" s="264"/>
    </row>
    <row r="213" ht="14.25" customHeight="1">
      <c r="A213" s="264"/>
      <c r="B213" s="264"/>
      <c r="C213" s="264"/>
      <c r="D213" s="289"/>
      <c r="E213" s="289"/>
      <c r="F213" s="289"/>
      <c r="G213" s="289"/>
      <c r="H213" s="264"/>
      <c r="I213" s="264"/>
      <c r="J213" s="264"/>
      <c r="K213" s="264"/>
      <c r="L213" s="264"/>
      <c r="M213" s="264"/>
      <c r="N213" s="264"/>
      <c r="O213" s="264"/>
      <c r="P213" s="264"/>
      <c r="Q213" s="264"/>
      <c r="R213" s="264"/>
      <c r="S213" s="264"/>
      <c r="T213" s="264"/>
      <c r="U213" s="264"/>
      <c r="V213" s="264"/>
      <c r="W213" s="264"/>
      <c r="X213" s="264"/>
      <c r="Y213" s="264"/>
      <c r="Z213" s="264"/>
    </row>
    <row r="214" ht="14.25" customHeight="1">
      <c r="A214" s="264"/>
      <c r="B214" s="264"/>
      <c r="C214" s="264"/>
      <c r="D214" s="289"/>
      <c r="E214" s="289"/>
      <c r="F214" s="289"/>
      <c r="G214" s="289"/>
      <c r="H214" s="264"/>
      <c r="I214" s="264"/>
      <c r="J214" s="264"/>
      <c r="K214" s="264"/>
      <c r="L214" s="264"/>
      <c r="M214" s="264"/>
      <c r="N214" s="264"/>
      <c r="O214" s="264"/>
      <c r="P214" s="264"/>
      <c r="Q214" s="264"/>
      <c r="R214" s="264"/>
      <c r="S214" s="264"/>
      <c r="T214" s="264"/>
      <c r="U214" s="264"/>
      <c r="V214" s="264"/>
      <c r="W214" s="264"/>
      <c r="X214" s="264"/>
      <c r="Y214" s="264"/>
      <c r="Z214" s="264"/>
    </row>
    <row r="215" ht="14.25" customHeight="1">
      <c r="A215" s="264"/>
      <c r="B215" s="264"/>
      <c r="C215" s="264"/>
      <c r="D215" s="289"/>
      <c r="E215" s="289"/>
      <c r="F215" s="289"/>
      <c r="G215" s="289"/>
      <c r="H215" s="264"/>
      <c r="I215" s="264"/>
      <c r="J215" s="264"/>
      <c r="K215" s="264"/>
      <c r="L215" s="264"/>
      <c r="M215" s="264"/>
      <c r="N215" s="264"/>
      <c r="O215" s="264"/>
      <c r="P215" s="264"/>
      <c r="Q215" s="264"/>
      <c r="R215" s="264"/>
      <c r="S215" s="264"/>
      <c r="T215" s="264"/>
      <c r="U215" s="264"/>
      <c r="V215" s="264"/>
      <c r="W215" s="264"/>
      <c r="X215" s="264"/>
      <c r="Y215" s="264"/>
      <c r="Z215" s="264"/>
    </row>
    <row r="216" ht="14.25" customHeight="1">
      <c r="A216" s="264"/>
      <c r="B216" s="264"/>
      <c r="C216" s="264"/>
      <c r="D216" s="289"/>
      <c r="E216" s="289"/>
      <c r="F216" s="289"/>
      <c r="G216" s="289"/>
      <c r="H216" s="264"/>
      <c r="I216" s="264"/>
      <c r="J216" s="264"/>
      <c r="K216" s="264"/>
      <c r="L216" s="264"/>
      <c r="M216" s="264"/>
      <c r="N216" s="264"/>
      <c r="O216" s="264"/>
      <c r="P216" s="264"/>
      <c r="Q216" s="264"/>
      <c r="R216" s="264"/>
      <c r="S216" s="264"/>
      <c r="T216" s="264"/>
      <c r="U216" s="264"/>
      <c r="V216" s="264"/>
      <c r="W216" s="264"/>
      <c r="X216" s="264"/>
      <c r="Y216" s="264"/>
      <c r="Z216" s="264"/>
    </row>
    <row r="217" ht="14.25" customHeight="1">
      <c r="A217" s="264"/>
      <c r="B217" s="264"/>
      <c r="C217" s="264"/>
      <c r="D217" s="289"/>
      <c r="E217" s="289"/>
      <c r="F217" s="289"/>
      <c r="G217" s="289"/>
      <c r="H217" s="264"/>
      <c r="I217" s="264"/>
      <c r="J217" s="264"/>
      <c r="K217" s="264"/>
      <c r="L217" s="264"/>
      <c r="M217" s="264"/>
      <c r="N217" s="264"/>
      <c r="O217" s="264"/>
      <c r="P217" s="264"/>
      <c r="Q217" s="264"/>
      <c r="R217" s="264"/>
      <c r="S217" s="264"/>
      <c r="T217" s="264"/>
      <c r="U217" s="264"/>
      <c r="V217" s="264"/>
      <c r="W217" s="264"/>
      <c r="X217" s="264"/>
      <c r="Y217" s="264"/>
      <c r="Z217" s="264"/>
    </row>
    <row r="218" ht="14.25" customHeight="1">
      <c r="A218" s="264"/>
      <c r="B218" s="264"/>
      <c r="C218" s="264"/>
      <c r="D218" s="289"/>
      <c r="E218" s="289"/>
      <c r="F218" s="289"/>
      <c r="G218" s="289"/>
      <c r="H218" s="264"/>
      <c r="I218" s="264"/>
      <c r="J218" s="264"/>
      <c r="K218" s="264"/>
      <c r="L218" s="264"/>
      <c r="M218" s="264"/>
      <c r="N218" s="264"/>
      <c r="O218" s="264"/>
      <c r="P218" s="264"/>
      <c r="Q218" s="264"/>
      <c r="R218" s="264"/>
      <c r="S218" s="264"/>
      <c r="T218" s="264"/>
      <c r="U218" s="264"/>
      <c r="V218" s="264"/>
      <c r="W218" s="264"/>
      <c r="X218" s="264"/>
      <c r="Y218" s="264"/>
      <c r="Z218" s="264"/>
    </row>
    <row r="219" ht="14.25" customHeight="1">
      <c r="A219" s="264"/>
      <c r="B219" s="264"/>
      <c r="C219" s="264"/>
      <c r="D219" s="289"/>
      <c r="E219" s="289"/>
      <c r="F219" s="289"/>
      <c r="G219" s="289"/>
      <c r="H219" s="264"/>
      <c r="I219" s="264"/>
      <c r="J219" s="264"/>
      <c r="K219" s="264"/>
      <c r="L219" s="264"/>
      <c r="M219" s="264"/>
      <c r="N219" s="264"/>
      <c r="O219" s="264"/>
      <c r="P219" s="264"/>
      <c r="Q219" s="264"/>
      <c r="R219" s="264"/>
      <c r="S219" s="264"/>
      <c r="T219" s="264"/>
      <c r="U219" s="264"/>
      <c r="V219" s="264"/>
      <c r="W219" s="264"/>
      <c r="X219" s="264"/>
      <c r="Y219" s="264"/>
      <c r="Z219" s="264"/>
    </row>
    <row r="220" ht="14.25" customHeight="1">
      <c r="A220" s="264"/>
      <c r="B220" s="264"/>
      <c r="C220" s="264"/>
      <c r="D220" s="289"/>
      <c r="E220" s="289"/>
      <c r="F220" s="289"/>
      <c r="G220" s="289"/>
      <c r="H220" s="264"/>
      <c r="I220" s="264"/>
      <c r="J220" s="264"/>
      <c r="K220" s="264"/>
      <c r="L220" s="264"/>
      <c r="M220" s="264"/>
      <c r="N220" s="264"/>
      <c r="O220" s="264"/>
      <c r="P220" s="264"/>
      <c r="Q220" s="264"/>
      <c r="R220" s="264"/>
      <c r="S220" s="264"/>
      <c r="T220" s="264"/>
      <c r="U220" s="264"/>
      <c r="V220" s="264"/>
      <c r="W220" s="264"/>
      <c r="X220" s="264"/>
      <c r="Y220" s="264"/>
      <c r="Z220" s="264"/>
    </row>
    <row r="221" ht="14.25" customHeight="1">
      <c r="A221" s="264"/>
      <c r="B221" s="264"/>
      <c r="C221" s="264"/>
      <c r="D221" s="289"/>
      <c r="E221" s="289"/>
      <c r="F221" s="289"/>
      <c r="G221" s="289"/>
      <c r="H221" s="264"/>
      <c r="I221" s="264"/>
      <c r="J221" s="264"/>
      <c r="K221" s="264"/>
      <c r="L221" s="264"/>
      <c r="M221" s="264"/>
      <c r="N221" s="264"/>
      <c r="O221" s="264"/>
      <c r="P221" s="264"/>
      <c r="Q221" s="264"/>
      <c r="R221" s="264"/>
      <c r="S221" s="264"/>
      <c r="T221" s="264"/>
      <c r="U221" s="264"/>
      <c r="V221" s="264"/>
      <c r="W221" s="264"/>
      <c r="X221" s="264"/>
      <c r="Y221" s="264"/>
      <c r="Z221" s="264"/>
    </row>
    <row r="222" ht="14.25" customHeight="1">
      <c r="A222" s="264"/>
      <c r="B222" s="264"/>
      <c r="C222" s="264"/>
      <c r="D222" s="289"/>
      <c r="E222" s="289"/>
      <c r="F222" s="289"/>
      <c r="G222" s="289"/>
      <c r="H222" s="264"/>
      <c r="I222" s="264"/>
      <c r="J222" s="264"/>
      <c r="K222" s="264"/>
      <c r="L222" s="264"/>
      <c r="M222" s="264"/>
      <c r="N222" s="264"/>
      <c r="O222" s="264"/>
      <c r="P222" s="264"/>
      <c r="Q222" s="264"/>
      <c r="R222" s="264"/>
      <c r="S222" s="264"/>
      <c r="T222" s="264"/>
      <c r="U222" s="264"/>
      <c r="V222" s="264"/>
      <c r="W222" s="264"/>
      <c r="X222" s="264"/>
      <c r="Y222" s="264"/>
      <c r="Z222" s="264"/>
    </row>
    <row r="223" ht="14.25" customHeight="1">
      <c r="A223" s="264"/>
      <c r="B223" s="264"/>
      <c r="C223" s="264"/>
      <c r="D223" s="289"/>
      <c r="E223" s="289"/>
      <c r="F223" s="289"/>
      <c r="G223" s="289"/>
      <c r="H223" s="264"/>
      <c r="I223" s="264"/>
      <c r="J223" s="264"/>
      <c r="K223" s="264"/>
      <c r="L223" s="264"/>
      <c r="M223" s="264"/>
      <c r="N223" s="264"/>
      <c r="O223" s="264"/>
      <c r="P223" s="264"/>
      <c r="Q223" s="264"/>
      <c r="R223" s="264"/>
      <c r="S223" s="264"/>
      <c r="T223" s="264"/>
      <c r="U223" s="264"/>
      <c r="V223" s="264"/>
      <c r="W223" s="264"/>
      <c r="X223" s="264"/>
      <c r="Y223" s="264"/>
      <c r="Z223" s="264"/>
    </row>
    <row r="224" ht="14.25" customHeight="1">
      <c r="A224" s="264"/>
      <c r="B224" s="264"/>
      <c r="C224" s="264"/>
      <c r="D224" s="289"/>
      <c r="E224" s="289"/>
      <c r="F224" s="289"/>
      <c r="G224" s="289"/>
      <c r="H224" s="264"/>
      <c r="I224" s="264"/>
      <c r="J224" s="264"/>
      <c r="K224" s="264"/>
      <c r="L224" s="264"/>
      <c r="M224" s="264"/>
      <c r="N224" s="264"/>
      <c r="O224" s="264"/>
      <c r="P224" s="264"/>
      <c r="Q224" s="264"/>
      <c r="R224" s="264"/>
      <c r="S224" s="264"/>
      <c r="T224" s="264"/>
      <c r="U224" s="264"/>
      <c r="V224" s="264"/>
      <c r="W224" s="264"/>
      <c r="X224" s="264"/>
      <c r="Y224" s="264"/>
      <c r="Z224" s="264"/>
    </row>
    <row r="225" ht="14.25" customHeight="1">
      <c r="A225" s="264"/>
      <c r="B225" s="264"/>
      <c r="C225" s="264"/>
      <c r="D225" s="289"/>
      <c r="E225" s="289"/>
      <c r="F225" s="289"/>
      <c r="G225" s="289"/>
      <c r="H225" s="264"/>
      <c r="I225" s="264"/>
      <c r="J225" s="264"/>
      <c r="K225" s="264"/>
      <c r="L225" s="264"/>
      <c r="M225" s="264"/>
      <c r="N225" s="264"/>
      <c r="O225" s="264"/>
      <c r="P225" s="264"/>
      <c r="Q225" s="264"/>
      <c r="R225" s="264"/>
      <c r="S225" s="264"/>
      <c r="T225" s="264"/>
      <c r="U225" s="264"/>
      <c r="V225" s="264"/>
      <c r="W225" s="264"/>
      <c r="X225" s="264"/>
      <c r="Y225" s="264"/>
      <c r="Z225" s="264"/>
    </row>
    <row r="226" ht="14.25" customHeight="1">
      <c r="A226" s="264"/>
      <c r="B226" s="264"/>
      <c r="C226" s="264"/>
      <c r="D226" s="289"/>
      <c r="E226" s="289"/>
      <c r="F226" s="289"/>
      <c r="G226" s="289"/>
      <c r="H226" s="264"/>
      <c r="I226" s="264"/>
      <c r="J226" s="264"/>
      <c r="K226" s="264"/>
      <c r="L226" s="264"/>
      <c r="M226" s="264"/>
      <c r="N226" s="264"/>
      <c r="O226" s="264"/>
      <c r="P226" s="264"/>
      <c r="Q226" s="264"/>
      <c r="R226" s="264"/>
      <c r="S226" s="264"/>
      <c r="T226" s="264"/>
      <c r="U226" s="264"/>
      <c r="V226" s="264"/>
      <c r="W226" s="264"/>
      <c r="X226" s="264"/>
      <c r="Y226" s="264"/>
      <c r="Z226" s="264"/>
    </row>
    <row r="227" ht="14.25" customHeight="1">
      <c r="A227" s="264"/>
      <c r="B227" s="264"/>
      <c r="C227" s="264"/>
      <c r="D227" s="289"/>
      <c r="E227" s="289"/>
      <c r="F227" s="289"/>
      <c r="G227" s="289"/>
      <c r="H227" s="264"/>
      <c r="I227" s="264"/>
      <c r="J227" s="264"/>
      <c r="K227" s="264"/>
      <c r="L227" s="264"/>
      <c r="M227" s="264"/>
      <c r="N227" s="264"/>
      <c r="O227" s="264"/>
      <c r="P227" s="264"/>
      <c r="Q227" s="264"/>
      <c r="R227" s="264"/>
      <c r="S227" s="264"/>
      <c r="T227" s="264"/>
      <c r="U227" s="264"/>
      <c r="V227" s="264"/>
      <c r="W227" s="264"/>
      <c r="X227" s="264"/>
      <c r="Y227" s="264"/>
      <c r="Z227" s="264"/>
    </row>
    <row r="228" ht="14.25" customHeight="1">
      <c r="A228" s="264"/>
      <c r="B228" s="264"/>
      <c r="C228" s="264"/>
      <c r="D228" s="289"/>
      <c r="E228" s="289"/>
      <c r="F228" s="289"/>
      <c r="G228" s="289"/>
      <c r="H228" s="264"/>
      <c r="I228" s="264"/>
      <c r="J228" s="264"/>
      <c r="K228" s="264"/>
      <c r="L228" s="264"/>
      <c r="M228" s="264"/>
      <c r="N228" s="264"/>
      <c r="O228" s="264"/>
      <c r="P228" s="264"/>
      <c r="Q228" s="264"/>
      <c r="R228" s="264"/>
      <c r="S228" s="264"/>
      <c r="T228" s="264"/>
      <c r="U228" s="264"/>
      <c r="V228" s="264"/>
      <c r="W228" s="264"/>
      <c r="X228" s="264"/>
      <c r="Y228" s="264"/>
      <c r="Z228" s="264"/>
    </row>
    <row r="229" ht="14.25" customHeight="1">
      <c r="A229" s="264"/>
      <c r="B229" s="264"/>
      <c r="C229" s="264"/>
      <c r="D229" s="289"/>
      <c r="E229" s="289"/>
      <c r="F229" s="289"/>
      <c r="G229" s="289"/>
      <c r="H229" s="264"/>
      <c r="I229" s="264"/>
      <c r="J229" s="264"/>
      <c r="K229" s="264"/>
      <c r="L229" s="264"/>
      <c r="M229" s="264"/>
      <c r="N229" s="264"/>
      <c r="O229" s="264"/>
      <c r="P229" s="264"/>
      <c r="Q229" s="264"/>
      <c r="R229" s="264"/>
      <c r="S229" s="264"/>
      <c r="T229" s="264"/>
      <c r="U229" s="264"/>
      <c r="V229" s="264"/>
      <c r="W229" s="264"/>
      <c r="X229" s="264"/>
      <c r="Y229" s="264"/>
      <c r="Z229" s="264"/>
    </row>
    <row r="230" ht="14.25" customHeight="1">
      <c r="A230" s="264"/>
      <c r="B230" s="264"/>
      <c r="C230" s="264"/>
      <c r="D230" s="289"/>
      <c r="E230" s="289"/>
      <c r="F230" s="289"/>
      <c r="G230" s="289"/>
      <c r="H230" s="264"/>
      <c r="I230" s="264"/>
      <c r="J230" s="264"/>
      <c r="K230" s="264"/>
      <c r="L230" s="264"/>
      <c r="M230" s="264"/>
      <c r="N230" s="264"/>
      <c r="O230" s="264"/>
      <c r="P230" s="264"/>
      <c r="Q230" s="264"/>
      <c r="R230" s="264"/>
      <c r="S230" s="264"/>
      <c r="T230" s="264"/>
      <c r="U230" s="264"/>
      <c r="V230" s="264"/>
      <c r="W230" s="264"/>
      <c r="X230" s="264"/>
      <c r="Y230" s="264"/>
      <c r="Z230" s="264"/>
    </row>
    <row r="231" ht="14.25" customHeight="1">
      <c r="A231" s="264"/>
      <c r="B231" s="264"/>
      <c r="C231" s="264"/>
      <c r="D231" s="289"/>
      <c r="E231" s="289"/>
      <c r="F231" s="289"/>
      <c r="G231" s="289"/>
      <c r="H231" s="264"/>
      <c r="I231" s="264"/>
      <c r="J231" s="264"/>
      <c r="K231" s="264"/>
      <c r="L231" s="264"/>
      <c r="M231" s="264"/>
      <c r="N231" s="264"/>
      <c r="O231" s="264"/>
      <c r="P231" s="264"/>
      <c r="Q231" s="264"/>
      <c r="R231" s="264"/>
      <c r="S231" s="264"/>
      <c r="T231" s="264"/>
      <c r="U231" s="264"/>
      <c r="V231" s="264"/>
      <c r="W231" s="264"/>
      <c r="X231" s="264"/>
      <c r="Y231" s="264"/>
      <c r="Z231" s="264"/>
    </row>
    <row r="232" ht="14.25" customHeight="1">
      <c r="A232" s="264"/>
      <c r="B232" s="264"/>
      <c r="C232" s="264"/>
      <c r="D232" s="289"/>
      <c r="E232" s="289"/>
      <c r="F232" s="289"/>
      <c r="G232" s="289"/>
      <c r="H232" s="264"/>
      <c r="I232" s="264"/>
      <c r="J232" s="264"/>
      <c r="K232" s="264"/>
      <c r="L232" s="264"/>
      <c r="M232" s="264"/>
      <c r="N232" s="264"/>
      <c r="O232" s="264"/>
      <c r="P232" s="264"/>
      <c r="Q232" s="264"/>
      <c r="R232" s="264"/>
      <c r="S232" s="264"/>
      <c r="T232" s="264"/>
      <c r="U232" s="264"/>
      <c r="V232" s="264"/>
      <c r="W232" s="264"/>
      <c r="X232" s="264"/>
      <c r="Y232" s="264"/>
      <c r="Z232" s="264"/>
    </row>
    <row r="233" ht="14.25" customHeight="1">
      <c r="A233" s="264"/>
      <c r="B233" s="264"/>
      <c r="C233" s="264"/>
      <c r="D233" s="289"/>
      <c r="E233" s="289"/>
      <c r="F233" s="289"/>
      <c r="G233" s="289"/>
      <c r="H233" s="264"/>
      <c r="I233" s="264"/>
      <c r="J233" s="264"/>
      <c r="K233" s="264"/>
      <c r="L233" s="264"/>
      <c r="M233" s="264"/>
      <c r="N233" s="264"/>
      <c r="O233" s="264"/>
      <c r="P233" s="264"/>
      <c r="Q233" s="264"/>
      <c r="R233" s="264"/>
      <c r="S233" s="264"/>
      <c r="T233" s="264"/>
      <c r="U233" s="264"/>
      <c r="V233" s="264"/>
      <c r="W233" s="264"/>
      <c r="X233" s="264"/>
      <c r="Y233" s="264"/>
      <c r="Z233" s="264"/>
    </row>
    <row r="234" ht="14.25" customHeight="1">
      <c r="A234" s="264"/>
      <c r="B234" s="264"/>
      <c r="C234" s="264"/>
      <c r="D234" s="289"/>
      <c r="E234" s="289"/>
      <c r="F234" s="289"/>
      <c r="G234" s="289"/>
      <c r="H234" s="264"/>
      <c r="I234" s="264"/>
      <c r="J234" s="264"/>
      <c r="K234" s="264"/>
      <c r="L234" s="264"/>
      <c r="M234" s="264"/>
      <c r="N234" s="264"/>
      <c r="O234" s="264"/>
      <c r="P234" s="264"/>
      <c r="Q234" s="264"/>
      <c r="R234" s="264"/>
      <c r="S234" s="264"/>
      <c r="T234" s="264"/>
      <c r="U234" s="264"/>
      <c r="V234" s="264"/>
      <c r="W234" s="264"/>
      <c r="X234" s="264"/>
      <c r="Y234" s="264"/>
      <c r="Z234" s="264"/>
    </row>
    <row r="235" ht="14.25" customHeight="1">
      <c r="A235" s="264"/>
      <c r="B235" s="264"/>
      <c r="C235" s="264"/>
      <c r="D235" s="289"/>
      <c r="E235" s="289"/>
      <c r="F235" s="289"/>
      <c r="G235" s="289"/>
      <c r="H235" s="264"/>
      <c r="I235" s="264"/>
      <c r="J235" s="264"/>
      <c r="K235" s="264"/>
      <c r="L235" s="264"/>
      <c r="M235" s="264"/>
      <c r="N235" s="264"/>
      <c r="O235" s="264"/>
      <c r="P235" s="264"/>
      <c r="Q235" s="264"/>
      <c r="R235" s="264"/>
      <c r="S235" s="264"/>
      <c r="T235" s="264"/>
      <c r="U235" s="264"/>
      <c r="V235" s="264"/>
      <c r="W235" s="264"/>
      <c r="X235" s="264"/>
      <c r="Y235" s="264"/>
      <c r="Z235" s="264"/>
    </row>
    <row r="236" ht="14.25" customHeight="1">
      <c r="A236" s="264"/>
      <c r="B236" s="264"/>
      <c r="C236" s="264"/>
      <c r="D236" s="289"/>
      <c r="E236" s="289"/>
      <c r="F236" s="289"/>
      <c r="G236" s="289"/>
      <c r="H236" s="264"/>
      <c r="I236" s="264"/>
      <c r="J236" s="264"/>
      <c r="K236" s="264"/>
      <c r="L236" s="264"/>
      <c r="M236" s="264"/>
      <c r="N236" s="264"/>
      <c r="O236" s="264"/>
      <c r="P236" s="264"/>
      <c r="Q236" s="264"/>
      <c r="R236" s="264"/>
      <c r="S236" s="264"/>
      <c r="T236" s="264"/>
      <c r="U236" s="264"/>
      <c r="V236" s="264"/>
      <c r="W236" s="264"/>
      <c r="X236" s="264"/>
      <c r="Y236" s="264"/>
      <c r="Z236" s="264"/>
    </row>
    <row r="237" ht="14.25" customHeight="1">
      <c r="A237" s="264"/>
      <c r="B237" s="264"/>
      <c r="C237" s="264"/>
      <c r="D237" s="289"/>
      <c r="E237" s="289"/>
      <c r="F237" s="289"/>
      <c r="G237" s="289"/>
      <c r="H237" s="264"/>
      <c r="I237" s="264"/>
      <c r="J237" s="264"/>
      <c r="K237" s="264"/>
      <c r="L237" s="264"/>
      <c r="M237" s="264"/>
      <c r="N237" s="264"/>
      <c r="O237" s="264"/>
      <c r="P237" s="264"/>
      <c r="Q237" s="264"/>
      <c r="R237" s="264"/>
      <c r="S237" s="264"/>
      <c r="T237" s="264"/>
      <c r="U237" s="264"/>
      <c r="V237" s="264"/>
      <c r="W237" s="264"/>
      <c r="X237" s="264"/>
      <c r="Y237" s="264"/>
      <c r="Z237" s="264"/>
    </row>
    <row r="238" ht="14.25" customHeight="1">
      <c r="A238" s="264"/>
      <c r="B238" s="264"/>
      <c r="C238" s="264"/>
      <c r="D238" s="289"/>
      <c r="E238" s="289"/>
      <c r="F238" s="289"/>
      <c r="G238" s="289"/>
      <c r="H238" s="264"/>
      <c r="I238" s="264"/>
      <c r="J238" s="264"/>
      <c r="K238" s="264"/>
      <c r="L238" s="264"/>
      <c r="M238" s="264"/>
      <c r="N238" s="264"/>
      <c r="O238" s="264"/>
      <c r="P238" s="264"/>
      <c r="Q238" s="264"/>
      <c r="R238" s="264"/>
      <c r="S238" s="264"/>
      <c r="T238" s="264"/>
      <c r="U238" s="264"/>
      <c r="V238" s="264"/>
      <c r="W238" s="264"/>
      <c r="X238" s="264"/>
      <c r="Y238" s="264"/>
      <c r="Z238" s="264"/>
    </row>
    <row r="239" ht="14.25" customHeight="1">
      <c r="A239" s="264"/>
      <c r="B239" s="264"/>
      <c r="C239" s="264"/>
      <c r="D239" s="289"/>
      <c r="E239" s="289"/>
      <c r="F239" s="289"/>
      <c r="G239" s="289"/>
      <c r="H239" s="264"/>
      <c r="I239" s="264"/>
      <c r="J239" s="264"/>
      <c r="K239" s="264"/>
      <c r="L239" s="264"/>
      <c r="M239" s="264"/>
      <c r="N239" s="264"/>
      <c r="O239" s="264"/>
      <c r="P239" s="264"/>
      <c r="Q239" s="264"/>
      <c r="R239" s="264"/>
      <c r="S239" s="264"/>
      <c r="T239" s="264"/>
      <c r="U239" s="264"/>
      <c r="V239" s="264"/>
      <c r="W239" s="264"/>
      <c r="X239" s="264"/>
      <c r="Y239" s="264"/>
      <c r="Z239" s="264"/>
    </row>
    <row r="240" ht="14.25" customHeight="1">
      <c r="A240" s="264"/>
      <c r="B240" s="264"/>
      <c r="C240" s="264"/>
      <c r="D240" s="289"/>
      <c r="E240" s="289"/>
      <c r="F240" s="289"/>
      <c r="G240" s="289"/>
      <c r="H240" s="264"/>
      <c r="I240" s="264"/>
      <c r="J240" s="264"/>
      <c r="K240" s="264"/>
      <c r="L240" s="264"/>
      <c r="M240" s="264"/>
      <c r="N240" s="264"/>
      <c r="O240" s="264"/>
      <c r="P240" s="264"/>
      <c r="Q240" s="264"/>
      <c r="R240" s="264"/>
      <c r="S240" s="264"/>
      <c r="T240" s="264"/>
      <c r="U240" s="264"/>
      <c r="V240" s="264"/>
      <c r="W240" s="264"/>
      <c r="X240" s="264"/>
      <c r="Y240" s="264"/>
      <c r="Z240" s="264"/>
    </row>
    <row r="241" ht="14.25" customHeight="1">
      <c r="A241" s="264"/>
      <c r="B241" s="264"/>
      <c r="C241" s="264"/>
      <c r="D241" s="289"/>
      <c r="E241" s="289"/>
      <c r="F241" s="289"/>
      <c r="G241" s="289"/>
      <c r="H241" s="264"/>
      <c r="I241" s="264"/>
      <c r="J241" s="264"/>
      <c r="K241" s="264"/>
      <c r="L241" s="264"/>
      <c r="M241" s="264"/>
      <c r="N241" s="264"/>
      <c r="O241" s="264"/>
      <c r="P241" s="264"/>
      <c r="Q241" s="264"/>
      <c r="R241" s="264"/>
      <c r="S241" s="264"/>
      <c r="T241" s="264"/>
      <c r="U241" s="264"/>
      <c r="V241" s="264"/>
      <c r="W241" s="264"/>
      <c r="X241" s="264"/>
      <c r="Y241" s="264"/>
      <c r="Z241" s="264"/>
    </row>
    <row r="242" ht="14.25" customHeight="1">
      <c r="A242" s="264"/>
      <c r="B242" s="264"/>
      <c r="C242" s="264"/>
      <c r="D242" s="289"/>
      <c r="E242" s="289"/>
      <c r="F242" s="289"/>
      <c r="G242" s="289"/>
      <c r="H242" s="264"/>
      <c r="I242" s="264"/>
      <c r="J242" s="264"/>
      <c r="K242" s="264"/>
      <c r="L242" s="264"/>
      <c r="M242" s="264"/>
      <c r="N242" s="264"/>
      <c r="O242" s="264"/>
      <c r="P242" s="264"/>
      <c r="Q242" s="264"/>
      <c r="R242" s="264"/>
      <c r="S242" s="264"/>
      <c r="T242" s="264"/>
      <c r="U242" s="264"/>
      <c r="V242" s="264"/>
      <c r="W242" s="264"/>
      <c r="X242" s="264"/>
      <c r="Y242" s="264"/>
      <c r="Z242" s="264"/>
    </row>
    <row r="243" ht="14.25" customHeight="1">
      <c r="A243" s="264"/>
      <c r="B243" s="264"/>
      <c r="C243" s="264"/>
      <c r="D243" s="289"/>
      <c r="E243" s="289"/>
      <c r="F243" s="289"/>
      <c r="G243" s="289"/>
      <c r="H243" s="264"/>
      <c r="I243" s="264"/>
      <c r="J243" s="264"/>
      <c r="K243" s="264"/>
      <c r="L243" s="264"/>
      <c r="M243" s="264"/>
      <c r="N243" s="264"/>
      <c r="O243" s="264"/>
      <c r="P243" s="264"/>
      <c r="Q243" s="264"/>
      <c r="R243" s="264"/>
      <c r="S243" s="264"/>
      <c r="T243" s="264"/>
      <c r="U243" s="264"/>
      <c r="V243" s="264"/>
      <c r="W243" s="264"/>
      <c r="X243" s="264"/>
      <c r="Y243" s="264"/>
      <c r="Z243" s="264"/>
    </row>
    <row r="244" ht="14.25" customHeight="1">
      <c r="A244" s="264"/>
      <c r="B244" s="264"/>
      <c r="C244" s="264"/>
      <c r="D244" s="289"/>
      <c r="E244" s="289"/>
      <c r="F244" s="289"/>
      <c r="G244" s="289"/>
      <c r="H244" s="264"/>
      <c r="I244" s="264"/>
      <c r="J244" s="264"/>
      <c r="K244" s="264"/>
      <c r="L244" s="264"/>
      <c r="M244" s="264"/>
      <c r="N244" s="264"/>
      <c r="O244" s="264"/>
      <c r="P244" s="264"/>
      <c r="Q244" s="264"/>
      <c r="R244" s="264"/>
      <c r="S244" s="264"/>
      <c r="T244" s="264"/>
      <c r="U244" s="264"/>
      <c r="V244" s="264"/>
      <c r="W244" s="264"/>
      <c r="X244" s="264"/>
      <c r="Y244" s="264"/>
      <c r="Z244" s="264"/>
    </row>
    <row r="245" ht="14.25" customHeight="1">
      <c r="A245" s="264"/>
      <c r="B245" s="264"/>
      <c r="C245" s="264"/>
      <c r="D245" s="289"/>
      <c r="E245" s="289"/>
      <c r="F245" s="289"/>
      <c r="G245" s="289"/>
      <c r="H245" s="264"/>
      <c r="I245" s="264"/>
      <c r="J245" s="264"/>
      <c r="K245" s="264"/>
      <c r="L245" s="264"/>
      <c r="M245" s="264"/>
      <c r="N245" s="264"/>
      <c r="O245" s="264"/>
      <c r="P245" s="264"/>
      <c r="Q245" s="264"/>
      <c r="R245" s="264"/>
      <c r="S245" s="264"/>
      <c r="T245" s="264"/>
      <c r="U245" s="264"/>
      <c r="V245" s="264"/>
      <c r="W245" s="264"/>
      <c r="X245" s="264"/>
      <c r="Y245" s="264"/>
      <c r="Z245" s="264"/>
    </row>
    <row r="246" ht="14.25" customHeight="1">
      <c r="A246" s="264"/>
      <c r="B246" s="264"/>
      <c r="C246" s="264"/>
      <c r="D246" s="289"/>
      <c r="E246" s="289"/>
      <c r="F246" s="289"/>
      <c r="G246" s="289"/>
      <c r="H246" s="264"/>
      <c r="I246" s="264"/>
      <c r="J246" s="264"/>
      <c r="K246" s="264"/>
      <c r="L246" s="264"/>
      <c r="M246" s="264"/>
      <c r="N246" s="264"/>
      <c r="O246" s="264"/>
      <c r="P246" s="264"/>
      <c r="Q246" s="264"/>
      <c r="R246" s="264"/>
      <c r="S246" s="264"/>
      <c r="T246" s="264"/>
      <c r="U246" s="264"/>
      <c r="V246" s="264"/>
      <c r="W246" s="264"/>
      <c r="X246" s="264"/>
      <c r="Y246" s="264"/>
      <c r="Z246" s="264"/>
    </row>
    <row r="247" ht="14.25" customHeight="1">
      <c r="A247" s="264"/>
      <c r="B247" s="264"/>
      <c r="C247" s="264"/>
      <c r="D247" s="289"/>
      <c r="E247" s="289"/>
      <c r="F247" s="289"/>
      <c r="G247" s="289"/>
      <c r="H247" s="264"/>
      <c r="I247" s="264"/>
      <c r="J247" s="264"/>
      <c r="K247" s="264"/>
      <c r="L247" s="264"/>
      <c r="M247" s="264"/>
      <c r="N247" s="264"/>
      <c r="O247" s="264"/>
      <c r="P247" s="264"/>
      <c r="Q247" s="264"/>
      <c r="R247" s="264"/>
      <c r="S247" s="264"/>
      <c r="T247" s="264"/>
      <c r="U247" s="264"/>
      <c r="V247" s="264"/>
      <c r="W247" s="264"/>
      <c r="X247" s="264"/>
      <c r="Y247" s="264"/>
      <c r="Z247" s="264"/>
    </row>
    <row r="248" ht="14.25" customHeight="1">
      <c r="A248" s="264"/>
      <c r="B248" s="264"/>
      <c r="C248" s="264"/>
      <c r="D248" s="289"/>
      <c r="E248" s="289"/>
      <c r="F248" s="289"/>
      <c r="G248" s="289"/>
      <c r="H248" s="264"/>
      <c r="I248" s="264"/>
      <c r="J248" s="264"/>
      <c r="K248" s="264"/>
      <c r="L248" s="264"/>
      <c r="M248" s="264"/>
      <c r="N248" s="264"/>
      <c r="O248" s="264"/>
      <c r="P248" s="264"/>
      <c r="Q248" s="264"/>
      <c r="R248" s="264"/>
      <c r="S248" s="264"/>
      <c r="T248" s="264"/>
      <c r="U248" s="264"/>
      <c r="V248" s="264"/>
      <c r="W248" s="264"/>
      <c r="X248" s="264"/>
      <c r="Y248" s="264"/>
      <c r="Z248" s="264"/>
    </row>
    <row r="249" ht="14.25" customHeight="1">
      <c r="A249" s="264"/>
      <c r="B249" s="264"/>
      <c r="C249" s="264"/>
      <c r="D249" s="289"/>
      <c r="E249" s="289"/>
      <c r="F249" s="289"/>
      <c r="G249" s="289"/>
      <c r="H249" s="264"/>
      <c r="I249" s="264"/>
      <c r="J249" s="264"/>
      <c r="K249" s="264"/>
      <c r="L249" s="264"/>
      <c r="M249" s="264"/>
      <c r="N249" s="264"/>
      <c r="O249" s="264"/>
      <c r="P249" s="264"/>
      <c r="Q249" s="264"/>
      <c r="R249" s="264"/>
      <c r="S249" s="264"/>
      <c r="T249" s="264"/>
      <c r="U249" s="264"/>
      <c r="V249" s="264"/>
      <c r="W249" s="264"/>
      <c r="X249" s="264"/>
      <c r="Y249" s="264"/>
      <c r="Z249" s="264"/>
    </row>
    <row r="250" ht="14.25" customHeight="1">
      <c r="A250" s="264"/>
      <c r="B250" s="264"/>
      <c r="C250" s="264"/>
      <c r="D250" s="289"/>
      <c r="E250" s="289"/>
      <c r="F250" s="289"/>
      <c r="G250" s="289"/>
      <c r="H250" s="264"/>
      <c r="I250" s="264"/>
      <c r="J250" s="264"/>
      <c r="K250" s="264"/>
      <c r="L250" s="264"/>
      <c r="M250" s="264"/>
      <c r="N250" s="264"/>
      <c r="O250" s="264"/>
      <c r="P250" s="264"/>
      <c r="Q250" s="264"/>
      <c r="R250" s="264"/>
      <c r="S250" s="264"/>
      <c r="T250" s="264"/>
      <c r="U250" s="264"/>
      <c r="V250" s="264"/>
      <c r="W250" s="264"/>
      <c r="X250" s="264"/>
      <c r="Y250" s="264"/>
      <c r="Z250" s="264"/>
    </row>
    <row r="251" ht="14.25" customHeight="1">
      <c r="A251" s="264"/>
      <c r="B251" s="264"/>
      <c r="C251" s="264"/>
      <c r="D251" s="289"/>
      <c r="E251" s="289"/>
      <c r="F251" s="289"/>
      <c r="G251" s="289"/>
      <c r="H251" s="264"/>
      <c r="I251" s="264"/>
      <c r="J251" s="264"/>
      <c r="K251" s="264"/>
      <c r="L251" s="264"/>
      <c r="M251" s="264"/>
      <c r="N251" s="264"/>
      <c r="O251" s="264"/>
      <c r="P251" s="264"/>
      <c r="Q251" s="264"/>
      <c r="R251" s="264"/>
      <c r="S251" s="264"/>
      <c r="T251" s="264"/>
      <c r="U251" s="264"/>
      <c r="V251" s="264"/>
      <c r="W251" s="264"/>
      <c r="X251" s="264"/>
      <c r="Y251" s="264"/>
      <c r="Z251" s="264"/>
    </row>
    <row r="252" ht="14.25" customHeight="1">
      <c r="A252" s="264"/>
      <c r="B252" s="264"/>
      <c r="C252" s="264"/>
      <c r="D252" s="289"/>
      <c r="E252" s="289"/>
      <c r="F252" s="289"/>
      <c r="G252" s="289"/>
      <c r="H252" s="264"/>
      <c r="I252" s="264"/>
      <c r="J252" s="264"/>
      <c r="K252" s="264"/>
      <c r="L252" s="264"/>
      <c r="M252" s="264"/>
      <c r="N252" s="264"/>
      <c r="O252" s="264"/>
      <c r="P252" s="264"/>
      <c r="Q252" s="264"/>
      <c r="R252" s="264"/>
      <c r="S252" s="264"/>
      <c r="T252" s="264"/>
      <c r="U252" s="264"/>
      <c r="V252" s="264"/>
      <c r="W252" s="264"/>
      <c r="X252" s="264"/>
      <c r="Y252" s="264"/>
      <c r="Z252" s="264"/>
    </row>
    <row r="253" ht="14.25" customHeight="1">
      <c r="A253" s="264"/>
      <c r="B253" s="264"/>
      <c r="C253" s="264"/>
      <c r="D253" s="289"/>
      <c r="E253" s="289"/>
      <c r="F253" s="289"/>
      <c r="G253" s="289"/>
      <c r="H253" s="264"/>
      <c r="I253" s="264"/>
      <c r="J253" s="264"/>
      <c r="K253" s="264"/>
      <c r="L253" s="264"/>
      <c r="M253" s="264"/>
      <c r="N253" s="264"/>
      <c r="O253" s="264"/>
      <c r="P253" s="264"/>
      <c r="Q253" s="264"/>
      <c r="R253" s="264"/>
      <c r="S253" s="264"/>
      <c r="T253" s="264"/>
      <c r="U253" s="264"/>
      <c r="V253" s="264"/>
      <c r="W253" s="264"/>
      <c r="X253" s="264"/>
      <c r="Y253" s="264"/>
      <c r="Z253" s="264"/>
    </row>
    <row r="254" ht="14.25" customHeight="1">
      <c r="A254" s="264"/>
      <c r="B254" s="264"/>
      <c r="C254" s="264"/>
      <c r="D254" s="289"/>
      <c r="E254" s="289"/>
      <c r="F254" s="289"/>
      <c r="G254" s="289"/>
      <c r="H254" s="264"/>
      <c r="I254" s="264"/>
      <c r="J254" s="264"/>
      <c r="K254" s="264"/>
      <c r="L254" s="264"/>
      <c r="M254" s="264"/>
      <c r="N254" s="264"/>
      <c r="O254" s="264"/>
      <c r="P254" s="264"/>
      <c r="Q254" s="264"/>
      <c r="R254" s="264"/>
      <c r="S254" s="264"/>
      <c r="T254" s="264"/>
      <c r="U254" s="264"/>
      <c r="V254" s="264"/>
      <c r="W254" s="264"/>
      <c r="X254" s="264"/>
      <c r="Y254" s="264"/>
      <c r="Z254" s="264"/>
    </row>
    <row r="255" ht="14.25" customHeight="1">
      <c r="A255" s="264"/>
      <c r="B255" s="264"/>
      <c r="C255" s="264"/>
      <c r="D255" s="289"/>
      <c r="E255" s="289"/>
      <c r="F255" s="289"/>
      <c r="G255" s="289"/>
      <c r="H255" s="264"/>
      <c r="I255" s="264"/>
      <c r="J255" s="264"/>
      <c r="K255" s="264"/>
      <c r="L255" s="264"/>
      <c r="M255" s="264"/>
      <c r="N255" s="264"/>
      <c r="O255" s="264"/>
      <c r="P255" s="264"/>
      <c r="Q255" s="264"/>
      <c r="R255" s="264"/>
      <c r="S255" s="264"/>
      <c r="T255" s="264"/>
      <c r="U255" s="264"/>
      <c r="V255" s="264"/>
      <c r="W255" s="264"/>
      <c r="X255" s="264"/>
      <c r="Y255" s="264"/>
      <c r="Z255" s="264"/>
    </row>
    <row r="256" ht="14.25" customHeight="1">
      <c r="A256" s="264"/>
      <c r="B256" s="264"/>
      <c r="C256" s="264"/>
      <c r="D256" s="289"/>
      <c r="E256" s="289"/>
      <c r="F256" s="289"/>
      <c r="G256" s="289"/>
      <c r="H256" s="264"/>
      <c r="I256" s="264"/>
      <c r="J256" s="264"/>
      <c r="K256" s="264"/>
      <c r="L256" s="264"/>
      <c r="M256" s="264"/>
      <c r="N256" s="264"/>
      <c r="O256" s="264"/>
      <c r="P256" s="264"/>
      <c r="Q256" s="264"/>
      <c r="R256" s="264"/>
      <c r="S256" s="264"/>
      <c r="T256" s="264"/>
      <c r="U256" s="264"/>
      <c r="V256" s="264"/>
      <c r="W256" s="264"/>
      <c r="X256" s="264"/>
      <c r="Y256" s="264"/>
      <c r="Z256" s="264"/>
    </row>
    <row r="257" ht="14.25" customHeight="1">
      <c r="A257" s="264"/>
      <c r="B257" s="264"/>
      <c r="C257" s="264"/>
      <c r="D257" s="289"/>
      <c r="E257" s="289"/>
      <c r="F257" s="289"/>
      <c r="G257" s="289"/>
      <c r="H257" s="264"/>
      <c r="I257" s="264"/>
      <c r="J257" s="264"/>
      <c r="K257" s="264"/>
      <c r="L257" s="264"/>
      <c r="M257" s="264"/>
      <c r="N257" s="264"/>
      <c r="O257" s="264"/>
      <c r="P257" s="264"/>
      <c r="Q257" s="264"/>
      <c r="R257" s="264"/>
      <c r="S257" s="264"/>
      <c r="T257" s="264"/>
      <c r="U257" s="264"/>
      <c r="V257" s="264"/>
      <c r="W257" s="264"/>
      <c r="X257" s="264"/>
      <c r="Y257" s="264"/>
      <c r="Z257" s="264"/>
    </row>
    <row r="258" ht="14.25" customHeight="1">
      <c r="A258" s="264"/>
      <c r="B258" s="264"/>
      <c r="C258" s="264"/>
      <c r="D258" s="289"/>
      <c r="E258" s="289"/>
      <c r="F258" s="289"/>
      <c r="G258" s="289"/>
      <c r="H258" s="264"/>
      <c r="I258" s="264"/>
      <c r="J258" s="264"/>
      <c r="K258" s="264"/>
      <c r="L258" s="264"/>
      <c r="M258" s="264"/>
      <c r="N258" s="264"/>
      <c r="O258" s="264"/>
      <c r="P258" s="264"/>
      <c r="Q258" s="264"/>
      <c r="R258" s="264"/>
      <c r="S258" s="264"/>
      <c r="T258" s="264"/>
      <c r="U258" s="264"/>
      <c r="V258" s="264"/>
      <c r="W258" s="264"/>
      <c r="X258" s="264"/>
      <c r="Y258" s="264"/>
      <c r="Z258" s="264"/>
    </row>
    <row r="259" ht="14.25" customHeight="1">
      <c r="A259" s="264"/>
      <c r="B259" s="264"/>
      <c r="C259" s="264"/>
      <c r="D259" s="289"/>
      <c r="E259" s="289"/>
      <c r="F259" s="289"/>
      <c r="G259" s="289"/>
      <c r="H259" s="264"/>
      <c r="I259" s="264"/>
      <c r="J259" s="264"/>
      <c r="K259" s="264"/>
      <c r="L259" s="264"/>
      <c r="M259" s="264"/>
      <c r="N259" s="264"/>
      <c r="O259" s="264"/>
      <c r="P259" s="264"/>
      <c r="Q259" s="264"/>
      <c r="R259" s="264"/>
      <c r="S259" s="264"/>
      <c r="T259" s="264"/>
      <c r="U259" s="264"/>
      <c r="V259" s="264"/>
      <c r="W259" s="264"/>
      <c r="X259" s="264"/>
      <c r="Y259" s="264"/>
      <c r="Z259" s="264"/>
    </row>
    <row r="260" ht="14.25" customHeight="1">
      <c r="A260" s="264"/>
      <c r="B260" s="264"/>
      <c r="C260" s="264"/>
      <c r="D260" s="289"/>
      <c r="E260" s="289"/>
      <c r="F260" s="289"/>
      <c r="G260" s="289"/>
      <c r="H260" s="264"/>
      <c r="I260" s="264"/>
      <c r="J260" s="264"/>
      <c r="K260" s="264"/>
      <c r="L260" s="264"/>
      <c r="M260" s="264"/>
      <c r="N260" s="264"/>
      <c r="O260" s="264"/>
      <c r="P260" s="264"/>
      <c r="Q260" s="264"/>
      <c r="R260" s="264"/>
      <c r="S260" s="264"/>
      <c r="T260" s="264"/>
      <c r="U260" s="264"/>
      <c r="V260" s="264"/>
      <c r="W260" s="264"/>
      <c r="X260" s="264"/>
      <c r="Y260" s="264"/>
      <c r="Z260" s="264"/>
    </row>
    <row r="261" ht="14.25" customHeight="1">
      <c r="A261" s="264"/>
      <c r="B261" s="264"/>
      <c r="C261" s="264"/>
      <c r="D261" s="289"/>
      <c r="E261" s="289"/>
      <c r="F261" s="289"/>
      <c r="G261" s="289"/>
      <c r="H261" s="264"/>
      <c r="I261" s="264"/>
      <c r="J261" s="264"/>
      <c r="K261" s="264"/>
      <c r="L261" s="264"/>
      <c r="M261" s="264"/>
      <c r="N261" s="264"/>
      <c r="O261" s="264"/>
      <c r="P261" s="264"/>
      <c r="Q261" s="264"/>
      <c r="R261" s="264"/>
      <c r="S261" s="264"/>
      <c r="T261" s="264"/>
      <c r="U261" s="264"/>
      <c r="V261" s="264"/>
      <c r="W261" s="264"/>
      <c r="X261" s="264"/>
      <c r="Y261" s="264"/>
      <c r="Z261" s="264"/>
    </row>
    <row r="262" ht="14.25" customHeight="1">
      <c r="A262" s="264"/>
      <c r="B262" s="264"/>
      <c r="C262" s="264"/>
      <c r="D262" s="289"/>
      <c r="E262" s="289"/>
      <c r="F262" s="289"/>
      <c r="G262" s="289"/>
      <c r="H262" s="264"/>
      <c r="I262" s="264"/>
      <c r="J262" s="264"/>
      <c r="K262" s="264"/>
      <c r="L262" s="264"/>
      <c r="M262" s="264"/>
      <c r="N262" s="264"/>
      <c r="O262" s="264"/>
      <c r="P262" s="264"/>
      <c r="Q262" s="264"/>
      <c r="R262" s="264"/>
      <c r="S262" s="264"/>
      <c r="T262" s="264"/>
      <c r="U262" s="264"/>
      <c r="V262" s="264"/>
      <c r="W262" s="264"/>
      <c r="X262" s="264"/>
      <c r="Y262" s="264"/>
      <c r="Z262" s="264"/>
    </row>
    <row r="263" ht="14.25" customHeight="1">
      <c r="A263" s="264"/>
      <c r="B263" s="264"/>
      <c r="C263" s="264"/>
      <c r="D263" s="289"/>
      <c r="E263" s="289"/>
      <c r="F263" s="289"/>
      <c r="G263" s="289"/>
      <c r="H263" s="264"/>
      <c r="I263" s="264"/>
      <c r="J263" s="264"/>
      <c r="K263" s="264"/>
      <c r="L263" s="264"/>
      <c r="M263" s="264"/>
      <c r="N263" s="264"/>
      <c r="O263" s="264"/>
      <c r="P263" s="264"/>
      <c r="Q263" s="264"/>
      <c r="R263" s="264"/>
      <c r="S263" s="264"/>
      <c r="T263" s="264"/>
      <c r="U263" s="264"/>
      <c r="V263" s="264"/>
      <c r="W263" s="264"/>
      <c r="X263" s="264"/>
      <c r="Y263" s="264"/>
      <c r="Z263" s="264"/>
    </row>
    <row r="264" ht="14.25" customHeight="1">
      <c r="A264" s="264"/>
      <c r="B264" s="264"/>
      <c r="C264" s="264"/>
      <c r="D264" s="289"/>
      <c r="E264" s="289"/>
      <c r="F264" s="289"/>
      <c r="G264" s="289"/>
      <c r="H264" s="264"/>
      <c r="I264" s="264"/>
      <c r="J264" s="264"/>
      <c r="K264" s="264"/>
      <c r="L264" s="264"/>
      <c r="M264" s="264"/>
      <c r="N264" s="264"/>
      <c r="O264" s="264"/>
      <c r="P264" s="264"/>
      <c r="Q264" s="264"/>
      <c r="R264" s="264"/>
      <c r="S264" s="264"/>
      <c r="T264" s="264"/>
      <c r="U264" s="264"/>
      <c r="V264" s="264"/>
      <c r="W264" s="264"/>
      <c r="X264" s="264"/>
      <c r="Y264" s="264"/>
      <c r="Z264" s="264"/>
    </row>
    <row r="265" ht="14.25" customHeight="1">
      <c r="A265" s="264"/>
      <c r="B265" s="264"/>
      <c r="C265" s="264"/>
      <c r="D265" s="289"/>
      <c r="E265" s="289"/>
      <c r="F265" s="289"/>
      <c r="G265" s="289"/>
      <c r="H265" s="264"/>
      <c r="I265" s="264"/>
      <c r="J265" s="264"/>
      <c r="K265" s="264"/>
      <c r="L265" s="264"/>
      <c r="M265" s="264"/>
      <c r="N265" s="264"/>
      <c r="O265" s="264"/>
      <c r="P265" s="264"/>
      <c r="Q265" s="264"/>
      <c r="R265" s="264"/>
      <c r="S265" s="264"/>
      <c r="T265" s="264"/>
      <c r="U265" s="264"/>
      <c r="V265" s="264"/>
      <c r="W265" s="264"/>
      <c r="X265" s="264"/>
      <c r="Y265" s="264"/>
      <c r="Z265" s="264"/>
    </row>
    <row r="266" ht="14.25" customHeight="1">
      <c r="A266" s="264"/>
      <c r="B266" s="264"/>
      <c r="C266" s="264"/>
      <c r="D266" s="289"/>
      <c r="E266" s="289"/>
      <c r="F266" s="289"/>
      <c r="G266" s="289"/>
      <c r="H266" s="264"/>
      <c r="I266" s="264"/>
      <c r="J266" s="264"/>
      <c r="K266" s="264"/>
      <c r="L266" s="264"/>
      <c r="M266" s="264"/>
      <c r="N266" s="264"/>
      <c r="O266" s="264"/>
      <c r="P266" s="264"/>
      <c r="Q266" s="264"/>
      <c r="R266" s="264"/>
      <c r="S266" s="264"/>
      <c r="T266" s="264"/>
      <c r="U266" s="264"/>
      <c r="V266" s="264"/>
      <c r="W266" s="264"/>
      <c r="X266" s="264"/>
      <c r="Y266" s="264"/>
      <c r="Z266" s="264"/>
    </row>
    <row r="267" ht="14.25" customHeight="1">
      <c r="A267" s="264"/>
      <c r="B267" s="264"/>
      <c r="C267" s="264"/>
      <c r="D267" s="289"/>
      <c r="E267" s="289"/>
      <c r="F267" s="289"/>
      <c r="G267" s="289"/>
      <c r="H267" s="264"/>
      <c r="I267" s="264"/>
      <c r="J267" s="264"/>
      <c r="K267" s="264"/>
      <c r="L267" s="264"/>
      <c r="M267" s="264"/>
      <c r="N267" s="264"/>
      <c r="O267" s="264"/>
      <c r="P267" s="264"/>
      <c r="Q267" s="264"/>
      <c r="R267" s="264"/>
      <c r="S267" s="264"/>
      <c r="T267" s="264"/>
      <c r="U267" s="264"/>
      <c r="V267" s="264"/>
      <c r="W267" s="264"/>
      <c r="X267" s="264"/>
      <c r="Y267" s="264"/>
      <c r="Z267" s="264"/>
    </row>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custom" allowBlank="1" showInputMessage="1" prompt="Haushalt - Betrag in die Spalte seines Zahlungsrhythmus: monatlich (D), quartalsweise (E), halbjährlich (F) oder jährlich (G). Hinweise stehen rechts in Spalte I." sqref="D11:G62">
      <formula1>1</formula1>
    </dataValidation>
  </dataValidations>
  <printOptions/>
  <pageMargins bottom="0.7875" footer="0.0" header="0.0" left="0.7" right="0.7" top="0.7875"/>
  <pageSetup fitToHeight="0" paperSize="9" orientation="landscape"/>
  <headerFooter>
    <oddHeader>&amp;L Firmenkompass GmbH&amp;R Finanzplan – &amp;A</oddHeader>
    <oddFooter>&amp;L Planungsrechnung, ohne Gewähr&amp;R Seite &amp;P von </oddFooter>
  </headerFooter>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44.0"/>
    <col customWidth="1" min="2" max="2" width="2.0"/>
    <col customWidth="1" min="3" max="3" width="4.0"/>
    <col customWidth="1" min="4" max="4" width="14.0"/>
    <col customWidth="1" min="5" max="6" width="4.0"/>
    <col customWidth="1" min="7" max="7" width="14.0"/>
    <col customWidth="1" min="8" max="9" width="4.0"/>
    <col customWidth="1" min="10" max="10" width="14.0"/>
    <col customWidth="1" min="11" max="12" width="4.0"/>
    <col customWidth="1" min="13" max="13" width="14.0"/>
    <col customWidth="1" min="14" max="14" width="4.0"/>
  </cols>
  <sheetData>
    <row r="1" ht="35.25" customHeight="1">
      <c r="A1" s="290"/>
      <c r="B1" s="262"/>
      <c r="C1" s="291"/>
      <c r="D1" s="262"/>
      <c r="E1" s="262"/>
      <c r="F1" s="291"/>
      <c r="G1" s="262"/>
      <c r="H1" s="262"/>
      <c r="I1" s="291"/>
      <c r="J1" s="262"/>
      <c r="K1" s="262"/>
      <c r="L1" s="291"/>
      <c r="M1" s="262"/>
      <c r="N1" s="262"/>
      <c r="O1" s="109"/>
      <c r="P1" s="109"/>
    </row>
    <row r="2" ht="22.5" customHeight="1">
      <c r="A2" s="19" t="s">
        <v>452</v>
      </c>
      <c r="B2" s="262"/>
      <c r="C2" s="291"/>
      <c r="D2" s="262"/>
      <c r="E2" s="262"/>
      <c r="F2" s="291"/>
      <c r="G2" s="262"/>
      <c r="H2" s="262"/>
      <c r="I2" s="291"/>
      <c r="J2" s="262"/>
      <c r="K2" s="262"/>
      <c r="L2" s="291"/>
      <c r="M2" s="262"/>
      <c r="N2" s="262"/>
      <c r="O2" s="109"/>
      <c r="P2" s="109"/>
    </row>
    <row r="3" ht="13.5" customHeight="1">
      <c r="A3" s="23" t="s">
        <v>453</v>
      </c>
      <c r="B3" s="262"/>
      <c r="C3" s="291"/>
      <c r="D3" s="262"/>
      <c r="E3" s="262"/>
      <c r="F3" s="291"/>
      <c r="G3" s="262"/>
      <c r="H3" s="262"/>
      <c r="I3" s="291"/>
      <c r="J3" s="262"/>
      <c r="K3" s="262"/>
      <c r="L3" s="291"/>
      <c r="M3" s="262"/>
      <c r="N3" s="262"/>
      <c r="O3" s="109"/>
      <c r="P3" s="109"/>
    </row>
    <row r="4" ht="15.75" customHeight="1">
      <c r="A4" s="26" t="s">
        <v>454</v>
      </c>
      <c r="B4" s="265"/>
      <c r="C4" s="292"/>
      <c r="D4" s="265"/>
      <c r="E4" s="265"/>
      <c r="F4" s="292"/>
      <c r="G4" s="265"/>
      <c r="H4" s="265"/>
      <c r="I4" s="292"/>
      <c r="J4" s="265"/>
      <c r="K4" s="265"/>
      <c r="L4" s="292"/>
      <c r="M4" s="265"/>
      <c r="N4" s="265"/>
      <c r="O4" s="109"/>
      <c r="P4" s="109"/>
    </row>
    <row r="5" ht="18.0" customHeight="1">
      <c r="A5" s="293" t="s">
        <v>455</v>
      </c>
      <c r="B5" s="268"/>
      <c r="C5" s="294">
        <f>'LIQ Jahr1'!A5</f>
        <v>46388</v>
      </c>
      <c r="D5" s="295"/>
      <c r="E5" s="296"/>
      <c r="F5" s="294">
        <f>'LIQ Jahr2'!A5</f>
        <v>46753</v>
      </c>
      <c r="G5" s="295"/>
      <c r="H5" s="296"/>
      <c r="I5" s="294">
        <f>'LIQ Jahr3'!A5</f>
        <v>47119</v>
      </c>
      <c r="J5" s="295"/>
      <c r="K5" s="296"/>
      <c r="L5" s="294">
        <f>'LIQ Jahr4'!A5</f>
        <v>47484</v>
      </c>
      <c r="M5" s="295"/>
      <c r="N5" s="296"/>
      <c r="O5" s="109"/>
      <c r="P5" s="109"/>
    </row>
    <row r="6" ht="18.0" customHeight="1">
      <c r="A6" s="44"/>
      <c r="B6" s="44"/>
      <c r="C6" s="297"/>
      <c r="D6" s="298"/>
      <c r="E6" s="299"/>
      <c r="F6" s="297"/>
      <c r="G6" s="298"/>
      <c r="H6" s="299"/>
      <c r="I6" s="297"/>
      <c r="J6" s="298"/>
      <c r="K6" s="299"/>
      <c r="L6" s="297"/>
      <c r="M6" s="298"/>
      <c r="N6" s="299"/>
      <c r="O6" s="109"/>
      <c r="P6" s="109"/>
      <c r="AO6" s="300" t="str">
        <f>"1-12"</f>
        <v>1-12</v>
      </c>
    </row>
    <row r="7" ht="15.75" customHeight="1">
      <c r="A7" s="109"/>
      <c r="B7" s="109"/>
      <c r="C7" s="109"/>
      <c r="D7" s="109"/>
      <c r="E7" s="109"/>
      <c r="F7" s="109"/>
      <c r="G7" s="109"/>
      <c r="H7" s="109"/>
      <c r="I7" s="109"/>
      <c r="J7" s="109"/>
      <c r="K7" s="109"/>
      <c r="L7" s="109"/>
      <c r="M7" s="109"/>
      <c r="N7" s="109"/>
      <c r="O7" s="109"/>
      <c r="P7" s="109"/>
    </row>
    <row r="8" ht="15.75" customHeight="1">
      <c r="A8" s="13" t="s">
        <v>456</v>
      </c>
      <c r="B8" s="13"/>
      <c r="C8" s="13"/>
      <c r="D8" s="301">
        <f>fk_Monate</f>
        <v>12</v>
      </c>
      <c r="E8" s="13"/>
      <c r="F8" s="13"/>
      <c r="G8" s="302" t="s">
        <v>457</v>
      </c>
      <c r="H8" s="13"/>
      <c r="I8" s="13"/>
      <c r="J8" s="302" t="s">
        <v>457</v>
      </c>
      <c r="K8" s="13"/>
      <c r="L8" s="13"/>
      <c r="M8" s="302" t="s">
        <v>457</v>
      </c>
      <c r="N8" s="13"/>
      <c r="O8" s="109"/>
      <c r="P8" s="109"/>
    </row>
    <row r="9" ht="15.75" customHeight="1">
      <c r="A9" s="109"/>
      <c r="B9" s="109"/>
      <c r="C9" s="109"/>
      <c r="D9" s="303"/>
      <c r="E9" s="109"/>
      <c r="F9" s="109"/>
      <c r="G9" s="303"/>
      <c r="H9" s="109"/>
      <c r="I9" s="109"/>
      <c r="J9" s="303"/>
      <c r="K9" s="109"/>
      <c r="L9" s="109"/>
      <c r="M9" s="303"/>
      <c r="N9" s="109"/>
      <c r="O9" s="109"/>
      <c r="P9" s="109"/>
    </row>
    <row r="10" ht="15.75" customHeight="1">
      <c r="A10" s="109"/>
      <c r="B10" s="109"/>
      <c r="C10" s="109"/>
      <c r="D10" s="303"/>
      <c r="E10" s="109"/>
      <c r="F10" s="109"/>
      <c r="G10" s="303"/>
      <c r="H10" s="109"/>
      <c r="I10" s="109"/>
      <c r="J10" s="303"/>
      <c r="K10" s="109"/>
      <c r="L10" s="109"/>
      <c r="M10" s="303"/>
      <c r="N10" s="109"/>
      <c r="O10" s="109"/>
      <c r="P10" s="109"/>
    </row>
    <row r="11" ht="15.75" customHeight="1">
      <c r="A11" s="13" t="s">
        <v>458</v>
      </c>
      <c r="B11" s="13"/>
      <c r="C11" s="13"/>
      <c r="D11" s="242">
        <f>'GuV J1-J4'!D29</f>
        <v>0</v>
      </c>
      <c r="E11" s="90"/>
      <c r="F11" s="90"/>
      <c r="G11" s="242">
        <f>'GuV J1-J4'!F29</f>
        <v>0</v>
      </c>
      <c r="H11" s="90"/>
      <c r="I11" s="90"/>
      <c r="J11" s="242">
        <f>'GuV J1-J4'!H29</f>
        <v>0</v>
      </c>
      <c r="K11" s="90"/>
      <c r="L11" s="90"/>
      <c r="M11" s="242">
        <f>'GuV J1-J4'!J29</f>
        <v>0</v>
      </c>
      <c r="N11" s="13"/>
      <c r="O11" s="109"/>
      <c r="P11" s="109"/>
    </row>
    <row r="12" ht="15.75" customHeight="1">
      <c r="A12" s="13" t="s">
        <v>279</v>
      </c>
      <c r="B12" s="13"/>
      <c r="C12" s="13"/>
      <c r="D12" s="242">
        <f>'LIQ Jahr1'!R34</f>
        <v>0</v>
      </c>
      <c r="E12" s="90"/>
      <c r="F12" s="90"/>
      <c r="G12" s="242">
        <f>'LIQ Jahr2'!R34</f>
        <v>0</v>
      </c>
      <c r="H12" s="90"/>
      <c r="I12" s="90"/>
      <c r="J12" s="242">
        <f>'LIQ Jahr3'!R34</f>
        <v>0</v>
      </c>
      <c r="K12" s="90"/>
      <c r="L12" s="90"/>
      <c r="M12" s="242">
        <f>'LIQ Jahr4'!R34</f>
        <v>0</v>
      </c>
      <c r="N12" s="13"/>
      <c r="O12" s="109"/>
      <c r="P12" s="109"/>
    </row>
    <row r="13" ht="15.75" customHeight="1">
      <c r="A13" s="13" t="s">
        <v>459</v>
      </c>
      <c r="B13" s="13"/>
      <c r="C13" s="13"/>
      <c r="D13" s="143"/>
      <c r="E13" s="90"/>
      <c r="F13" s="90"/>
      <c r="G13" s="242">
        <f>D13/D8*12</f>
        <v>0</v>
      </c>
      <c r="H13" s="90"/>
      <c r="I13" s="90"/>
      <c r="J13" s="242">
        <f>G13</f>
        <v>0</v>
      </c>
      <c r="K13" s="90"/>
      <c r="L13" s="90"/>
      <c r="M13" s="242">
        <f>J13</f>
        <v>0</v>
      </c>
      <c r="N13" s="13"/>
      <c r="O13" s="109"/>
      <c r="P13" s="109"/>
    </row>
    <row r="14" ht="15.75" customHeight="1">
      <c r="A14" s="13" t="s">
        <v>460</v>
      </c>
      <c r="B14" s="13"/>
      <c r="C14" s="13"/>
      <c r="D14" s="242">
        <f>(Haushalt!D14+Haushalt!D15)*D8</f>
        <v>0</v>
      </c>
      <c r="E14" s="90"/>
      <c r="F14" s="90"/>
      <c r="G14" s="242">
        <f>(Haushalt!D14+Haushalt!D15)*12</f>
        <v>0</v>
      </c>
      <c r="H14" s="90"/>
      <c r="I14" s="90"/>
      <c r="J14" s="242">
        <f>(Haushalt!D14+Haushalt!D15)*12</f>
        <v>0</v>
      </c>
      <c r="K14" s="90"/>
      <c r="L14" s="90"/>
      <c r="M14" s="242">
        <f>(Haushalt!D14+Haushalt!D15)*12</f>
        <v>0</v>
      </c>
      <c r="N14" s="13"/>
      <c r="O14" s="109"/>
      <c r="P14" s="109"/>
    </row>
    <row r="15" ht="15.75" customHeight="1">
      <c r="A15" s="13" t="s">
        <v>461</v>
      </c>
      <c r="B15" s="13"/>
      <c r="C15" s="13"/>
      <c r="D15" s="242">
        <f>(Haushalt!D12+Haushalt!D13)*D8</f>
        <v>0</v>
      </c>
      <c r="E15" s="90"/>
      <c r="F15" s="90"/>
      <c r="G15" s="242">
        <f>(Haushalt!D12+Haushalt!D13)*12</f>
        <v>0</v>
      </c>
      <c r="H15" s="90"/>
      <c r="I15" s="90"/>
      <c r="J15" s="242">
        <f>(Haushalt!D12+Haushalt!D13)*12</f>
        <v>0</v>
      </c>
      <c r="K15" s="90"/>
      <c r="L15" s="90"/>
      <c r="M15" s="242">
        <f>(Haushalt!D12+Haushalt!D13)*12</f>
        <v>0</v>
      </c>
      <c r="N15" s="13"/>
      <c r="O15" s="109"/>
      <c r="P15" s="109"/>
    </row>
    <row r="16" ht="15.75" customHeight="1">
      <c r="A16" s="109"/>
      <c r="B16" s="109"/>
      <c r="C16" s="109"/>
      <c r="D16" s="303"/>
      <c r="E16" s="304"/>
      <c r="F16" s="304"/>
      <c r="G16" s="303"/>
      <c r="H16" s="304"/>
      <c r="I16" s="304"/>
      <c r="J16" s="303"/>
      <c r="K16" s="304"/>
      <c r="L16" s="304"/>
      <c r="M16" s="303"/>
      <c r="N16" s="109"/>
      <c r="O16" s="109"/>
      <c r="P16" s="109"/>
    </row>
    <row r="17" ht="15.75" customHeight="1">
      <c r="A17" s="13" t="s">
        <v>462</v>
      </c>
      <c r="B17" s="13"/>
      <c r="C17" s="13"/>
      <c r="D17" s="242">
        <f>MIN(MAX('GuV J1-J4'!D28+D14,fk_MBG*D8),fk_BBG*D8)</f>
        <v>15819.96</v>
      </c>
      <c r="E17" s="90"/>
      <c r="F17" s="90"/>
      <c r="G17" s="242">
        <f>MIN(MAX('GuV J1-J4'!F28+G14,fk_MBG*12),fk_BBG*12)</f>
        <v>15819.96</v>
      </c>
      <c r="H17" s="90"/>
      <c r="I17" s="90"/>
      <c r="J17" s="242">
        <f>MIN(MAX('GuV J1-J4'!H28+J14,fk_MBG*12),fk_BBG*12)</f>
        <v>15819.96</v>
      </c>
      <c r="K17" s="90"/>
      <c r="L17" s="90"/>
      <c r="M17" s="242">
        <f>MIN(MAX('GuV J1-J4'!J28+M14,fk_MBG*12),fk_BBG*12)</f>
        <v>15819.96</v>
      </c>
      <c r="N17" s="13"/>
      <c r="O17" s="109"/>
      <c r="P17" s="109"/>
    </row>
    <row r="18" ht="15.75" customHeight="1">
      <c r="A18" s="13" t="s">
        <v>463</v>
      </c>
      <c r="B18" s="13"/>
      <c r="C18" s="13"/>
      <c r="D18" s="242">
        <f>IF(OR(fk_KVArt="Privat",SUM(Haushalt!$D$56:$D$60)&gt;0),Haushalt!D56*D8,D17*Haushalt!C56)</f>
        <v>2214.7944</v>
      </c>
      <c r="E18" s="90"/>
      <c r="F18" s="90"/>
      <c r="G18" s="242">
        <f>IF(fk_KVArt="Privat",Haushalt!D56*12,G17*Haushalt!C56)</f>
        <v>2214.7944</v>
      </c>
      <c r="H18" s="90"/>
      <c r="I18" s="90"/>
      <c r="J18" s="242">
        <f>IF(fk_KVArt="Privat",Haushalt!D56*12,J17*Haushalt!C56)</f>
        <v>2214.7944</v>
      </c>
      <c r="K18" s="90"/>
      <c r="L18" s="90"/>
      <c r="M18" s="242">
        <f>IF(fk_KVArt="Privat",Haushalt!D56*12,M17*Haushalt!C56)</f>
        <v>2214.7944</v>
      </c>
      <c r="N18" s="13"/>
      <c r="O18" s="109"/>
      <c r="P18" s="109"/>
    </row>
    <row r="19" ht="15.75" customHeight="1">
      <c r="A19" s="13" t="s">
        <v>464</v>
      </c>
      <c r="B19" s="13"/>
      <c r="C19" s="13"/>
      <c r="D19" s="242">
        <f>IF(OR(fk_KVArt="Privat",SUM(Haushalt!$D$56:$D$60)&gt;0),Haushalt!D57*D8,D17*Haushalt!C57)</f>
        <v>458.77884</v>
      </c>
      <c r="E19" s="90"/>
      <c r="F19" s="90"/>
      <c r="G19" s="242">
        <f>IF(fk_KVArt="Privat",Haushalt!D57*12,G17*Haushalt!C57)</f>
        <v>458.77884</v>
      </c>
      <c r="H19" s="90"/>
      <c r="I19" s="90"/>
      <c r="J19" s="242">
        <f>IF(fk_KVArt="Privat",Haushalt!D57*12,J17*Haushalt!C57)</f>
        <v>458.77884</v>
      </c>
      <c r="K19" s="90"/>
      <c r="L19" s="90"/>
      <c r="M19" s="242">
        <f>IF(fk_KVArt="Privat",Haushalt!D57*12,M17*Haushalt!C57)</f>
        <v>458.77884</v>
      </c>
      <c r="N19" s="13"/>
      <c r="O19" s="109"/>
      <c r="P19" s="109"/>
    </row>
    <row r="20" ht="15.75" customHeight="1">
      <c r="A20" s="13" t="s">
        <v>438</v>
      </c>
      <c r="B20" s="13"/>
      <c r="C20" s="13"/>
      <c r="D20" s="242">
        <f>IF(OR(fk_KVArt="Privat",SUM(Haushalt!$D$56:$D$60)&gt;0),Haushalt!D58*D8,D17*Haushalt!C58)</f>
        <v>0</v>
      </c>
      <c r="E20" s="90"/>
      <c r="F20" s="90"/>
      <c r="G20" s="242">
        <f>IF(fk_KVArt="Privat",Haushalt!D58*12,G17*Haushalt!C58)</f>
        <v>0</v>
      </c>
      <c r="H20" s="90"/>
      <c r="I20" s="90"/>
      <c r="J20" s="242">
        <f>IF(fk_KVArt="Privat",Haushalt!D58*12,J17*Haushalt!C58)</f>
        <v>0</v>
      </c>
      <c r="K20" s="90"/>
      <c r="L20" s="90"/>
      <c r="M20" s="242">
        <f>IF(fk_KVArt="Privat",Haushalt!D58*12,M17*Haushalt!C58)</f>
        <v>0</v>
      </c>
      <c r="N20" s="13"/>
      <c r="O20" s="109"/>
      <c r="P20" s="109"/>
    </row>
    <row r="21" ht="15.75" customHeight="1">
      <c r="A21" s="13" t="s">
        <v>440</v>
      </c>
      <c r="B21" s="13"/>
      <c r="C21" s="13"/>
      <c r="D21" s="242">
        <f>IF(OR(fk_KVArt="Privat",SUM(Haushalt!$D$56:$D$60)&gt;0),Haushalt!D59*D8,D17*Haushalt!C59)</f>
        <v>569.51856</v>
      </c>
      <c r="E21" s="90"/>
      <c r="F21" s="90"/>
      <c r="G21" s="242">
        <f>IF(fk_KVArt="Privat",Haushalt!D59*12,G17*Haushalt!C59)</f>
        <v>569.51856</v>
      </c>
      <c r="H21" s="90"/>
      <c r="I21" s="90"/>
      <c r="J21" s="242">
        <f>IF(fk_KVArt="Privat",Haushalt!D59*12,J17*Haushalt!C59)</f>
        <v>569.51856</v>
      </c>
      <c r="K21" s="90"/>
      <c r="L21" s="90"/>
      <c r="M21" s="242">
        <f>IF(fk_KVArt="Privat",Haushalt!D59*12,M17*Haushalt!C59)</f>
        <v>569.51856</v>
      </c>
      <c r="N21" s="13"/>
      <c r="O21" s="109"/>
      <c r="P21" s="109"/>
    </row>
    <row r="22" ht="15.75" customHeight="1">
      <c r="A22" s="13" t="s">
        <v>465</v>
      </c>
      <c r="B22" s="13"/>
      <c r="C22" s="13"/>
      <c r="D22" s="242">
        <f>IF(OR(fk_KVArt="Privat",SUM(Haushalt!$D$56:$D$60)&gt;0),Haushalt!D60*D8,D17*Haushalt!C60)</f>
        <v>0</v>
      </c>
      <c r="E22" s="90"/>
      <c r="F22" s="90"/>
      <c r="G22" s="242">
        <f>IF(fk_KVArt="Privat",Haushalt!D60*12,G17*Haushalt!C60)</f>
        <v>0</v>
      </c>
      <c r="H22" s="90"/>
      <c r="I22" s="90"/>
      <c r="J22" s="242">
        <f>IF(fk_KVArt="Privat",Haushalt!D60*12,J17*Haushalt!C60)</f>
        <v>0</v>
      </c>
      <c r="K22" s="90"/>
      <c r="L22" s="90"/>
      <c r="M22" s="242">
        <f>IF(fk_KVArt="Privat",Haushalt!D60*12,M17*Haushalt!C60)</f>
        <v>0</v>
      </c>
      <c r="N22" s="13"/>
      <c r="O22" s="109"/>
      <c r="P22" s="109"/>
    </row>
    <row r="23" ht="15.75" customHeight="1">
      <c r="A23" s="13" t="s">
        <v>466</v>
      </c>
      <c r="B23" s="13"/>
      <c r="C23" s="13"/>
      <c r="D23" s="242">
        <f>Haushalt!D61*'Überprüfung'!D8</f>
        <v>0</v>
      </c>
      <c r="E23" s="90"/>
      <c r="F23" s="90"/>
      <c r="G23" s="242">
        <f>D23/D8*12</f>
        <v>0</v>
      </c>
      <c r="H23" s="90"/>
      <c r="I23" s="90"/>
      <c r="J23" s="242">
        <f>G23*2</f>
        <v>0</v>
      </c>
      <c r="K23" s="90"/>
      <c r="L23" s="90"/>
      <c r="M23" s="242">
        <f>J23</f>
        <v>0</v>
      </c>
      <c r="N23" s="13"/>
      <c r="O23" s="109"/>
      <c r="P23" s="109"/>
    </row>
    <row r="24" ht="15.75" customHeight="1">
      <c r="A24" s="13" t="s">
        <v>101</v>
      </c>
      <c r="B24" s="13"/>
      <c r="C24" s="13"/>
      <c r="D24" s="242">
        <f>Haushalt!D62*D8</f>
        <v>0</v>
      </c>
      <c r="E24" s="90"/>
      <c r="F24" s="90"/>
      <c r="G24" s="242">
        <f>D24/D8*12</f>
        <v>0</v>
      </c>
      <c r="H24" s="90"/>
      <c r="I24" s="90"/>
      <c r="J24" s="242">
        <f>IF(fk_RV3="Ja",MAX(0,'GuV J1-J4'!H28)*fk_RVSatz,Haushalt!$D$62*12)</f>
        <v>0</v>
      </c>
      <c r="K24" s="90"/>
      <c r="L24" s="90"/>
      <c r="M24" s="242">
        <f>IF(fk_RV3="Ja",MAX(0,'GuV J1-J4'!J28)*fk_RVSatz,Haushalt!$D$62*12)</f>
        <v>0</v>
      </c>
      <c r="N24" s="13"/>
      <c r="O24" s="109"/>
      <c r="P24" s="109"/>
    </row>
    <row r="25" ht="15.75" customHeight="1">
      <c r="A25" s="109"/>
      <c r="B25" s="109"/>
      <c r="C25" s="109"/>
      <c r="D25" s="303"/>
      <c r="E25" s="304"/>
      <c r="F25" s="304"/>
      <c r="G25" s="303"/>
      <c r="H25" s="304"/>
      <c r="I25" s="304"/>
      <c r="J25" s="303"/>
      <c r="K25" s="304"/>
      <c r="L25" s="304"/>
      <c r="M25" s="303"/>
      <c r="N25" s="109"/>
      <c r="O25" s="109"/>
      <c r="P25" s="109"/>
    </row>
    <row r="26" ht="15.75" customHeight="1">
      <c r="A26" s="305" t="s">
        <v>467</v>
      </c>
      <c r="B26" s="305"/>
      <c r="C26" s="305"/>
      <c r="D26" s="306">
        <f>SUM(D18:D24)</f>
        <v>3243.0918</v>
      </c>
      <c r="E26" s="307"/>
      <c r="F26" s="307"/>
      <c r="G26" s="306">
        <f>SUM(G18:G24)</f>
        <v>3243.0918</v>
      </c>
      <c r="H26" s="307"/>
      <c r="I26" s="307"/>
      <c r="J26" s="306">
        <f>SUM(J18:J24)</f>
        <v>3243.0918</v>
      </c>
      <c r="K26" s="307"/>
      <c r="L26" s="307"/>
      <c r="M26" s="306">
        <f>SUM(M18:M24)</f>
        <v>3243.0918</v>
      </c>
      <c r="N26" s="305"/>
      <c r="O26" s="109"/>
      <c r="P26" s="109"/>
    </row>
    <row r="27" ht="15.75" customHeight="1">
      <c r="A27" s="109"/>
      <c r="B27" s="109"/>
      <c r="C27" s="109"/>
      <c r="D27" s="303"/>
      <c r="E27" s="304"/>
      <c r="F27" s="304"/>
      <c r="G27" s="303"/>
      <c r="H27" s="304"/>
      <c r="I27" s="304"/>
      <c r="J27" s="303"/>
      <c r="K27" s="304"/>
      <c r="L27" s="304"/>
      <c r="M27" s="303"/>
      <c r="N27" s="109"/>
      <c r="O27" s="109"/>
      <c r="P27" s="109"/>
    </row>
    <row r="28" ht="15.75" customHeight="1">
      <c r="A28" s="309" t="s">
        <v>468</v>
      </c>
      <c r="B28" s="309"/>
      <c r="C28" s="309"/>
      <c r="D28" s="311">
        <f>ROUNDDOWN(D29/IF(fk_Veranlagung="Zusammen",2,1),0)</f>
        <v>0</v>
      </c>
      <c r="E28" s="312"/>
      <c r="F28" s="312"/>
      <c r="G28" s="311">
        <f>ROUNDDOWN(G29/IF(fk_Veranlagung="Zusammen",2,1),0)</f>
        <v>0</v>
      </c>
      <c r="H28" s="312"/>
      <c r="I28" s="312"/>
      <c r="J28" s="311">
        <f>ROUNDDOWN(J29/IF(fk_Veranlagung="Zusammen",2,1),0)</f>
        <v>0</v>
      </c>
      <c r="K28" s="312"/>
      <c r="L28" s="312"/>
      <c r="M28" s="311">
        <f>ROUNDDOWN(M29/IF(fk_Veranlagung="Zusammen",2,1),0)</f>
        <v>0</v>
      </c>
      <c r="N28" s="309"/>
      <c r="O28" s="109"/>
      <c r="P28" s="109"/>
    </row>
    <row r="29" ht="15.75" customHeight="1">
      <c r="A29" s="13" t="s">
        <v>472</v>
      </c>
      <c r="B29" s="13"/>
      <c r="C29" s="13"/>
      <c r="D29" s="242">
        <f>MAX(0,'GuV J1-J4'!D28+D14+IF(fk_Veranlagung="Zusammen",D13,0)-(D18+D19+D21+D22)-D24-fk_Abzuege)</f>
        <v>0</v>
      </c>
      <c r="E29" s="90"/>
      <c r="F29" s="90"/>
      <c r="G29" s="242">
        <f>MAX(0,'GuV J1-J4'!F28+G14+IF(fk_Veranlagung="Zusammen",G13,0)-(G18+G19+G21+G22)-G24-fk_Abzuege)</f>
        <v>0</v>
      </c>
      <c r="H29" s="90"/>
      <c r="I29" s="90"/>
      <c r="J29" s="242">
        <f>MAX(0,'GuV J1-J4'!H28+J14+IF(fk_Veranlagung="Zusammen",J13,0)-(J18+J19+J21+J22)-J24-fk_Abzuege)</f>
        <v>0</v>
      </c>
      <c r="K29" s="90"/>
      <c r="L29" s="90"/>
      <c r="M29" s="242">
        <f>MAX(0,'GuV J1-J4'!J28+M14+IF(fk_Veranlagung="Zusammen",M13,0)-(M18+M19+M21+M22)-M24-fk_Abzuege)</f>
        <v>0</v>
      </c>
      <c r="N29" s="13"/>
      <c r="O29" s="109"/>
      <c r="P29" s="109"/>
    </row>
    <row r="30" ht="15.75" customHeight="1">
      <c r="A30" s="309" t="s">
        <v>473</v>
      </c>
      <c r="B30" s="309"/>
      <c r="C30" s="309"/>
      <c r="D30" s="311">
        <f>IF(fk_Veranlagung="Zusammen",2,1)*ROUNDDOWN(IF(D28&lt;=fk_T0,0,IF(D28&lt;=fk_T1,(fk_A1*((D28-fk_T0)/10000)+fk_B1)*((D28-fk_T0)/10000),IF(D28&lt;=fk_T2,(fk_A2*((D28-fk_T1)/10000)+fk_B2)*((D28-fk_T1)/10000)+fk_C2,IF(D28&lt;=fk_T3,fk_S4*D28-fk_D4,fk_S5*D28-fk_D5)))),0)</f>
        <v>0</v>
      </c>
      <c r="E30" s="312"/>
      <c r="F30" s="312"/>
      <c r="G30" s="311">
        <f>IF(fk_Veranlagung="Zusammen",2,1)*ROUNDDOWN(IF(G28&lt;=fk_T0,0,IF(G28&lt;=fk_T1,(fk_A1*((G28-fk_T0)/10000)+fk_B1)*((G28-fk_T0)/10000),IF(G28&lt;=fk_T2,(fk_A2*((G28-fk_T1)/10000)+fk_B2)*((G28-fk_T1)/10000)+fk_C2,IF(G28&lt;=fk_T3,fk_S4*G28-fk_D4,fk_S5*G28-fk_D5)))),0)</f>
        <v>0</v>
      </c>
      <c r="H30" s="312"/>
      <c r="I30" s="312"/>
      <c r="J30" s="311">
        <f>IF(fk_Veranlagung="Zusammen",2,1)*ROUNDDOWN(IF(J28&lt;=fk_T0,0,IF(J28&lt;=fk_T1,(fk_A1*((J28-fk_T0)/10000)+fk_B1)*((J28-fk_T0)/10000),IF(J28&lt;=fk_T2,(fk_A2*((J28-fk_T1)/10000)+fk_B2)*((J28-fk_T1)/10000)+fk_C2,IF(J28&lt;=fk_T3,fk_S4*J28-fk_D4,fk_S5*J28-fk_D5)))),0)</f>
        <v>0</v>
      </c>
      <c r="K30" s="312"/>
      <c r="L30" s="312"/>
      <c r="M30" s="311">
        <f>IF(fk_Veranlagung="Zusammen",2,1)*ROUNDDOWN(IF(M28&lt;=fk_T0,0,IF(M28&lt;=fk_T1,(fk_A1*((M28-fk_T0)/10000)+fk_B1)*((M28-fk_T0)/10000),IF(M28&lt;=fk_T2,(fk_A2*((M28-fk_T1)/10000)+fk_B2)*((M28-fk_T1)/10000)+fk_C2,IF(M28&lt;=fk_T3,fk_S4*M28-fk_D4,fk_S5*M28-fk_D5)))),0)</f>
        <v>0</v>
      </c>
      <c r="N30" s="309"/>
      <c r="O30" s="109"/>
      <c r="P30" s="109"/>
    </row>
    <row r="31" ht="15.75" customHeight="1">
      <c r="A31" s="13" t="s">
        <v>475</v>
      </c>
      <c r="B31" s="13"/>
      <c r="C31" s="13"/>
      <c r="D31" s="242">
        <f>MAX(0,D30-MIN(fk_Anrechnung*MAX(0,'GuV J1-J4'!D28-fk_Freibetrag)*fk_Messzahl,'GuV J1-J4'!D26))</f>
        <v>0</v>
      </c>
      <c r="E31" s="332"/>
      <c r="F31" s="332"/>
      <c r="G31" s="242">
        <f>MAX(0,G30-MIN(fk_Anrechnung*MAX(0,'GuV J1-J4'!F28-fk_Freibetrag)*fk_Messzahl,'GuV J1-J4'!F26))</f>
        <v>0</v>
      </c>
      <c r="H31" s="332"/>
      <c r="I31" s="332"/>
      <c r="J31" s="242">
        <f>MAX(0,J30-MIN(fk_Anrechnung*MAX(0,'GuV J1-J4'!H28-fk_Freibetrag)*fk_Messzahl,'GuV J1-J4'!H26))</f>
        <v>0</v>
      </c>
      <c r="K31" s="332"/>
      <c r="L31" s="332"/>
      <c r="M31" s="242">
        <f>MAX(0,M30-MIN(fk_Anrechnung*MAX(0,'GuV J1-J4'!J28-fk_Freibetrag)*fk_Messzahl,'GuV J1-J4'!J26))</f>
        <v>0</v>
      </c>
      <c r="N31" s="13"/>
      <c r="O31" s="109"/>
      <c r="P31" s="109"/>
    </row>
    <row r="32" ht="15.75" customHeight="1">
      <c r="A32" s="276" t="s">
        <v>164</v>
      </c>
      <c r="B32" s="13"/>
      <c r="C32" s="13"/>
      <c r="D32" s="242">
        <f>IF(D31&lt;=fk_SoliFG*IF(fk_Veranlagung="Zusammen",2,1),0,MIN(fk_SoliSatz*D31,fk_SoliMild*(D31-fk_SoliFG*IF(fk_Veranlagung="Zusammen",2,1))))</f>
        <v>0</v>
      </c>
      <c r="E32" s="90"/>
      <c r="F32" s="90"/>
      <c r="G32" s="242">
        <f>IF(G31&lt;=fk_SoliFG*IF(fk_Veranlagung="Zusammen",2,1),0,MIN(fk_SoliSatz*G31,fk_SoliMild*(G31-fk_SoliFG*IF(fk_Veranlagung="Zusammen",2,1))))</f>
        <v>0</v>
      </c>
      <c r="H32" s="90"/>
      <c r="I32" s="90"/>
      <c r="J32" s="242">
        <f>IF(J31&lt;=fk_SoliFG*IF(fk_Veranlagung="Zusammen",2,1),0,MIN(fk_SoliSatz*J31,fk_SoliMild*(J31-fk_SoliFG*IF(fk_Veranlagung="Zusammen",2,1))))</f>
        <v>0</v>
      </c>
      <c r="K32" s="90"/>
      <c r="L32" s="90"/>
      <c r="M32" s="242">
        <f>IF(M31&lt;=fk_SoliFG*IF(fk_Veranlagung="Zusammen",2,1),0,MIN(fk_SoliSatz*M31,fk_SoliMild*(M31-fk_SoliFG*IF(fk_Veranlagung="Zusammen",2,1))))</f>
        <v>0</v>
      </c>
      <c r="N32" s="13"/>
      <c r="O32" s="109"/>
      <c r="P32" s="109"/>
    </row>
    <row r="33" ht="15.75" customHeight="1">
      <c r="A33" s="276" t="s">
        <v>476</v>
      </c>
      <c r="B33" s="13"/>
      <c r="C33" s="13"/>
      <c r="D33" s="242">
        <f>IF(fk_KiSt="Ja",fk_KiStSatz*D30,0)</f>
        <v>0</v>
      </c>
      <c r="E33" s="90"/>
      <c r="F33" s="90"/>
      <c r="G33" s="242">
        <f>IF(fk_KiSt="Ja",fk_KiStSatz*G30,0)</f>
        <v>0</v>
      </c>
      <c r="H33" s="90"/>
      <c r="I33" s="90"/>
      <c r="J33" s="242">
        <f>IF(fk_KiSt="Ja",fk_KiStSatz*J30,0)</f>
        <v>0</v>
      </c>
      <c r="K33" s="90"/>
      <c r="L33" s="90"/>
      <c r="M33" s="242">
        <f>IF(fk_KiSt="Ja",fk_KiStSatz*M30,0)</f>
        <v>0</v>
      </c>
      <c r="N33" s="13"/>
      <c r="O33" s="109"/>
      <c r="P33" s="109"/>
    </row>
    <row r="34" ht="15.75" customHeight="1">
      <c r="A34" s="333"/>
      <c r="B34" s="109"/>
      <c r="C34" s="109"/>
      <c r="D34" s="303"/>
      <c r="E34" s="304"/>
      <c r="F34" s="304"/>
      <c r="G34" s="303"/>
      <c r="H34" s="304"/>
      <c r="I34" s="304"/>
      <c r="J34" s="303"/>
      <c r="K34" s="304"/>
      <c r="L34" s="304"/>
      <c r="M34" s="303"/>
      <c r="N34" s="109"/>
      <c r="O34" s="109"/>
      <c r="P34" s="109"/>
    </row>
    <row r="35" ht="15.75" customHeight="1">
      <c r="A35" s="305" t="s">
        <v>477</v>
      </c>
      <c r="B35" s="305"/>
      <c r="C35" s="305"/>
      <c r="D35" s="306">
        <f>SUM(D31:D33)</f>
        <v>0</v>
      </c>
      <c r="E35" s="307"/>
      <c r="F35" s="307"/>
      <c r="G35" s="306">
        <f>SUM(G31:G33)</f>
        <v>0</v>
      </c>
      <c r="H35" s="307"/>
      <c r="I35" s="307"/>
      <c r="J35" s="306">
        <f>SUM(J31:J33)</f>
        <v>0</v>
      </c>
      <c r="K35" s="307"/>
      <c r="L35" s="307"/>
      <c r="M35" s="306">
        <f>SUM(M31:M33)</f>
        <v>0</v>
      </c>
      <c r="N35" s="305"/>
      <c r="O35" s="109"/>
      <c r="P35" s="109"/>
    </row>
    <row r="36" ht="15.75" customHeight="1">
      <c r="A36" s="109"/>
      <c r="B36" s="109"/>
      <c r="C36" s="109"/>
      <c r="D36" s="303"/>
      <c r="E36" s="304"/>
      <c r="F36" s="304"/>
      <c r="G36" s="303"/>
      <c r="H36" s="304"/>
      <c r="I36" s="304"/>
      <c r="J36" s="303"/>
      <c r="K36" s="304"/>
      <c r="L36" s="304"/>
      <c r="M36" s="303"/>
      <c r="N36" s="109"/>
      <c r="O36" s="109"/>
      <c r="P36" s="109"/>
    </row>
    <row r="37" ht="15.75" customHeight="1">
      <c r="A37" s="109"/>
      <c r="B37" s="109"/>
      <c r="C37" s="109"/>
      <c r="D37" s="303"/>
      <c r="E37" s="304"/>
      <c r="F37" s="304"/>
      <c r="G37" s="303"/>
      <c r="H37" s="304"/>
      <c r="I37" s="304"/>
      <c r="J37" s="303"/>
      <c r="K37" s="304"/>
      <c r="L37" s="304"/>
      <c r="M37" s="303"/>
      <c r="N37" s="109"/>
      <c r="O37" s="109"/>
      <c r="P37" s="109"/>
    </row>
    <row r="38" ht="15.75" customHeight="1">
      <c r="A38" s="305" t="s">
        <v>455</v>
      </c>
      <c r="B38" s="305"/>
      <c r="C38" s="305"/>
      <c r="D38" s="306">
        <f>D11+D12+D13+D14+D15-D26-D35</f>
        <v>-3243.0918</v>
      </c>
      <c r="E38" s="307"/>
      <c r="F38" s="307"/>
      <c r="G38" s="306">
        <f>G11+G12+G13+G14+G15-G26-G35</f>
        <v>-3243.0918</v>
      </c>
      <c r="H38" s="307"/>
      <c r="I38" s="307"/>
      <c r="J38" s="306">
        <f>J11+J12+J13+J14+J15-J26-J35</f>
        <v>-3243.0918</v>
      </c>
      <c r="K38" s="307"/>
      <c r="L38" s="307"/>
      <c r="M38" s="306">
        <f>M11+M12+M13+M14+M15-M26-M35</f>
        <v>-3243.0918</v>
      </c>
      <c r="N38" s="305"/>
      <c r="O38" s="40"/>
      <c r="P38" s="40"/>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row>
    <row r="39" ht="15.75" customHeight="1">
      <c r="A39" s="109"/>
      <c r="B39" s="109"/>
      <c r="C39" s="109"/>
      <c r="D39" s="303"/>
      <c r="E39" s="304"/>
      <c r="F39" s="304"/>
      <c r="G39" s="303"/>
      <c r="H39" s="304"/>
      <c r="I39" s="304"/>
      <c r="J39" s="303"/>
      <c r="K39" s="304"/>
      <c r="L39" s="304"/>
      <c r="M39" s="303"/>
      <c r="N39" s="109"/>
      <c r="O39" s="109"/>
      <c r="P39" s="109"/>
    </row>
    <row r="40" ht="15.75" customHeight="1">
      <c r="A40" s="109"/>
      <c r="B40" s="109"/>
      <c r="C40" s="109"/>
      <c r="D40" s="303"/>
      <c r="E40" s="304"/>
      <c r="F40" s="304"/>
      <c r="G40" s="303"/>
      <c r="H40" s="304"/>
      <c r="I40" s="304"/>
      <c r="J40" s="303"/>
      <c r="K40" s="304"/>
      <c r="L40" s="304"/>
      <c r="M40" s="303"/>
      <c r="N40" s="109"/>
      <c r="O40" s="109"/>
      <c r="P40" s="109"/>
    </row>
    <row r="41" ht="15.75" customHeight="1">
      <c r="A41" s="13" t="s">
        <v>478</v>
      </c>
      <c r="B41" s="13"/>
      <c r="C41" s="13"/>
      <c r="D41" s="242">
        <f>Haushalt!D18*'Überprüfung'!D8</f>
        <v>0</v>
      </c>
      <c r="E41" s="90"/>
      <c r="F41" s="90"/>
      <c r="G41" s="242">
        <f>Haushalt!D18*12*1.03</f>
        <v>0</v>
      </c>
      <c r="H41" s="90"/>
      <c r="I41" s="90"/>
      <c r="J41" s="242">
        <f>G41*1.03</f>
        <v>0</v>
      </c>
      <c r="K41" s="90"/>
      <c r="L41" s="90"/>
      <c r="M41" s="242">
        <f>J41*1.03</f>
        <v>0</v>
      </c>
      <c r="N41" s="13"/>
      <c r="O41" s="109"/>
      <c r="P41" s="109"/>
    </row>
    <row r="42" ht="15.75" customHeight="1">
      <c r="A42" s="40"/>
      <c r="B42" s="40"/>
      <c r="C42" s="109"/>
      <c r="D42" s="109"/>
      <c r="E42" s="109"/>
      <c r="F42" s="109"/>
      <c r="G42" s="109"/>
      <c r="H42" s="109"/>
      <c r="I42" s="109"/>
      <c r="J42" s="109"/>
      <c r="K42" s="109"/>
      <c r="L42" s="109"/>
      <c r="M42" s="109"/>
      <c r="N42" s="109"/>
      <c r="O42" s="109"/>
      <c r="P42" s="109"/>
    </row>
    <row r="43" ht="15.75" customHeight="1">
      <c r="A43" s="7" t="s">
        <v>479</v>
      </c>
      <c r="B43" s="40"/>
      <c r="C43" s="334" t="str">
        <f>IF(D41&gt;D38,"nein","ja")</f>
        <v>nein</v>
      </c>
      <c r="F43" s="334" t="str">
        <f>IF(G41&gt;G38,"nein","ja")</f>
        <v>nein</v>
      </c>
      <c r="I43" s="334" t="str">
        <f>IF(J41&gt;J38,"nein","ja")</f>
        <v>nein</v>
      </c>
      <c r="L43" s="334" t="str">
        <f>IF(M41&gt;M38,"nein","ja")</f>
        <v>nein</v>
      </c>
      <c r="O43" s="109"/>
      <c r="P43" s="109"/>
    </row>
    <row r="44" ht="15.75" customHeight="1">
      <c r="A44" s="40"/>
      <c r="B44" s="40"/>
      <c r="O44" s="109"/>
      <c r="P44" s="109"/>
    </row>
    <row r="45" ht="15.75" customHeight="1">
      <c r="A45" s="40"/>
      <c r="B45" s="40"/>
      <c r="O45" s="109"/>
      <c r="P45" s="109"/>
    </row>
    <row r="46" ht="15.75" customHeight="1">
      <c r="A46" s="58" t="s">
        <v>480</v>
      </c>
      <c r="B46" s="109"/>
      <c r="C46" s="109"/>
      <c r="D46" s="109"/>
      <c r="E46" s="109"/>
      <c r="F46" s="109"/>
      <c r="G46" s="109"/>
      <c r="H46" s="109"/>
      <c r="I46" s="109"/>
      <c r="J46" s="109"/>
      <c r="K46" s="109"/>
      <c r="L46" s="109"/>
      <c r="M46" s="109"/>
      <c r="N46" s="109"/>
      <c r="O46" s="109"/>
      <c r="P46" s="109"/>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C5:E6"/>
    <mergeCell ref="F5:H6"/>
    <mergeCell ref="I5:K6"/>
    <mergeCell ref="L5:N6"/>
    <mergeCell ref="C43:E45"/>
    <mergeCell ref="F43:H45"/>
    <mergeCell ref="I43:K45"/>
    <mergeCell ref="L43:N45"/>
  </mergeCells>
  <conditionalFormatting sqref="C43:N45">
    <cfRule type="cellIs" dxfId="0" priority="1" operator="equal">
      <formula>"ja"</formula>
    </cfRule>
  </conditionalFormatting>
  <conditionalFormatting sqref="C43:N45">
    <cfRule type="cellIs" dxfId="2" priority="2" operator="equal">
      <formula>"nein"</formula>
    </cfRule>
  </conditionalFormatting>
  <dataValidations>
    <dataValidation type="custom" allowBlank="1" showInputMessage="1" prompt="Partnereinkommen - Bruttoeinkommen Ihrer Ehe- oder Lebenspartnerin bzw. Ihres Partners im ersten Planjahr (Rumpfjahr)." sqref="D13">
      <formula1>1</formula1>
    </dataValidation>
  </dataValidations>
  <printOptions/>
  <pageMargins bottom="0.7875" footer="0.0" header="0.0" left="0.7" right="0.7" top="0.7875"/>
  <pageSetup fitToHeight="0" paperSize="9" orientation="landscape"/>
  <headerFooter>
    <oddHeader>&amp;L Firmenkompass GmbH&amp;R Finanzplan – &amp;A</oddHeader>
    <oddFooter>&amp;L Planungsrechnung, ohne Gewähr&amp;R Seite &amp;P von </oddFooter>
  </headerFooter>
  <drawing r:id="rId2"/>
  <legacyDrawing r:id="rId3"/>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44"/>
    <col customWidth="1" min="2" max="2" width="4.0"/>
    <col customWidth="1" min="3" max="3" width="30.0"/>
    <col customWidth="1" min="4" max="15" width="10.44"/>
    <col customWidth="1" min="16" max="16" width="12.56"/>
    <col customWidth="1" min="17" max="17" width="8.22"/>
  </cols>
  <sheetData>
    <row r="1" ht="35.25" customHeight="1">
      <c r="A1" s="3"/>
      <c r="B1" s="5"/>
      <c r="C1" s="5"/>
      <c r="D1" s="308"/>
      <c r="E1" s="308"/>
      <c r="F1" s="308"/>
      <c r="G1" s="308"/>
      <c r="H1" s="308"/>
      <c r="I1" s="308"/>
      <c r="J1" s="308"/>
      <c r="K1" s="308"/>
      <c r="L1" s="308"/>
      <c r="M1" s="308"/>
      <c r="N1" s="308"/>
      <c r="O1" s="308"/>
      <c r="P1" s="163"/>
      <c r="Q1" s="310"/>
      <c r="R1" s="165"/>
      <c r="S1" s="165"/>
      <c r="T1" s="165"/>
      <c r="U1" s="313"/>
      <c r="V1" s="313"/>
      <c r="W1" s="313"/>
      <c r="X1" s="313"/>
      <c r="Y1" s="313"/>
      <c r="Z1" s="313"/>
    </row>
    <row r="2" ht="22.5" customHeight="1">
      <c r="A2" s="19" t="s">
        <v>469</v>
      </c>
      <c r="B2" s="5"/>
      <c r="C2" s="5"/>
      <c r="D2" s="308"/>
      <c r="E2" s="308"/>
      <c r="F2" s="308"/>
      <c r="G2" s="308"/>
      <c r="H2" s="308"/>
      <c r="I2" s="308"/>
      <c r="J2" s="308"/>
      <c r="K2" s="308"/>
      <c r="L2" s="308"/>
      <c r="M2" s="308"/>
      <c r="N2" s="308"/>
      <c r="O2" s="308"/>
      <c r="P2" s="163"/>
      <c r="Q2" s="310"/>
      <c r="R2" s="165"/>
      <c r="S2" s="165"/>
      <c r="T2" s="165"/>
      <c r="U2" s="313"/>
      <c r="V2" s="313"/>
      <c r="W2" s="313"/>
      <c r="X2" s="313"/>
      <c r="Y2" s="313"/>
      <c r="Z2" s="313"/>
    </row>
    <row r="3" ht="13.5" customHeight="1">
      <c r="A3" s="23" t="s">
        <v>470</v>
      </c>
      <c r="B3" s="5"/>
      <c r="C3" s="5"/>
      <c r="D3" s="308"/>
      <c r="E3" s="308"/>
      <c r="F3" s="308"/>
      <c r="G3" s="308"/>
      <c r="H3" s="308"/>
      <c r="I3" s="308"/>
      <c r="J3" s="308"/>
      <c r="K3" s="308"/>
      <c r="L3" s="308"/>
      <c r="M3" s="308"/>
      <c r="N3" s="308"/>
      <c r="O3" s="308"/>
      <c r="P3" s="163"/>
      <c r="Q3" s="310"/>
      <c r="R3" s="165"/>
      <c r="S3" s="165"/>
      <c r="T3" s="165"/>
      <c r="U3" s="313"/>
      <c r="V3" s="313"/>
      <c r="W3" s="313"/>
      <c r="X3" s="313"/>
      <c r="Y3" s="313"/>
      <c r="Z3" s="313"/>
    </row>
    <row r="4" ht="15.75" customHeight="1">
      <c r="A4" s="26" t="s">
        <v>471</v>
      </c>
      <c r="B4" s="27"/>
      <c r="C4" s="27"/>
      <c r="D4" s="314"/>
      <c r="E4" s="314"/>
      <c r="F4" s="314"/>
      <c r="G4" s="314"/>
      <c r="H4" s="314"/>
      <c r="I4" s="314"/>
      <c r="J4" s="314"/>
      <c r="K4" s="314"/>
      <c r="L4" s="314"/>
      <c r="M4" s="314"/>
      <c r="N4" s="314"/>
      <c r="O4" s="314"/>
      <c r="P4" s="170"/>
      <c r="Q4" s="310"/>
      <c r="R4" s="165"/>
      <c r="S4" s="165"/>
      <c r="T4" s="165"/>
      <c r="U4" s="313"/>
      <c r="V4" s="313"/>
      <c r="W4" s="313"/>
      <c r="X4" s="313"/>
      <c r="Y4" s="313"/>
      <c r="Z4" s="313"/>
    </row>
    <row r="5" ht="21.75" customHeight="1">
      <c r="A5" s="33" t="str">
        <f>"GuV "&amp;+YEAR(EDATE(iDat,0))</f>
        <v>GuV 2027</v>
      </c>
      <c r="B5" s="35"/>
      <c r="C5" s="35"/>
      <c r="D5" s="315">
        <f>+EDATE(iDat,D6-1)</f>
        <v>46388</v>
      </c>
      <c r="E5" s="315">
        <f>+EDATE(iDat,E6-1)</f>
        <v>46419</v>
      </c>
      <c r="F5" s="315">
        <f>+EDATE(iDat,F6-1)</f>
        <v>46447</v>
      </c>
      <c r="G5" s="315">
        <f>+EDATE(iDat,G6-1)</f>
        <v>46478</v>
      </c>
      <c r="H5" s="315">
        <f>+EDATE(iDat,H6-1)</f>
        <v>46508</v>
      </c>
      <c r="I5" s="315">
        <f>+EDATE(iDat,I6-1)</f>
        <v>46539</v>
      </c>
      <c r="J5" s="315">
        <f>+EDATE(iDat,J6-1)</f>
        <v>46569</v>
      </c>
      <c r="K5" s="315">
        <f>+EDATE(iDat,K6-1)</f>
        <v>46600</v>
      </c>
      <c r="L5" s="315">
        <f>+EDATE(iDat,L6-1)</f>
        <v>46631</v>
      </c>
      <c r="M5" s="315">
        <f>+EDATE(iDat,M6-1)</f>
        <v>46661</v>
      </c>
      <c r="N5" s="315">
        <f>+EDATE(iDat,N6-1)</f>
        <v>46692</v>
      </c>
      <c r="O5" s="315">
        <f>+EDATE(iDat,O6-1)</f>
        <v>46722</v>
      </c>
      <c r="P5" s="174" t="s">
        <v>219</v>
      </c>
      <c r="Q5" s="310"/>
      <c r="R5" s="165"/>
      <c r="S5" s="165"/>
      <c r="T5" s="165"/>
      <c r="U5" s="313"/>
      <c r="V5" s="313"/>
      <c r="W5" s="313"/>
      <c r="X5" s="313"/>
      <c r="Y5" s="313"/>
      <c r="Z5" s="313"/>
    </row>
    <row r="6" ht="2.25" customHeight="1">
      <c r="A6" s="316"/>
      <c r="B6" s="316"/>
      <c r="C6" s="316"/>
      <c r="D6" s="317">
        <v>1.0</v>
      </c>
      <c r="E6" s="317">
        <f t="shared" ref="E6:O6" si="1">+D6+1</f>
        <v>2</v>
      </c>
      <c r="F6" s="317">
        <f t="shared" si="1"/>
        <v>3</v>
      </c>
      <c r="G6" s="317">
        <f t="shared" si="1"/>
        <v>4</v>
      </c>
      <c r="H6" s="317">
        <f t="shared" si="1"/>
        <v>5</v>
      </c>
      <c r="I6" s="317">
        <f t="shared" si="1"/>
        <v>6</v>
      </c>
      <c r="J6" s="317">
        <f t="shared" si="1"/>
        <v>7</v>
      </c>
      <c r="K6" s="317">
        <f t="shared" si="1"/>
        <v>8</v>
      </c>
      <c r="L6" s="317">
        <f t="shared" si="1"/>
        <v>9</v>
      </c>
      <c r="M6" s="317">
        <f t="shared" si="1"/>
        <v>10</v>
      </c>
      <c r="N6" s="317">
        <f t="shared" si="1"/>
        <v>11</v>
      </c>
      <c r="O6" s="317">
        <f t="shared" si="1"/>
        <v>12</v>
      </c>
      <c r="P6" s="318" t="str">
        <f>"1-12"</f>
        <v>1-12</v>
      </c>
      <c r="Q6" s="319"/>
      <c r="R6" s="56"/>
      <c r="S6" s="56"/>
      <c r="T6" s="56"/>
      <c r="U6" s="189"/>
      <c r="V6" s="189"/>
      <c r="W6" s="189"/>
      <c r="X6" s="189"/>
      <c r="Y6" s="189"/>
      <c r="Z6" s="189"/>
    </row>
    <row r="7" ht="31.5" customHeight="1">
      <c r="A7" s="320"/>
      <c r="B7" s="320"/>
      <c r="C7" s="320"/>
      <c r="D7" s="321"/>
      <c r="E7" s="322"/>
      <c r="F7" s="323"/>
      <c r="G7" s="323"/>
      <c r="H7" s="323"/>
      <c r="I7" s="323"/>
      <c r="J7" s="323"/>
      <c r="K7" s="323"/>
      <c r="L7" s="323"/>
      <c r="M7" s="323"/>
      <c r="N7" s="323"/>
      <c r="O7" s="323"/>
      <c r="P7" s="323"/>
      <c r="Q7" s="324"/>
      <c r="R7" s="325"/>
      <c r="S7" s="326"/>
      <c r="T7" s="56"/>
      <c r="U7" s="63"/>
      <c r="V7" s="63"/>
      <c r="W7" s="63"/>
      <c r="X7" s="63"/>
      <c r="Y7" s="63"/>
      <c r="Z7" s="63"/>
    </row>
    <row r="8" ht="7.5" customHeight="1">
      <c r="A8" s="15"/>
      <c r="B8" s="327"/>
      <c r="C8" s="109"/>
      <c r="D8" s="328"/>
      <c r="E8" s="328"/>
      <c r="F8" s="328"/>
      <c r="G8" s="328"/>
      <c r="H8" s="328"/>
      <c r="I8" s="328"/>
      <c r="J8" s="328"/>
      <c r="K8" s="328"/>
      <c r="L8" s="328"/>
      <c r="M8" s="328"/>
      <c r="N8" s="328"/>
      <c r="O8" s="328"/>
      <c r="P8" s="329"/>
      <c r="Q8" s="56"/>
      <c r="R8" s="56"/>
      <c r="S8" s="56"/>
      <c r="T8" s="56"/>
      <c r="U8" s="189"/>
      <c r="V8" s="189"/>
      <c r="W8" s="189"/>
      <c r="X8" s="189"/>
      <c r="Y8" s="189"/>
      <c r="Z8" s="189"/>
    </row>
    <row r="9" ht="15.0" customHeight="1">
      <c r="A9" s="330" t="s">
        <v>256</v>
      </c>
      <c r="B9" s="331" t="s">
        <v>474</v>
      </c>
      <c r="C9" s="330"/>
      <c r="D9" s="243">
        <f t="array" ref="D9">(SUMPRODUCT(1/(1+'LIQ Jahr1'!$C12:$C16),'LIQ Jahr1'!F12:F16))+(SUMPRODUCT(1/(1+'LIQ Jahr1'!$C19:$C23),'LIQ Jahr1'!F19:F23))</f>
        <v>0</v>
      </c>
      <c r="E9" s="243">
        <f t="array" ref="E9">(SUMPRODUCT(1/(1+'LIQ Jahr1'!$C12:$C16),'LIQ Jahr1'!G12:G16))+(SUMPRODUCT(1/(1+'LIQ Jahr1'!$C19:$C23),'LIQ Jahr1'!G19:G23))</f>
        <v>0</v>
      </c>
      <c r="F9" s="243">
        <f t="array" ref="F9">(SUMPRODUCT(1/(1+'LIQ Jahr1'!$C12:$C16),'LIQ Jahr1'!H12:H16))+(SUMPRODUCT(1/(1+'LIQ Jahr1'!$C19:$C23),'LIQ Jahr1'!H19:H23))</f>
        <v>0</v>
      </c>
      <c r="G9" s="243">
        <f t="array" ref="G9">(SUMPRODUCT(1/(1+'LIQ Jahr1'!$C12:$C16),'LIQ Jahr1'!I12:I16))+(SUMPRODUCT(1/(1+'LIQ Jahr1'!$C19:$C23),'LIQ Jahr1'!I19:I23))</f>
        <v>0</v>
      </c>
      <c r="H9" s="243">
        <f t="array" ref="H9">(SUMPRODUCT(1/(1+'LIQ Jahr1'!$C12:$C16),'LIQ Jahr1'!J12:J16))+(SUMPRODUCT(1/(1+'LIQ Jahr1'!$C19:$C23),'LIQ Jahr1'!J19:J23))</f>
        <v>0</v>
      </c>
      <c r="I9" s="243">
        <f t="array" ref="I9">(SUMPRODUCT(1/(1+'LIQ Jahr1'!$C12:$C16),'LIQ Jahr1'!K12:K16))+(SUMPRODUCT(1/(1+'LIQ Jahr1'!$C19:$C23),'LIQ Jahr1'!K19:K23))</f>
        <v>0</v>
      </c>
      <c r="J9" s="243">
        <f t="array" ref="J9">(SUMPRODUCT(1/(1+'LIQ Jahr1'!$C12:$C16),'LIQ Jahr1'!L12:L16))+(SUMPRODUCT(1/(1+'LIQ Jahr1'!$C19:$C23),'LIQ Jahr1'!L19:L23))</f>
        <v>0</v>
      </c>
      <c r="K9" s="243">
        <f t="array" ref="K9">(SUMPRODUCT(1/(1+'LIQ Jahr1'!$C12:$C16),'LIQ Jahr1'!M12:M16))+(SUMPRODUCT(1/(1+'LIQ Jahr1'!$C19:$C23),'LIQ Jahr1'!M19:M23))</f>
        <v>0</v>
      </c>
      <c r="L9" s="243">
        <f t="array" ref="L9">(SUMPRODUCT(1/(1+'LIQ Jahr1'!$C12:$C16),'LIQ Jahr1'!N12:N16))+(SUMPRODUCT(1/(1+'LIQ Jahr1'!$C19:$C23),'LIQ Jahr1'!N19:N23))</f>
        <v>0</v>
      </c>
      <c r="M9" s="243">
        <f t="array" ref="M9">(SUMPRODUCT(1/(1+'LIQ Jahr1'!$C12:$C16),'LIQ Jahr1'!O12:O16))+(SUMPRODUCT(1/(1+'LIQ Jahr1'!$C19:$C23),'LIQ Jahr1'!O19:O23))</f>
        <v>0</v>
      </c>
      <c r="N9" s="243">
        <f t="array" ref="N9">(SUMPRODUCT(1/(1+'LIQ Jahr1'!$C12:$C16),'LIQ Jahr1'!P12:P16))+(SUMPRODUCT(1/(1+'LIQ Jahr1'!$C19:$C23),'LIQ Jahr1'!P19:P23))</f>
        <v>0</v>
      </c>
      <c r="O9" s="243">
        <f t="array" ref="O9">(SUMPRODUCT(1/(1+'LIQ Jahr1'!$C12:$C16),'LIQ Jahr1'!Q12:Q16))+(SUMPRODUCT(1/(1+'LIQ Jahr1'!$C19:$C23),'LIQ Jahr1'!Q19:Q23))</f>
        <v>0</v>
      </c>
      <c r="P9" s="243">
        <f>D9+E9+F9+G9+H9+I9+J9+K9+L9+M9+N9+O9</f>
        <v>0</v>
      </c>
      <c r="Q9" s="109"/>
      <c r="R9" s="109"/>
      <c r="S9" s="109"/>
      <c r="T9" s="109"/>
      <c r="U9" s="335"/>
      <c r="V9" s="335"/>
      <c r="W9" s="335"/>
      <c r="X9" s="335"/>
      <c r="Y9" s="335"/>
      <c r="Z9" s="335"/>
    </row>
    <row r="10" ht="3.0" customHeight="1">
      <c r="A10" s="109"/>
      <c r="B10" s="336"/>
      <c r="C10" s="109"/>
      <c r="D10" s="303"/>
      <c r="E10" s="303"/>
      <c r="F10" s="303"/>
      <c r="G10" s="303"/>
      <c r="H10" s="303"/>
      <c r="I10" s="303"/>
      <c r="J10" s="303"/>
      <c r="K10" s="303"/>
      <c r="L10" s="303"/>
      <c r="M10" s="303"/>
      <c r="N10" s="303"/>
      <c r="O10" s="303"/>
      <c r="P10" s="303"/>
      <c r="Q10" s="109"/>
      <c r="R10" s="109"/>
      <c r="S10" s="109"/>
      <c r="T10" s="109"/>
      <c r="U10" s="335"/>
      <c r="V10" s="335"/>
      <c r="W10" s="335"/>
      <c r="X10" s="335"/>
      <c r="Y10" s="335"/>
      <c r="Z10" s="335"/>
    </row>
    <row r="11" ht="15.0" customHeight="1">
      <c r="A11" s="330" t="s">
        <v>280</v>
      </c>
      <c r="B11" s="331" t="s">
        <v>481</v>
      </c>
      <c r="C11" s="330"/>
      <c r="D11" s="243">
        <f t="array" ref="D11">(SUMPRODUCT(1/(1+'LIQ Jahr1'!$C26:$C27),'LIQ Jahr1'!F26:F27))</f>
        <v>0</v>
      </c>
      <c r="E11" s="243">
        <f t="array" ref="E11">(SUMPRODUCT(1/(1+'LIQ Jahr1'!$C26:$C27),'LIQ Jahr1'!G26:G27))</f>
        <v>0</v>
      </c>
      <c r="F11" s="243">
        <f t="array" ref="F11">(SUMPRODUCT(1/(1+'LIQ Jahr1'!$C26:$C27),'LIQ Jahr1'!H26:H27))</f>
        <v>0</v>
      </c>
      <c r="G11" s="243">
        <f t="array" ref="G11">(SUMPRODUCT(1/(1+'LIQ Jahr1'!$C26:$C27),'LIQ Jahr1'!I26:I27))</f>
        <v>0</v>
      </c>
      <c r="H11" s="243">
        <f t="array" ref="H11">(SUMPRODUCT(1/(1+'LIQ Jahr1'!$C26:$C27),'LIQ Jahr1'!J26:J27))</f>
        <v>0</v>
      </c>
      <c r="I11" s="243">
        <f t="array" ref="I11">(SUMPRODUCT(1/(1+'LIQ Jahr1'!$C26:$C27),'LIQ Jahr1'!K26:K27))</f>
        <v>0</v>
      </c>
      <c r="J11" s="243">
        <f t="array" ref="J11">(SUMPRODUCT(1/(1+'LIQ Jahr1'!$C26:$C27),'LIQ Jahr1'!L26:L27))</f>
        <v>0</v>
      </c>
      <c r="K11" s="243">
        <f t="array" ref="K11">(SUMPRODUCT(1/(1+'LIQ Jahr1'!$C26:$C27),'LIQ Jahr1'!M26:M27))</f>
        <v>0</v>
      </c>
      <c r="L11" s="243">
        <f t="array" ref="L11">(SUMPRODUCT(1/(1+'LIQ Jahr1'!$C26:$C27),'LIQ Jahr1'!N26:N27))</f>
        <v>0</v>
      </c>
      <c r="M11" s="243">
        <f t="array" ref="M11">(SUMPRODUCT(1/(1+'LIQ Jahr1'!$C26:$C27),'LIQ Jahr1'!O26:O27))</f>
        <v>0</v>
      </c>
      <c r="N11" s="243">
        <f t="array" ref="N11">(SUMPRODUCT(1/(1+'LIQ Jahr1'!$C26:$C27),'LIQ Jahr1'!P26:P27))</f>
        <v>0</v>
      </c>
      <c r="O11" s="243">
        <f t="array" ref="O11">(SUMPRODUCT(1/(1+'LIQ Jahr1'!$C26:$C27),'LIQ Jahr1'!Q26:Q27))</f>
        <v>0</v>
      </c>
      <c r="P11" s="243">
        <f>D11+E11+F11+G11+H11+I11+J11+K11+L11+M11+N11+O11</f>
        <v>0</v>
      </c>
      <c r="Q11" s="109"/>
      <c r="R11" s="109"/>
      <c r="S11" s="109"/>
      <c r="T11" s="109"/>
      <c r="U11" s="335"/>
      <c r="V11" s="335"/>
      <c r="W11" s="335"/>
      <c r="X11" s="335"/>
      <c r="Y11" s="335"/>
      <c r="Z11" s="335"/>
    </row>
    <row r="12" ht="3.0" customHeight="1">
      <c r="A12" s="109"/>
      <c r="B12" s="336"/>
      <c r="C12" s="109"/>
      <c r="D12" s="303"/>
      <c r="E12" s="303"/>
      <c r="F12" s="303"/>
      <c r="G12" s="303"/>
      <c r="H12" s="303"/>
      <c r="I12" s="303"/>
      <c r="J12" s="303"/>
      <c r="K12" s="303"/>
      <c r="L12" s="303"/>
      <c r="M12" s="303"/>
      <c r="N12" s="303"/>
      <c r="O12" s="303"/>
      <c r="P12" s="303"/>
      <c r="Q12" s="109"/>
      <c r="R12" s="109"/>
      <c r="S12" s="109"/>
      <c r="T12" s="109"/>
      <c r="U12" s="335"/>
      <c r="V12" s="335"/>
      <c r="W12" s="335"/>
      <c r="X12" s="335"/>
      <c r="Y12" s="335"/>
      <c r="Z12" s="335"/>
    </row>
    <row r="13" ht="15.0" customHeight="1">
      <c r="A13" s="330" t="s">
        <v>284</v>
      </c>
      <c r="B13" s="331" t="s">
        <v>482</v>
      </c>
      <c r="C13" s="330"/>
      <c r="D13" s="243">
        <f>(SUMPRODUCT(1/(1+'LIQ Jahr1'!$C92:$C96),'LIQ Jahr1'!F92:F96))</f>
        <v>0</v>
      </c>
      <c r="E13" s="243">
        <f>'LIQ Jahr1'!G92*(1/(1+1*'LIQ Jahr1'!$C92))+'LIQ Jahr1'!G93*(1/(1+1*'LIQ Jahr1'!$C93))+'LIQ Jahr1'!G94*(1/(1+1*'LIQ Jahr1'!$C94))+'LIQ Jahr1'!G95*(1/(1+1*'LIQ Jahr1'!$C95))+'LIQ Jahr1'!G96*(1/(1+1*'LIQ Jahr1'!$C96))</f>
        <v>0</v>
      </c>
      <c r="F13" s="243">
        <f>'LIQ Jahr1'!H92*(1/(1+1*'LIQ Jahr1'!$C92))+'LIQ Jahr1'!H93*(1/(1+1*'LIQ Jahr1'!$C93))+'LIQ Jahr1'!H94*(1/(1+1*'LIQ Jahr1'!$C94))+'LIQ Jahr1'!H95*(1/(1+1*'LIQ Jahr1'!$C95))+'LIQ Jahr1'!H96*(1/(1+1*'LIQ Jahr1'!$C96))</f>
        <v>0</v>
      </c>
      <c r="G13" s="243">
        <f>'LIQ Jahr1'!I92*(1/(1+1*'LIQ Jahr1'!$C92))+'LIQ Jahr1'!I93*(1/(1+1*'LIQ Jahr1'!$C93))+'LIQ Jahr1'!I94*(1/(1+1*'LIQ Jahr1'!$C94))+'LIQ Jahr1'!I95*(1/(1+1*'LIQ Jahr1'!$C95))+'LIQ Jahr1'!I96*(1/(1+1*'LIQ Jahr1'!$C96))</f>
        <v>0</v>
      </c>
      <c r="H13" s="243">
        <f>'LIQ Jahr1'!J92*(1/(1+1*'LIQ Jahr1'!$C92))+'LIQ Jahr1'!J93*(1/(1+1*'LIQ Jahr1'!$C93))+'LIQ Jahr1'!J94*(1/(1+1*'LIQ Jahr1'!$C94))+'LIQ Jahr1'!J95*(1/(1+1*'LIQ Jahr1'!$C95))+'LIQ Jahr1'!J96*(1/(1+1*'LIQ Jahr1'!$C96))</f>
        <v>0</v>
      </c>
      <c r="I13" s="243">
        <f>'LIQ Jahr1'!K92*(1/(1+1*'LIQ Jahr1'!$C92))+'LIQ Jahr1'!K93*(1/(1+1*'LIQ Jahr1'!$C93))+'LIQ Jahr1'!K94*(1/(1+1*'LIQ Jahr1'!$C94))+'LIQ Jahr1'!K95*(1/(1+1*'LIQ Jahr1'!$C95))+'LIQ Jahr1'!K96*(1/(1+1*'LIQ Jahr1'!$C96))</f>
        <v>0</v>
      </c>
      <c r="J13" s="243">
        <f>'LIQ Jahr1'!L92*(1/(1+1*'LIQ Jahr1'!$C92))+'LIQ Jahr1'!L93*(1/(1+1*'LIQ Jahr1'!$C93))+'LIQ Jahr1'!L94*(1/(1+1*'LIQ Jahr1'!$C94))+'LIQ Jahr1'!L95*(1/(1+1*'LIQ Jahr1'!$C95))+'LIQ Jahr1'!L96*(1/(1+1*'LIQ Jahr1'!$C96))</f>
        <v>0</v>
      </c>
      <c r="K13" s="243">
        <f>'LIQ Jahr1'!M92*(1/(1+1*'LIQ Jahr1'!$C92))+'LIQ Jahr1'!M93*(1/(1+1*'LIQ Jahr1'!$C93))+'LIQ Jahr1'!M94*(1/(1+1*'LIQ Jahr1'!$C94))+'LIQ Jahr1'!M95*(1/(1+1*'LIQ Jahr1'!$C95))+'LIQ Jahr1'!M96*(1/(1+1*'LIQ Jahr1'!$C96))</f>
        <v>0</v>
      </c>
      <c r="L13" s="243">
        <f>'LIQ Jahr1'!N92*(1/(1+1*'LIQ Jahr1'!$C92))+'LIQ Jahr1'!N93*(1/(1+1*'LIQ Jahr1'!$C93))+'LIQ Jahr1'!N94*(1/(1+1*'LIQ Jahr1'!$C94))+'LIQ Jahr1'!N95*(1/(1+1*'LIQ Jahr1'!$C95))+'LIQ Jahr1'!N96*(1/(1+1*'LIQ Jahr1'!$C96))</f>
        <v>0</v>
      </c>
      <c r="M13" s="243">
        <f>'LIQ Jahr1'!O92*(1/(1+1*'LIQ Jahr1'!$C92))+'LIQ Jahr1'!O93*(1/(1+1*'LIQ Jahr1'!$C93))+'LIQ Jahr1'!O94*(1/(1+1*'LIQ Jahr1'!$C94))+'LIQ Jahr1'!O95*(1/(1+1*'LIQ Jahr1'!$C95))+'LIQ Jahr1'!O96*(1/(1+1*'LIQ Jahr1'!$C96))</f>
        <v>0</v>
      </c>
      <c r="N13" s="243">
        <f>'LIQ Jahr1'!P92*(1/(1+1*'LIQ Jahr1'!$C92))+'LIQ Jahr1'!P93*(1/(1+1*'LIQ Jahr1'!$C93))+'LIQ Jahr1'!P94*(1/(1+1*'LIQ Jahr1'!$C94))+'LIQ Jahr1'!P95*(1/(1+1*'LIQ Jahr1'!$C95))+'LIQ Jahr1'!P96*(1/(1+1*'LIQ Jahr1'!$C96))</f>
        <v>0</v>
      </c>
      <c r="O13" s="243">
        <f>'LIQ Jahr1'!Q92*(1/(1+1*'LIQ Jahr1'!$C92))+'LIQ Jahr1'!Q93*(1/(1+1*'LIQ Jahr1'!$C93))+'LIQ Jahr1'!Q94*(1/(1+1*'LIQ Jahr1'!$C94))+'LIQ Jahr1'!Q95*(1/(1+1*'LIQ Jahr1'!$C95))+'LIQ Jahr1'!Q96*(1/(1+1*'LIQ Jahr1'!$C96))</f>
        <v>0</v>
      </c>
      <c r="P13" s="243">
        <f>D13+E13+F13+G13+H13+I13+J13+K13+L13+M13+N13+O13</f>
        <v>0</v>
      </c>
      <c r="Q13" s="109"/>
      <c r="R13" s="109"/>
      <c r="S13" s="109"/>
      <c r="T13" s="109"/>
      <c r="U13" s="335"/>
      <c r="V13" s="335"/>
      <c r="W13" s="335"/>
      <c r="X13" s="335"/>
      <c r="Y13" s="335"/>
      <c r="Z13" s="335"/>
    </row>
    <row r="14" ht="3.0" customHeight="1">
      <c r="A14" s="109"/>
      <c r="B14" s="336"/>
      <c r="C14" s="109"/>
      <c r="D14" s="303"/>
      <c r="E14" s="303"/>
      <c r="F14" s="303"/>
      <c r="G14" s="303"/>
      <c r="H14" s="303"/>
      <c r="I14" s="303"/>
      <c r="J14" s="303"/>
      <c r="K14" s="303"/>
      <c r="L14" s="303"/>
      <c r="M14" s="303"/>
      <c r="N14" s="303"/>
      <c r="O14" s="303"/>
      <c r="P14" s="303"/>
      <c r="Q14" s="109"/>
      <c r="R14" s="109"/>
      <c r="S14" s="109"/>
      <c r="T14" s="109"/>
      <c r="U14" s="335"/>
      <c r="V14" s="335"/>
      <c r="W14" s="335"/>
      <c r="X14" s="335"/>
      <c r="Y14" s="335"/>
      <c r="Z14" s="335"/>
    </row>
    <row r="15" ht="15.0" customHeight="1">
      <c r="A15" s="330" t="s">
        <v>336</v>
      </c>
      <c r="B15" s="331" t="s">
        <v>484</v>
      </c>
      <c r="C15" s="330"/>
      <c r="D15" s="243">
        <f t="array" ref="D15">(SUMPRODUCT(1/(1+'LIQ Jahr1'!$C44:$C47),'LIQ Jahr1'!F44:F47))</f>
        <v>0</v>
      </c>
      <c r="E15" s="243">
        <f t="array" ref="E15">(SUMPRODUCT(1/(1+'LIQ Jahr1'!$C44:$C47),'LIQ Jahr1'!G44:G47))</f>
        <v>0</v>
      </c>
      <c r="F15" s="243">
        <f t="array" ref="F15">(SUMPRODUCT(1/(1+'LIQ Jahr1'!$C44:$C47),'LIQ Jahr1'!H44:H47))</f>
        <v>0</v>
      </c>
      <c r="G15" s="243">
        <f t="array" ref="G15">(SUMPRODUCT(1/(1+'LIQ Jahr1'!$C44:$C47),'LIQ Jahr1'!I44:I47))</f>
        <v>0</v>
      </c>
      <c r="H15" s="243">
        <f t="array" ref="H15">(SUMPRODUCT(1/(1+'LIQ Jahr1'!$C44:$C47),'LIQ Jahr1'!J44:J47))</f>
        <v>0</v>
      </c>
      <c r="I15" s="243">
        <f t="array" ref="I15">(SUMPRODUCT(1/(1+'LIQ Jahr1'!$C44:$C47),'LIQ Jahr1'!K44:K47))</f>
        <v>0</v>
      </c>
      <c r="J15" s="243">
        <f t="array" ref="J15">(SUMPRODUCT(1/(1+'LIQ Jahr1'!$C44:$C47),'LIQ Jahr1'!L44:L47))</f>
        <v>0</v>
      </c>
      <c r="K15" s="243">
        <f t="array" ref="K15">(SUMPRODUCT(1/(1+'LIQ Jahr1'!$C44:$C47),'LIQ Jahr1'!M44:M47))</f>
        <v>0</v>
      </c>
      <c r="L15" s="243">
        <f t="array" ref="L15">(SUMPRODUCT(1/(1+'LIQ Jahr1'!$C44:$C47),'LIQ Jahr1'!N44:N47))</f>
        <v>0</v>
      </c>
      <c r="M15" s="243">
        <f t="array" ref="M15">(SUMPRODUCT(1/(1+'LIQ Jahr1'!$C44:$C47),'LIQ Jahr1'!O44:O47))</f>
        <v>0</v>
      </c>
      <c r="N15" s="243">
        <f t="array" ref="N15">(SUMPRODUCT(1/(1+'LIQ Jahr1'!$C44:$C47),'LIQ Jahr1'!P44:P47))</f>
        <v>0</v>
      </c>
      <c r="O15" s="243">
        <f t="array" ref="O15">(SUMPRODUCT(1/(1+'LIQ Jahr1'!$C44:$C47),'LIQ Jahr1'!Q44:Q47))</f>
        <v>0</v>
      </c>
      <c r="P15" s="243">
        <f>D15+E15+F15+G15+H15+I15+J15+K15+L15+M15+N15+O15</f>
        <v>0</v>
      </c>
      <c r="Q15" s="109"/>
      <c r="R15" s="109"/>
      <c r="S15" s="109"/>
      <c r="T15" s="109"/>
      <c r="U15" s="335"/>
      <c r="V15" s="335"/>
      <c r="W15" s="335"/>
      <c r="X15" s="335"/>
      <c r="Y15" s="335"/>
      <c r="Z15" s="335"/>
    </row>
    <row r="16" ht="3.0" customHeight="1">
      <c r="A16" s="109"/>
      <c r="B16" s="336"/>
      <c r="C16" s="109"/>
      <c r="D16" s="303"/>
      <c r="E16" s="303"/>
      <c r="F16" s="303"/>
      <c r="G16" s="303"/>
      <c r="H16" s="303"/>
      <c r="I16" s="303"/>
      <c r="J16" s="303"/>
      <c r="K16" s="303"/>
      <c r="L16" s="303"/>
      <c r="M16" s="303"/>
      <c r="N16" s="303"/>
      <c r="O16" s="303"/>
      <c r="P16" s="303"/>
      <c r="Q16" s="109"/>
      <c r="R16" s="109"/>
      <c r="S16" s="109"/>
      <c r="T16" s="109"/>
      <c r="U16" s="335"/>
      <c r="V16" s="335"/>
      <c r="W16" s="335"/>
      <c r="X16" s="335"/>
      <c r="Y16" s="335"/>
      <c r="Z16" s="335"/>
    </row>
    <row r="17" ht="15.0" customHeight="1">
      <c r="A17" s="330" t="s">
        <v>338</v>
      </c>
      <c r="B17" s="331" t="s">
        <v>485</v>
      </c>
      <c r="C17" s="330"/>
      <c r="D17" s="243">
        <f t="shared" ref="D17:O17" si="2">D18+D19+D20+D21+D22</f>
        <v>0</v>
      </c>
      <c r="E17" s="243">
        <f t="shared" si="2"/>
        <v>0</v>
      </c>
      <c r="F17" s="243">
        <f t="shared" si="2"/>
        <v>0</v>
      </c>
      <c r="G17" s="243">
        <f t="shared" si="2"/>
        <v>0</v>
      </c>
      <c r="H17" s="243">
        <f t="shared" si="2"/>
        <v>0</v>
      </c>
      <c r="I17" s="243">
        <f t="shared" si="2"/>
        <v>0</v>
      </c>
      <c r="J17" s="243">
        <f t="shared" si="2"/>
        <v>0</v>
      </c>
      <c r="K17" s="243">
        <f t="shared" si="2"/>
        <v>0</v>
      </c>
      <c r="L17" s="243">
        <f t="shared" si="2"/>
        <v>0</v>
      </c>
      <c r="M17" s="243">
        <f t="shared" si="2"/>
        <v>0</v>
      </c>
      <c r="N17" s="243">
        <f t="shared" si="2"/>
        <v>0</v>
      </c>
      <c r="O17" s="243">
        <f t="shared" si="2"/>
        <v>0</v>
      </c>
      <c r="P17" s="243">
        <f t="shared" ref="P17:P22" si="3">D17+E17+F17+G17+H17+I17+J17+K17+L17+M17+N17+O17</f>
        <v>0</v>
      </c>
      <c r="Q17" s="109"/>
      <c r="R17" s="109"/>
      <c r="S17" s="109"/>
      <c r="T17" s="109"/>
      <c r="U17" s="335"/>
      <c r="V17" s="335"/>
      <c r="W17" s="335"/>
      <c r="X17" s="335"/>
      <c r="Y17" s="335"/>
      <c r="Z17" s="335"/>
    </row>
    <row r="18" ht="15.0" customHeight="1">
      <c r="A18" s="109"/>
      <c r="B18" s="109"/>
      <c r="C18" s="91" t="str">
        <f>"davon "&amp;'LIQ Jahr1'!B49</f>
        <v>davon Miete</v>
      </c>
      <c r="D18" s="303">
        <f t="array" ref="D18">(SUMPRODUCT(1/(1+'LIQ Jahr1'!$C50:$C54),'LIQ Jahr1'!F50:F54))</f>
        <v>0</v>
      </c>
      <c r="E18" s="303">
        <f t="array" ref="E18">(SUMPRODUCT(1/(1+'LIQ Jahr1'!$C50:$C54),'LIQ Jahr1'!G50:G54))</f>
        <v>0</v>
      </c>
      <c r="F18" s="303">
        <f t="array" ref="F18">(SUMPRODUCT(1/(1+'LIQ Jahr1'!$C50:$C54),'LIQ Jahr1'!H50:H54))</f>
        <v>0</v>
      </c>
      <c r="G18" s="303">
        <f t="array" ref="G18">(SUMPRODUCT(1/(1+'LIQ Jahr1'!$C50:$C54),'LIQ Jahr1'!I50:I54))</f>
        <v>0</v>
      </c>
      <c r="H18" s="303">
        <f t="array" ref="H18">(SUMPRODUCT(1/(1+'LIQ Jahr1'!$C50:$C54),'LIQ Jahr1'!J50:J54))</f>
        <v>0</v>
      </c>
      <c r="I18" s="303">
        <f t="array" ref="I18">(SUMPRODUCT(1/(1+'LIQ Jahr1'!$C50:$C54),'LIQ Jahr1'!K50:K54))</f>
        <v>0</v>
      </c>
      <c r="J18" s="303">
        <f t="array" ref="J18">(SUMPRODUCT(1/(1+'LIQ Jahr1'!$C50:$C54),'LIQ Jahr1'!L50:L54))</f>
        <v>0</v>
      </c>
      <c r="K18" s="303">
        <f t="array" ref="K18">(SUMPRODUCT(1/(1+'LIQ Jahr1'!$C50:$C54),'LIQ Jahr1'!M50:M54))</f>
        <v>0</v>
      </c>
      <c r="L18" s="303">
        <f t="array" ref="L18">(SUMPRODUCT(1/(1+'LIQ Jahr1'!$C50:$C54),'LIQ Jahr1'!N50:N54))</f>
        <v>0</v>
      </c>
      <c r="M18" s="303">
        <f t="array" ref="M18">(SUMPRODUCT(1/(1+'LIQ Jahr1'!$C50:$C54),'LIQ Jahr1'!O50:O54))</f>
        <v>0</v>
      </c>
      <c r="N18" s="303">
        <f t="array" ref="N18">(SUMPRODUCT(1/(1+'LIQ Jahr1'!$C50:$C54),'LIQ Jahr1'!P50:P54))</f>
        <v>0</v>
      </c>
      <c r="O18" s="303">
        <f t="array" ref="O18">(SUMPRODUCT(1/(1+'LIQ Jahr1'!$C50:$C54),'LIQ Jahr1'!Q50:Q54))</f>
        <v>0</v>
      </c>
      <c r="P18" s="303">
        <f t="shared" si="3"/>
        <v>0</v>
      </c>
      <c r="Q18" s="109"/>
      <c r="R18" s="109"/>
      <c r="S18" s="109"/>
      <c r="T18" s="109"/>
      <c r="U18" s="335"/>
      <c r="V18" s="335"/>
      <c r="W18" s="335"/>
      <c r="X18" s="335"/>
      <c r="Y18" s="335"/>
      <c r="Z18" s="335"/>
    </row>
    <row r="19" ht="15.0" customHeight="1">
      <c r="A19" s="109"/>
      <c r="B19" s="109"/>
      <c r="C19" s="91" t="str">
        <f>"davon "&amp;'LIQ Jahr1'!B56</f>
        <v>davon Marketing &amp; Sales</v>
      </c>
      <c r="D19" s="303">
        <f t="array" ref="D19">(SUMPRODUCT(1/(1+'LIQ Jahr1'!$C57:$C61),'LIQ Jahr1'!F57:F61))</f>
        <v>0</v>
      </c>
      <c r="E19" s="303">
        <f t="array" ref="E19">(SUMPRODUCT(1/(1+'LIQ Jahr1'!$C57:$C61),'LIQ Jahr1'!G57:G61))</f>
        <v>0</v>
      </c>
      <c r="F19" s="303">
        <f t="array" ref="F19">(SUMPRODUCT(1/(1+'LIQ Jahr1'!$C57:$C61),'LIQ Jahr1'!H57:H61))</f>
        <v>0</v>
      </c>
      <c r="G19" s="303">
        <f t="array" ref="G19">(SUMPRODUCT(1/(1+'LIQ Jahr1'!$C57:$C61),'LIQ Jahr1'!I57:I61))</f>
        <v>0</v>
      </c>
      <c r="H19" s="303">
        <f t="array" ref="H19">(SUMPRODUCT(1/(1+'LIQ Jahr1'!$C57:$C61),'LIQ Jahr1'!J57:J61))</f>
        <v>0</v>
      </c>
      <c r="I19" s="303">
        <f t="array" ref="I19">(SUMPRODUCT(1/(1+'LIQ Jahr1'!$C57:$C61),'LIQ Jahr1'!K57:K61))</f>
        <v>0</v>
      </c>
      <c r="J19" s="303">
        <f t="array" ref="J19">(SUMPRODUCT(1/(1+'LIQ Jahr1'!$C57:$C61),'LIQ Jahr1'!L57:L61))</f>
        <v>0</v>
      </c>
      <c r="K19" s="303">
        <f t="array" ref="K19">(SUMPRODUCT(1/(1+'LIQ Jahr1'!$C57:$C61),'LIQ Jahr1'!M57:M61))</f>
        <v>0</v>
      </c>
      <c r="L19" s="303">
        <f t="array" ref="L19">(SUMPRODUCT(1/(1+'LIQ Jahr1'!$C57:$C61),'LIQ Jahr1'!N57:N61))</f>
        <v>0</v>
      </c>
      <c r="M19" s="303">
        <f t="array" ref="M19">(SUMPRODUCT(1/(1+'LIQ Jahr1'!$C57:$C61),'LIQ Jahr1'!O57:O61))</f>
        <v>0</v>
      </c>
      <c r="N19" s="303">
        <f t="array" ref="N19">(SUMPRODUCT(1/(1+'LIQ Jahr1'!$C57:$C61),'LIQ Jahr1'!P57:P61))</f>
        <v>0</v>
      </c>
      <c r="O19" s="303">
        <f t="array" ref="O19">(SUMPRODUCT(1/(1+'LIQ Jahr1'!$C57:$C61),'LIQ Jahr1'!Q57:Q61))</f>
        <v>0</v>
      </c>
      <c r="P19" s="303">
        <f t="shared" si="3"/>
        <v>0</v>
      </c>
      <c r="Q19" s="109"/>
      <c r="R19" s="109"/>
      <c r="S19" s="109"/>
      <c r="T19" s="109"/>
      <c r="U19" s="335"/>
      <c r="V19" s="335"/>
      <c r="W19" s="335"/>
      <c r="X19" s="335"/>
      <c r="Y19" s="335"/>
      <c r="Z19" s="335"/>
    </row>
    <row r="20" ht="15.0" customHeight="1">
      <c r="A20" s="109"/>
      <c r="B20" s="109"/>
      <c r="C20" s="91" t="str">
        <f>"davon "&amp;'LIQ Jahr1'!B63</f>
        <v>davon Logistik</v>
      </c>
      <c r="D20" s="303">
        <f t="array" ref="D20">(SUMPRODUCT(1/(1+'LIQ Jahr1'!$C64:$C68),'LIQ Jahr1'!F64:F68))</f>
        <v>0</v>
      </c>
      <c r="E20" s="303">
        <f t="array" ref="E20">(SUMPRODUCT(1/(1+'LIQ Jahr1'!$C64:$C68),'LIQ Jahr1'!G64:G68))</f>
        <v>0</v>
      </c>
      <c r="F20" s="303">
        <f t="array" ref="F20">(SUMPRODUCT(1/(1+'LIQ Jahr1'!$C64:$C68),'LIQ Jahr1'!H64:H68))</f>
        <v>0</v>
      </c>
      <c r="G20" s="303">
        <f t="array" ref="G20">(SUMPRODUCT(1/(1+'LIQ Jahr1'!$C64:$C68),'LIQ Jahr1'!I64:I68))</f>
        <v>0</v>
      </c>
      <c r="H20" s="303">
        <f t="array" ref="H20">(SUMPRODUCT(1/(1+'LIQ Jahr1'!$C64:$C68),'LIQ Jahr1'!J64:J68))</f>
        <v>0</v>
      </c>
      <c r="I20" s="303">
        <f t="array" ref="I20">(SUMPRODUCT(1/(1+'LIQ Jahr1'!$C64:$C68),'LIQ Jahr1'!K64:K68))</f>
        <v>0</v>
      </c>
      <c r="J20" s="303">
        <f t="array" ref="J20">(SUMPRODUCT(1/(1+'LIQ Jahr1'!$C64:$C68),'LIQ Jahr1'!L64:L68))</f>
        <v>0</v>
      </c>
      <c r="K20" s="303">
        <f t="array" ref="K20">(SUMPRODUCT(1/(1+'LIQ Jahr1'!$C64:$C68),'LIQ Jahr1'!M64:M68))</f>
        <v>0</v>
      </c>
      <c r="L20" s="303">
        <f t="array" ref="L20">(SUMPRODUCT(1/(1+'LIQ Jahr1'!$C64:$C68),'LIQ Jahr1'!N64:N68))</f>
        <v>0</v>
      </c>
      <c r="M20" s="303">
        <f t="array" ref="M20">(SUMPRODUCT(1/(1+'LIQ Jahr1'!$C64:$C68),'LIQ Jahr1'!O64:O68))</f>
        <v>0</v>
      </c>
      <c r="N20" s="303">
        <f t="array" ref="N20">(SUMPRODUCT(1/(1+'LIQ Jahr1'!$C64:$C68),'LIQ Jahr1'!P64:P68))</f>
        <v>0</v>
      </c>
      <c r="O20" s="303">
        <f t="array" ref="O20">(SUMPRODUCT(1/(1+'LIQ Jahr1'!$C64:$C68),'LIQ Jahr1'!Q64:Q68))</f>
        <v>0</v>
      </c>
      <c r="P20" s="303">
        <f t="shared" si="3"/>
        <v>0</v>
      </c>
      <c r="Q20" s="109"/>
      <c r="R20" s="109"/>
      <c r="S20" s="109"/>
      <c r="T20" s="109"/>
      <c r="U20" s="335"/>
      <c r="V20" s="335"/>
      <c r="W20" s="335"/>
      <c r="X20" s="335"/>
      <c r="Y20" s="335"/>
      <c r="Z20" s="335"/>
    </row>
    <row r="21" ht="15.0" customHeight="1">
      <c r="A21" s="109"/>
      <c r="B21" s="109"/>
      <c r="C21" s="91" t="str">
        <f>"davon "&amp;'LIQ Jahr1'!B70</f>
        <v>davon Sonstige Kosten</v>
      </c>
      <c r="D21" s="303">
        <f t="array" ref="D21">(SUMPRODUCT(1/(1+'LIQ Jahr1'!$C71:$C85),'LIQ Jahr1'!F71:F85))</f>
        <v>0</v>
      </c>
      <c r="E21" s="303">
        <f t="array" ref="E21">(SUMPRODUCT(1/(1+'LIQ Jahr1'!$C71:$C85),'LIQ Jahr1'!G71:G85))</f>
        <v>0</v>
      </c>
      <c r="F21" s="303">
        <f t="array" ref="F21">(SUMPRODUCT(1/(1+'LIQ Jahr1'!$C71:$C85),'LIQ Jahr1'!H71:H85))</f>
        <v>0</v>
      </c>
      <c r="G21" s="303">
        <f t="array" ref="G21">(SUMPRODUCT(1/(1+'LIQ Jahr1'!$C71:$C85),'LIQ Jahr1'!I71:I85))</f>
        <v>0</v>
      </c>
      <c r="H21" s="303">
        <f t="array" ref="H21">(SUMPRODUCT(1/(1+'LIQ Jahr1'!$C71:$C85),'LIQ Jahr1'!J71:J85))</f>
        <v>0</v>
      </c>
      <c r="I21" s="303">
        <f t="array" ref="I21">(SUMPRODUCT(1/(1+'LIQ Jahr1'!$C71:$C85),'LIQ Jahr1'!K71:K85))</f>
        <v>0</v>
      </c>
      <c r="J21" s="303">
        <f t="array" ref="J21">(SUMPRODUCT(1/(1+'LIQ Jahr1'!$C71:$C85),'LIQ Jahr1'!L71:L85))</f>
        <v>0</v>
      </c>
      <c r="K21" s="303">
        <f t="array" ref="K21">(SUMPRODUCT(1/(1+'LIQ Jahr1'!$C71:$C85),'LIQ Jahr1'!M71:M85))</f>
        <v>0</v>
      </c>
      <c r="L21" s="303">
        <f t="array" ref="L21">(SUMPRODUCT(1/(1+'LIQ Jahr1'!$C71:$C85),'LIQ Jahr1'!N71:N85))</f>
        <v>0</v>
      </c>
      <c r="M21" s="303">
        <f t="array" ref="M21">(SUMPRODUCT(1/(1+'LIQ Jahr1'!$C71:$C85),'LIQ Jahr1'!O71:O85))</f>
        <v>0</v>
      </c>
      <c r="N21" s="303">
        <f t="array" ref="N21">(SUMPRODUCT(1/(1+'LIQ Jahr1'!$C71:$C85),'LIQ Jahr1'!P71:P85))</f>
        <v>0</v>
      </c>
      <c r="O21" s="303">
        <f t="array" ref="O21">(SUMPRODUCT(1/(1+'LIQ Jahr1'!$C71:$C85),'LIQ Jahr1'!Q71:Q85))</f>
        <v>0</v>
      </c>
      <c r="P21" s="303">
        <f t="shared" si="3"/>
        <v>0</v>
      </c>
      <c r="Q21" s="109"/>
      <c r="R21" s="109"/>
      <c r="S21" s="109"/>
      <c r="T21" s="109"/>
      <c r="U21" s="335"/>
      <c r="V21" s="335"/>
      <c r="W21" s="335"/>
      <c r="X21" s="335"/>
      <c r="Y21" s="335"/>
      <c r="Z21" s="335"/>
    </row>
    <row r="22" ht="15.0" customHeight="1">
      <c r="A22" s="109"/>
      <c r="B22" s="109"/>
      <c r="C22" s="109" t="s">
        <v>486</v>
      </c>
      <c r="D22" s="303">
        <f>'LIQ Jahr1'!F89</f>
        <v>0</v>
      </c>
      <c r="E22" s="303">
        <f>'LIQ Jahr1'!G89</f>
        <v>0</v>
      </c>
      <c r="F22" s="303">
        <f>'LIQ Jahr1'!H89</f>
        <v>0</v>
      </c>
      <c r="G22" s="303">
        <f>'LIQ Jahr1'!I89</f>
        <v>0</v>
      </c>
      <c r="H22" s="303">
        <f>'LIQ Jahr1'!J89</f>
        <v>0</v>
      </c>
      <c r="I22" s="303">
        <f>'LIQ Jahr1'!K89</f>
        <v>0</v>
      </c>
      <c r="J22" s="303">
        <f>'LIQ Jahr1'!L89</f>
        <v>0</v>
      </c>
      <c r="K22" s="303">
        <f>'LIQ Jahr1'!M89</f>
        <v>0</v>
      </c>
      <c r="L22" s="303">
        <f>'LIQ Jahr1'!N89</f>
        <v>0</v>
      </c>
      <c r="M22" s="303">
        <f>'LIQ Jahr1'!O89</f>
        <v>0</v>
      </c>
      <c r="N22" s="303">
        <f>'LIQ Jahr1'!P89</f>
        <v>0</v>
      </c>
      <c r="O22" s="303">
        <f>'LIQ Jahr1'!Q89</f>
        <v>0</v>
      </c>
      <c r="P22" s="303">
        <f t="shared" si="3"/>
        <v>0</v>
      </c>
      <c r="Q22" s="109"/>
      <c r="R22" s="109"/>
      <c r="S22" s="109"/>
      <c r="T22" s="109"/>
      <c r="U22" s="335"/>
      <c r="V22" s="335"/>
      <c r="W22" s="335"/>
      <c r="X22" s="335"/>
      <c r="Y22" s="335"/>
      <c r="Z22" s="335"/>
    </row>
    <row r="23" ht="3.0" customHeight="1">
      <c r="A23" s="109"/>
      <c r="B23" s="109"/>
      <c r="C23" s="109"/>
      <c r="D23" s="303"/>
      <c r="E23" s="303"/>
      <c r="F23" s="303"/>
      <c r="G23" s="303"/>
      <c r="H23" s="303"/>
      <c r="I23" s="303"/>
      <c r="J23" s="303"/>
      <c r="K23" s="303"/>
      <c r="L23" s="303"/>
      <c r="M23" s="303"/>
      <c r="N23" s="303"/>
      <c r="O23" s="303"/>
      <c r="P23" s="303"/>
      <c r="Q23" s="109"/>
      <c r="R23" s="109"/>
      <c r="S23" s="109"/>
      <c r="T23" s="109"/>
      <c r="U23" s="335"/>
      <c r="V23" s="335"/>
      <c r="W23" s="335"/>
      <c r="X23" s="335"/>
      <c r="Y23" s="335"/>
      <c r="Z23" s="335"/>
    </row>
    <row r="24" ht="15.0" customHeight="1">
      <c r="A24" s="330" t="s">
        <v>341</v>
      </c>
      <c r="B24" s="331" t="s">
        <v>487</v>
      </c>
      <c r="C24" s="330"/>
      <c r="D24" s="243">
        <f>+HLOOKUP(D$5,matAFA,MATCH("Gesamt",'Investition AfA'!$A:$A,0)-ROW(matAFA)+1,0)</f>
        <v>0</v>
      </c>
      <c r="E24" s="243">
        <f>+HLOOKUP(E$5,matAFA,MATCH("Gesamt",'Investition AfA'!$A:$A,0)-ROW(matAFA)+1,0)</f>
        <v>0</v>
      </c>
      <c r="F24" s="243">
        <f>+HLOOKUP(F$5,matAFA,MATCH("Gesamt",'Investition AfA'!$A:$A,0)-ROW(matAFA)+1,0)</f>
        <v>0</v>
      </c>
      <c r="G24" s="243">
        <f>+HLOOKUP(G$5,matAFA,MATCH("Gesamt",'Investition AfA'!$A:$A,0)-ROW(matAFA)+1,0)</f>
        <v>0</v>
      </c>
      <c r="H24" s="243">
        <f>+HLOOKUP(H$5,matAFA,MATCH("Gesamt",'Investition AfA'!$A:$A,0)-ROW(matAFA)+1,0)</f>
        <v>0</v>
      </c>
      <c r="I24" s="243">
        <f>+HLOOKUP(I$5,matAFA,MATCH("Gesamt",'Investition AfA'!$A:$A,0)-ROW(matAFA)+1,0)</f>
        <v>0</v>
      </c>
      <c r="J24" s="243">
        <f>+HLOOKUP(J$5,matAFA,MATCH("Gesamt",'Investition AfA'!$A:$A,0)-ROW(matAFA)+1,0)</f>
        <v>0</v>
      </c>
      <c r="K24" s="243">
        <f>+HLOOKUP(K$5,matAFA,MATCH("Gesamt",'Investition AfA'!$A:$A,0)-ROW(matAFA)+1,0)</f>
        <v>0</v>
      </c>
      <c r="L24" s="243">
        <f>+HLOOKUP(L$5,matAFA,MATCH("Gesamt",'Investition AfA'!$A:$A,0)-ROW(matAFA)+1,0)</f>
        <v>0</v>
      </c>
      <c r="M24" s="243">
        <f>+HLOOKUP(M$5,matAFA,MATCH("Gesamt",'Investition AfA'!$A:$A,0)-ROW(matAFA)+1,0)</f>
        <v>0</v>
      </c>
      <c r="N24" s="243">
        <f>+HLOOKUP(N$5,matAFA,MATCH("Gesamt",'Investition AfA'!$A:$A,0)-ROW(matAFA)+1,0)</f>
        <v>0</v>
      </c>
      <c r="O24" s="243">
        <f>+HLOOKUP(O$5,matAFA,MATCH("Gesamt",'Investition AfA'!$A:$A,0)-ROW(matAFA)+1,0)</f>
        <v>0</v>
      </c>
      <c r="P24" s="243">
        <f>D24+E24+F24+G24+H24+I24+J24+K24+L24+M24+N24+O24</f>
        <v>0</v>
      </c>
      <c r="Q24" s="109"/>
      <c r="R24" s="109"/>
      <c r="S24" s="109"/>
      <c r="T24" s="109"/>
      <c r="U24" s="335"/>
      <c r="V24" s="335"/>
      <c r="W24" s="335"/>
      <c r="X24" s="335"/>
      <c r="Y24" s="335"/>
      <c r="Z24" s="335"/>
    </row>
    <row r="25" ht="3.0" customHeight="1">
      <c r="A25" s="109"/>
      <c r="B25" s="336"/>
      <c r="C25" s="109"/>
      <c r="D25" s="303"/>
      <c r="E25" s="303"/>
      <c r="F25" s="303"/>
      <c r="G25" s="303"/>
      <c r="H25" s="303"/>
      <c r="I25" s="303"/>
      <c r="J25" s="303"/>
      <c r="K25" s="303"/>
      <c r="L25" s="303"/>
      <c r="M25" s="303"/>
      <c r="N25" s="303"/>
      <c r="O25" s="303"/>
      <c r="P25" s="303"/>
      <c r="Q25" s="109"/>
      <c r="R25" s="109"/>
      <c r="S25" s="109"/>
      <c r="T25" s="109"/>
      <c r="U25" s="335"/>
      <c r="V25" s="335"/>
      <c r="W25" s="335"/>
      <c r="X25" s="335"/>
      <c r="Y25" s="335"/>
      <c r="Z25" s="335"/>
    </row>
    <row r="26" ht="15.0" customHeight="1">
      <c r="A26" s="330" t="s">
        <v>345</v>
      </c>
      <c r="B26" s="331" t="s">
        <v>488</v>
      </c>
      <c r="C26" s="330"/>
      <c r="D26" s="243">
        <f>'LIQ Jahr1'!F103</f>
        <v>0</v>
      </c>
      <c r="E26" s="243">
        <f>'LIQ Jahr1'!G103</f>
        <v>0</v>
      </c>
      <c r="F26" s="243">
        <f>'LIQ Jahr1'!H103</f>
        <v>0</v>
      </c>
      <c r="G26" s="243">
        <f>'LIQ Jahr1'!I103</f>
        <v>0</v>
      </c>
      <c r="H26" s="243">
        <f>'LIQ Jahr1'!J103</f>
        <v>0</v>
      </c>
      <c r="I26" s="243">
        <f>'LIQ Jahr1'!K103</f>
        <v>0</v>
      </c>
      <c r="J26" s="243">
        <f>'LIQ Jahr1'!L103</f>
        <v>0</v>
      </c>
      <c r="K26" s="243">
        <f>'LIQ Jahr1'!M103</f>
        <v>0</v>
      </c>
      <c r="L26" s="243">
        <f>'LIQ Jahr1'!N103</f>
        <v>0</v>
      </c>
      <c r="M26" s="243">
        <f>'LIQ Jahr1'!O103</f>
        <v>0</v>
      </c>
      <c r="N26" s="243">
        <f>'LIQ Jahr1'!P103</f>
        <v>0</v>
      </c>
      <c r="O26" s="243">
        <f>'LIQ Jahr1'!Q103</f>
        <v>0</v>
      </c>
      <c r="P26" s="243">
        <f>D26+E26+F26+G26+H26+I26+J26+K26+L26+M26+N26+O26</f>
        <v>0</v>
      </c>
      <c r="Q26" s="109"/>
      <c r="R26" s="109"/>
      <c r="S26" s="109"/>
      <c r="T26" s="109"/>
      <c r="U26" s="335"/>
      <c r="V26" s="335"/>
      <c r="W26" s="335"/>
      <c r="X26" s="335"/>
      <c r="Y26" s="335"/>
      <c r="Z26" s="335"/>
    </row>
    <row r="27" ht="3.0" customHeight="1">
      <c r="A27" s="109"/>
      <c r="B27" s="336"/>
      <c r="C27" s="109"/>
      <c r="D27" s="303"/>
      <c r="E27" s="303"/>
      <c r="F27" s="303"/>
      <c r="G27" s="303"/>
      <c r="H27" s="303"/>
      <c r="I27" s="303"/>
      <c r="J27" s="303"/>
      <c r="K27" s="303"/>
      <c r="L27" s="303"/>
      <c r="M27" s="303"/>
      <c r="N27" s="303"/>
      <c r="O27" s="303"/>
      <c r="P27" s="303"/>
      <c r="Q27" s="109"/>
      <c r="R27" s="109"/>
      <c r="S27" s="109"/>
      <c r="T27" s="109"/>
      <c r="U27" s="335"/>
      <c r="V27" s="335"/>
      <c r="W27" s="335"/>
      <c r="X27" s="335"/>
      <c r="Y27" s="335"/>
      <c r="Z27" s="335"/>
    </row>
    <row r="28" ht="15.75" customHeight="1">
      <c r="A28" s="109"/>
      <c r="B28" s="109"/>
      <c r="C28" s="109"/>
      <c r="D28" s="303"/>
      <c r="E28" s="303"/>
      <c r="F28" s="303"/>
      <c r="G28" s="303"/>
      <c r="H28" s="303"/>
      <c r="I28" s="303"/>
      <c r="J28" s="303"/>
      <c r="K28" s="303"/>
      <c r="L28" s="303"/>
      <c r="M28" s="303"/>
      <c r="N28" s="303"/>
      <c r="O28" s="303"/>
      <c r="P28" s="303"/>
      <c r="Q28" s="109"/>
      <c r="R28" s="109"/>
      <c r="S28" s="109"/>
      <c r="T28" s="109"/>
    </row>
    <row r="29" ht="30.0" customHeight="1">
      <c r="A29" s="337" t="s">
        <v>347</v>
      </c>
      <c r="B29" s="338" t="s">
        <v>490</v>
      </c>
      <c r="C29" s="339"/>
      <c r="D29" s="340">
        <f t="shared" ref="D29:O29" si="4">D9+D11-D13-D15-D17-D24-D26</f>
        <v>0</v>
      </c>
      <c r="E29" s="340">
        <f t="shared" si="4"/>
        <v>0</v>
      </c>
      <c r="F29" s="340">
        <f t="shared" si="4"/>
        <v>0</v>
      </c>
      <c r="G29" s="340">
        <f t="shared" si="4"/>
        <v>0</v>
      </c>
      <c r="H29" s="340">
        <f t="shared" si="4"/>
        <v>0</v>
      </c>
      <c r="I29" s="340">
        <f t="shared" si="4"/>
        <v>0</v>
      </c>
      <c r="J29" s="340">
        <f t="shared" si="4"/>
        <v>0</v>
      </c>
      <c r="K29" s="340">
        <f t="shared" si="4"/>
        <v>0</v>
      </c>
      <c r="L29" s="340">
        <f t="shared" si="4"/>
        <v>0</v>
      </c>
      <c r="M29" s="340">
        <f t="shared" si="4"/>
        <v>0</v>
      </c>
      <c r="N29" s="340">
        <f t="shared" si="4"/>
        <v>0</v>
      </c>
      <c r="O29" s="340">
        <f t="shared" si="4"/>
        <v>0</v>
      </c>
      <c r="P29" s="340">
        <f>D29+E29+F29+G29+H29+I29+J29+K29+L29+M29+N29+O29</f>
        <v>0</v>
      </c>
      <c r="Q29" s="341"/>
      <c r="R29" s="40"/>
      <c r="S29" s="40"/>
      <c r="T29" s="40"/>
      <c r="U29" s="342"/>
      <c r="V29" s="342"/>
      <c r="W29" s="342"/>
      <c r="X29" s="342"/>
      <c r="Y29" s="342"/>
      <c r="Z29" s="342"/>
    </row>
    <row r="30" ht="15.75" customHeight="1">
      <c r="A30" s="109"/>
      <c r="B30" s="109"/>
      <c r="C30" s="109"/>
      <c r="D30" s="303"/>
      <c r="E30" s="303"/>
      <c r="F30" s="303"/>
      <c r="G30" s="303"/>
      <c r="H30" s="303"/>
      <c r="I30" s="303"/>
      <c r="J30" s="303"/>
      <c r="K30" s="303"/>
      <c r="L30" s="303"/>
      <c r="M30" s="303"/>
      <c r="N30" s="303"/>
      <c r="O30" s="303"/>
      <c r="P30" s="303"/>
      <c r="Q30" s="109"/>
      <c r="R30" s="109"/>
      <c r="S30" s="109"/>
      <c r="T30" s="109"/>
    </row>
    <row r="31" ht="15.75" customHeight="1">
      <c r="A31" s="109"/>
      <c r="B31" s="109"/>
      <c r="C31" s="109"/>
      <c r="D31" s="109"/>
      <c r="E31" s="109"/>
      <c r="F31" s="109"/>
      <c r="G31" s="109"/>
      <c r="H31" s="109"/>
      <c r="I31" s="109"/>
      <c r="J31" s="109"/>
      <c r="K31" s="109"/>
      <c r="L31" s="109"/>
      <c r="M31" s="109"/>
      <c r="N31" s="109"/>
      <c r="O31" s="109"/>
      <c r="P31" s="109"/>
      <c r="Q31" s="109"/>
      <c r="R31" s="109"/>
      <c r="S31" s="109"/>
      <c r="T31" s="109"/>
    </row>
    <row r="32" ht="15.75" customHeight="1">
      <c r="A32" s="109"/>
      <c r="B32" s="109"/>
      <c r="C32" s="109"/>
      <c r="D32" s="109"/>
      <c r="E32" s="109"/>
      <c r="F32" s="109"/>
      <c r="G32" s="109"/>
      <c r="H32" s="109"/>
      <c r="I32" s="109"/>
      <c r="J32" s="109"/>
      <c r="K32" s="109"/>
      <c r="L32" s="109"/>
      <c r="M32" s="109"/>
      <c r="N32" s="109"/>
      <c r="O32" s="333"/>
      <c r="P32" s="304"/>
      <c r="Q32" s="109"/>
      <c r="R32" s="109"/>
      <c r="S32" s="109"/>
      <c r="T32" s="109"/>
    </row>
    <row r="33" ht="15.75" customHeight="1">
      <c r="A33" s="109"/>
      <c r="B33" s="109"/>
      <c r="C33" s="109"/>
      <c r="D33" s="109"/>
      <c r="E33" s="109"/>
      <c r="F33" s="109"/>
      <c r="G33" s="109"/>
      <c r="H33" s="109"/>
      <c r="I33" s="109"/>
      <c r="J33" s="109"/>
      <c r="K33" s="109"/>
      <c r="L33" s="109"/>
      <c r="M33" s="109"/>
      <c r="N33" s="109"/>
      <c r="O33" s="109"/>
      <c r="P33" s="304"/>
      <c r="Q33" s="109"/>
      <c r="R33" s="109"/>
      <c r="S33" s="109"/>
      <c r="T33" s="109"/>
    </row>
    <row r="34" ht="15.75" customHeight="1">
      <c r="A34" s="109"/>
      <c r="B34" s="109"/>
      <c r="C34" s="109"/>
      <c r="D34" s="109"/>
      <c r="E34" s="109"/>
      <c r="F34" s="109"/>
      <c r="G34" s="109"/>
      <c r="H34" s="109"/>
      <c r="I34" s="109"/>
      <c r="J34" s="109"/>
      <c r="K34" s="109"/>
      <c r="L34" s="109"/>
      <c r="M34" s="109"/>
      <c r="N34" s="109"/>
      <c r="O34" s="109"/>
      <c r="P34" s="304"/>
      <c r="Q34" s="109"/>
      <c r="R34" s="109"/>
      <c r="S34" s="109"/>
      <c r="T34" s="109"/>
    </row>
    <row r="35" ht="15.75" customHeight="1">
      <c r="A35" s="109"/>
      <c r="B35" s="109"/>
      <c r="C35" s="109"/>
      <c r="D35" s="109"/>
      <c r="E35" s="109"/>
      <c r="F35" s="109"/>
      <c r="G35" s="109"/>
      <c r="H35" s="109"/>
      <c r="I35" s="109"/>
      <c r="J35" s="109"/>
      <c r="K35" s="109"/>
      <c r="L35" s="109"/>
      <c r="M35" s="109"/>
      <c r="N35" s="109"/>
      <c r="O35" s="109"/>
      <c r="P35" s="304"/>
      <c r="Q35" s="109"/>
      <c r="R35" s="109"/>
      <c r="S35" s="109"/>
      <c r="T35" s="109"/>
    </row>
    <row r="36" ht="15.75" customHeight="1">
      <c r="A36" s="109"/>
      <c r="B36" s="109"/>
      <c r="C36" s="109"/>
      <c r="D36" s="109"/>
      <c r="E36" s="109"/>
      <c r="F36" s="109"/>
      <c r="G36" s="109"/>
      <c r="H36" s="109"/>
      <c r="I36" s="109"/>
      <c r="J36" s="109"/>
      <c r="K36" s="109"/>
      <c r="L36" s="109"/>
      <c r="M36" s="109"/>
      <c r="N36" s="109"/>
      <c r="O36" s="109"/>
      <c r="P36" s="304"/>
      <c r="Q36" s="109"/>
      <c r="R36" s="109"/>
      <c r="S36" s="109"/>
      <c r="T36" s="109"/>
    </row>
    <row r="37" ht="15.75" customHeight="1">
      <c r="A37" s="109"/>
      <c r="B37" s="109"/>
      <c r="C37" s="109"/>
      <c r="D37" s="109"/>
      <c r="E37" s="109"/>
      <c r="F37" s="109"/>
      <c r="G37" s="109"/>
      <c r="H37" s="109"/>
      <c r="I37" s="109"/>
      <c r="J37" s="109"/>
      <c r="K37" s="109"/>
      <c r="L37" s="109"/>
      <c r="M37" s="109"/>
      <c r="N37" s="109"/>
      <c r="O37" s="333"/>
      <c r="P37" s="304"/>
      <c r="Q37" s="109"/>
      <c r="R37" s="109"/>
      <c r="S37" s="109"/>
      <c r="T37" s="109"/>
    </row>
    <row r="38" ht="15.75" customHeight="1">
      <c r="A38" s="109"/>
      <c r="B38" s="109"/>
      <c r="C38" s="109"/>
      <c r="D38" s="109"/>
      <c r="E38" s="109"/>
      <c r="F38" s="109"/>
      <c r="G38" s="109"/>
      <c r="H38" s="109"/>
      <c r="I38" s="109"/>
      <c r="J38" s="109"/>
      <c r="K38" s="109"/>
      <c r="L38" s="109"/>
      <c r="M38" s="109"/>
      <c r="N38" s="109"/>
      <c r="O38" s="109"/>
      <c r="P38" s="304"/>
      <c r="Q38" s="109"/>
      <c r="R38" s="109"/>
      <c r="S38" s="109"/>
      <c r="T38" s="109"/>
    </row>
    <row r="39" ht="15.75" customHeight="1">
      <c r="A39" s="109"/>
      <c r="B39" s="109"/>
      <c r="C39" s="109"/>
      <c r="D39" s="109"/>
      <c r="E39" s="109"/>
      <c r="F39" s="109"/>
      <c r="G39" s="109"/>
      <c r="H39" s="109"/>
      <c r="I39" s="109"/>
      <c r="J39" s="109"/>
      <c r="K39" s="109"/>
      <c r="L39" s="109"/>
      <c r="M39" s="109"/>
      <c r="N39" s="109"/>
      <c r="O39" s="109"/>
      <c r="P39" s="304"/>
      <c r="Q39" s="109"/>
      <c r="R39" s="109"/>
      <c r="S39" s="109"/>
      <c r="T39" s="109"/>
    </row>
    <row r="40" ht="15.75" customHeight="1">
      <c r="A40" s="109"/>
      <c r="B40" s="109"/>
      <c r="C40" s="109"/>
      <c r="D40" s="109"/>
      <c r="E40" s="109"/>
      <c r="F40" s="109"/>
      <c r="G40" s="109"/>
      <c r="H40" s="109"/>
      <c r="I40" s="109"/>
      <c r="J40" s="109"/>
      <c r="K40" s="109"/>
      <c r="L40" s="109"/>
      <c r="M40" s="109"/>
      <c r="N40" s="109"/>
      <c r="O40" s="109"/>
      <c r="P40" s="304"/>
      <c r="Q40" s="109"/>
      <c r="R40" s="109"/>
      <c r="S40" s="109"/>
      <c r="T40" s="109"/>
    </row>
    <row r="41" ht="15.75" customHeight="1">
      <c r="A41" s="109"/>
      <c r="B41" s="109"/>
      <c r="C41" s="109"/>
      <c r="D41" s="109"/>
      <c r="E41" s="109"/>
      <c r="F41" s="109"/>
      <c r="G41" s="109"/>
      <c r="H41" s="109"/>
      <c r="I41" s="109"/>
      <c r="J41" s="109"/>
      <c r="K41" s="109"/>
      <c r="L41" s="109"/>
      <c r="M41" s="109"/>
      <c r="N41" s="109"/>
      <c r="O41" s="109"/>
      <c r="P41" s="304"/>
      <c r="Q41" s="109"/>
      <c r="R41" s="109"/>
      <c r="S41" s="109"/>
      <c r="T41" s="109"/>
    </row>
    <row r="42" ht="15.75" customHeight="1">
      <c r="A42" s="109"/>
      <c r="B42" s="109"/>
      <c r="C42" s="109"/>
      <c r="D42" s="109"/>
      <c r="E42" s="109"/>
      <c r="F42" s="109"/>
      <c r="G42" s="109"/>
      <c r="H42" s="109"/>
      <c r="I42" s="109"/>
      <c r="J42" s="109"/>
      <c r="K42" s="109"/>
      <c r="L42" s="109"/>
      <c r="M42" s="109"/>
      <c r="N42" s="109"/>
      <c r="O42" s="109"/>
      <c r="P42" s="109"/>
      <c r="Q42" s="109"/>
      <c r="R42" s="109"/>
      <c r="S42" s="109"/>
      <c r="T42" s="109"/>
    </row>
    <row r="43" ht="15.75" customHeight="1">
      <c r="A43" s="109"/>
      <c r="B43" s="109"/>
      <c r="C43" s="109"/>
      <c r="D43" s="109"/>
      <c r="E43" s="109"/>
      <c r="F43" s="109"/>
      <c r="G43" s="109"/>
      <c r="H43" s="109"/>
      <c r="I43" s="109"/>
      <c r="J43" s="109"/>
      <c r="K43" s="109"/>
      <c r="L43" s="109"/>
      <c r="M43" s="109"/>
      <c r="N43" s="109"/>
      <c r="O43" s="109"/>
      <c r="P43" s="109"/>
      <c r="Q43" s="109"/>
      <c r="R43" s="109"/>
      <c r="S43" s="109"/>
      <c r="T43" s="109"/>
    </row>
    <row r="44" ht="15.75" customHeight="1">
      <c r="A44" s="109"/>
      <c r="B44" s="109"/>
      <c r="C44" s="109"/>
      <c r="D44" s="109"/>
      <c r="E44" s="109"/>
      <c r="F44" s="109"/>
      <c r="G44" s="109"/>
      <c r="H44" s="109"/>
      <c r="I44" s="109"/>
      <c r="J44" s="109"/>
      <c r="K44" s="109"/>
      <c r="L44" s="109"/>
      <c r="M44" s="109"/>
      <c r="N44" s="109"/>
      <c r="O44" s="109"/>
      <c r="P44" s="109"/>
      <c r="Q44" s="109"/>
      <c r="R44" s="109"/>
      <c r="S44" s="109"/>
      <c r="T44" s="109"/>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44"/>
    <col customWidth="1" min="2" max="2" width="4.0"/>
    <col customWidth="1" min="3" max="3" width="30.0"/>
    <col customWidth="1" min="4" max="15" width="10.44"/>
    <col customWidth="1" min="16" max="16" width="12.56"/>
    <col customWidth="1" min="17" max="17" width="8.22"/>
  </cols>
  <sheetData>
    <row r="1" ht="35.25" customHeight="1">
      <c r="A1" s="3"/>
      <c r="B1" s="5"/>
      <c r="C1" s="5"/>
      <c r="D1" s="308"/>
      <c r="E1" s="308"/>
      <c r="F1" s="308"/>
      <c r="G1" s="308"/>
      <c r="H1" s="308"/>
      <c r="I1" s="308"/>
      <c r="J1" s="308"/>
      <c r="K1" s="308"/>
      <c r="L1" s="308"/>
      <c r="M1" s="308"/>
      <c r="N1" s="308"/>
      <c r="O1" s="308"/>
      <c r="P1" s="163"/>
      <c r="Q1" s="310"/>
      <c r="R1" s="165"/>
      <c r="S1" s="165"/>
      <c r="T1" s="165"/>
      <c r="U1" s="313"/>
      <c r="V1" s="313"/>
      <c r="W1" s="313"/>
      <c r="X1" s="313"/>
      <c r="Y1" s="313"/>
      <c r="Z1" s="313"/>
    </row>
    <row r="2" ht="22.5" customHeight="1">
      <c r="A2" s="19" t="s">
        <v>483</v>
      </c>
      <c r="B2" s="5"/>
      <c r="C2" s="5"/>
      <c r="D2" s="308"/>
      <c r="E2" s="308"/>
      <c r="F2" s="308"/>
      <c r="G2" s="308"/>
      <c r="H2" s="308"/>
      <c r="I2" s="308"/>
      <c r="J2" s="308"/>
      <c r="K2" s="308"/>
      <c r="L2" s="308"/>
      <c r="M2" s="308"/>
      <c r="N2" s="308"/>
      <c r="O2" s="308"/>
      <c r="P2" s="163"/>
      <c r="Q2" s="310"/>
      <c r="R2" s="165"/>
      <c r="S2" s="165"/>
      <c r="T2" s="165"/>
      <c r="U2" s="313"/>
      <c r="V2" s="313"/>
      <c r="W2" s="313"/>
      <c r="X2" s="313"/>
      <c r="Y2" s="313"/>
      <c r="Z2" s="313"/>
    </row>
    <row r="3" ht="13.5" customHeight="1">
      <c r="A3" s="23" t="s">
        <v>470</v>
      </c>
      <c r="B3" s="5"/>
      <c r="C3" s="5"/>
      <c r="D3" s="308"/>
      <c r="E3" s="308"/>
      <c r="F3" s="308"/>
      <c r="G3" s="308"/>
      <c r="H3" s="308"/>
      <c r="I3" s="308"/>
      <c r="J3" s="308"/>
      <c r="K3" s="308"/>
      <c r="L3" s="308"/>
      <c r="M3" s="308"/>
      <c r="N3" s="308"/>
      <c r="O3" s="308"/>
      <c r="P3" s="163"/>
      <c r="Q3" s="310"/>
      <c r="R3" s="165"/>
      <c r="S3" s="165"/>
      <c r="T3" s="165"/>
      <c r="U3" s="313"/>
      <c r="V3" s="313"/>
      <c r="W3" s="313"/>
      <c r="X3" s="313"/>
      <c r="Y3" s="313"/>
      <c r="Z3" s="313"/>
    </row>
    <row r="4" ht="15.75" customHeight="1">
      <c r="A4" s="26" t="s">
        <v>471</v>
      </c>
      <c r="B4" s="27"/>
      <c r="C4" s="27"/>
      <c r="D4" s="314"/>
      <c r="E4" s="314"/>
      <c r="F4" s="314"/>
      <c r="G4" s="314"/>
      <c r="H4" s="314"/>
      <c r="I4" s="314"/>
      <c r="J4" s="314"/>
      <c r="K4" s="314"/>
      <c r="L4" s="314"/>
      <c r="M4" s="314"/>
      <c r="N4" s="314"/>
      <c r="O4" s="314"/>
      <c r="P4" s="170"/>
      <c r="Q4" s="310"/>
      <c r="R4" s="165"/>
      <c r="S4" s="165"/>
      <c r="T4" s="165"/>
      <c r="U4" s="313"/>
      <c r="V4" s="313"/>
      <c r="W4" s="313"/>
      <c r="X4" s="313"/>
      <c r="Y4" s="313"/>
      <c r="Z4" s="313"/>
    </row>
    <row r="5" ht="21.75" customHeight="1">
      <c r="A5" s="33" t="str">
        <f>"GuV "&amp;+YEAR(EDATE(iDat,12))</f>
        <v>GuV 2028</v>
      </c>
      <c r="B5" s="35"/>
      <c r="C5" s="35"/>
      <c r="D5" s="315">
        <f>+EDATE(iDat,D6-1+12)</f>
        <v>46753</v>
      </c>
      <c r="E5" s="315">
        <f>+EDATE(iDat,E6-1+12)</f>
        <v>46784</v>
      </c>
      <c r="F5" s="315">
        <f>+EDATE(iDat,F6-1+12)</f>
        <v>46813</v>
      </c>
      <c r="G5" s="315">
        <f>+EDATE(iDat,G6-1+12)</f>
        <v>46844</v>
      </c>
      <c r="H5" s="315">
        <f>+EDATE(iDat,H6-1+12)</f>
        <v>46874</v>
      </c>
      <c r="I5" s="315">
        <f>+EDATE(iDat,I6-1+12)</f>
        <v>46905</v>
      </c>
      <c r="J5" s="315">
        <f>+EDATE(iDat,J6-1+12)</f>
        <v>46935</v>
      </c>
      <c r="K5" s="315">
        <f>+EDATE(iDat,K6-1+12)</f>
        <v>46966</v>
      </c>
      <c r="L5" s="315">
        <f>+EDATE(iDat,L6-1+12)</f>
        <v>46997</v>
      </c>
      <c r="M5" s="315">
        <f>+EDATE(iDat,M6-1+12)</f>
        <v>47027</v>
      </c>
      <c r="N5" s="315">
        <f>+EDATE(iDat,N6-1+12)</f>
        <v>47058</v>
      </c>
      <c r="O5" s="315">
        <f>+EDATE(iDat,O6-1+12)</f>
        <v>47088</v>
      </c>
      <c r="P5" s="174" t="s">
        <v>219</v>
      </c>
      <c r="Q5" s="310"/>
      <c r="R5" s="165"/>
      <c r="S5" s="165"/>
      <c r="T5" s="165"/>
      <c r="U5" s="313"/>
      <c r="V5" s="313"/>
      <c r="W5" s="313"/>
      <c r="X5" s="313"/>
      <c r="Y5" s="313"/>
      <c r="Z5" s="313"/>
    </row>
    <row r="6" ht="2.25" customHeight="1">
      <c r="A6" s="316"/>
      <c r="B6" s="316"/>
      <c r="C6" s="316"/>
      <c r="D6" s="317">
        <v>1.0</v>
      </c>
      <c r="E6" s="317">
        <f t="shared" ref="E6:O6" si="1">+D6+1</f>
        <v>2</v>
      </c>
      <c r="F6" s="317">
        <f t="shared" si="1"/>
        <v>3</v>
      </c>
      <c r="G6" s="317">
        <f t="shared" si="1"/>
        <v>4</v>
      </c>
      <c r="H6" s="317">
        <f t="shared" si="1"/>
        <v>5</v>
      </c>
      <c r="I6" s="317">
        <f t="shared" si="1"/>
        <v>6</v>
      </c>
      <c r="J6" s="317">
        <f t="shared" si="1"/>
        <v>7</v>
      </c>
      <c r="K6" s="317">
        <f t="shared" si="1"/>
        <v>8</v>
      </c>
      <c r="L6" s="317">
        <f t="shared" si="1"/>
        <v>9</v>
      </c>
      <c r="M6" s="317">
        <f t="shared" si="1"/>
        <v>10</v>
      </c>
      <c r="N6" s="317">
        <f t="shared" si="1"/>
        <v>11</v>
      </c>
      <c r="O6" s="317">
        <f t="shared" si="1"/>
        <v>12</v>
      </c>
      <c r="P6" s="318" t="str">
        <f>"1-12"</f>
        <v>1-12</v>
      </c>
      <c r="Q6" s="319"/>
      <c r="R6" s="56"/>
      <c r="S6" s="56"/>
      <c r="T6" s="56"/>
      <c r="U6" s="189"/>
      <c r="V6" s="189"/>
      <c r="W6" s="189"/>
      <c r="X6" s="189"/>
      <c r="Y6" s="189"/>
      <c r="Z6" s="189"/>
    </row>
    <row r="7" ht="31.5" customHeight="1">
      <c r="A7" s="320"/>
      <c r="B7" s="320"/>
      <c r="C7" s="320"/>
      <c r="D7" s="321"/>
      <c r="E7" s="322"/>
      <c r="F7" s="323"/>
      <c r="G7" s="323"/>
      <c r="H7" s="323"/>
      <c r="I7" s="323"/>
      <c r="J7" s="323"/>
      <c r="K7" s="323"/>
      <c r="L7" s="323"/>
      <c r="M7" s="323"/>
      <c r="N7" s="323"/>
      <c r="O7" s="323"/>
      <c r="P7" s="323"/>
      <c r="Q7" s="324"/>
      <c r="R7" s="325"/>
      <c r="S7" s="326"/>
      <c r="T7" s="56"/>
      <c r="U7" s="63"/>
      <c r="V7" s="63"/>
      <c r="W7" s="63"/>
      <c r="X7" s="63"/>
      <c r="Y7" s="63"/>
      <c r="Z7" s="63"/>
    </row>
    <row r="8" ht="7.5" customHeight="1">
      <c r="A8" s="15"/>
      <c r="B8" s="327"/>
      <c r="C8" s="109"/>
      <c r="D8" s="328"/>
      <c r="E8" s="328"/>
      <c r="F8" s="328"/>
      <c r="G8" s="328"/>
      <c r="H8" s="328"/>
      <c r="I8" s="328"/>
      <c r="J8" s="328"/>
      <c r="K8" s="328"/>
      <c r="L8" s="328"/>
      <c r="M8" s="328"/>
      <c r="N8" s="328"/>
      <c r="O8" s="328"/>
      <c r="P8" s="329"/>
      <c r="Q8" s="56"/>
      <c r="R8" s="56"/>
      <c r="S8" s="56"/>
      <c r="T8" s="56"/>
      <c r="U8" s="189"/>
      <c r="V8" s="189"/>
      <c r="W8" s="189"/>
      <c r="X8" s="189"/>
      <c r="Y8" s="189"/>
      <c r="Z8" s="189"/>
    </row>
    <row r="9" ht="15.0" customHeight="1">
      <c r="A9" s="330" t="s">
        <v>256</v>
      </c>
      <c r="B9" s="331" t="s">
        <v>474</v>
      </c>
      <c r="C9" s="330"/>
      <c r="D9" s="243">
        <f t="array" ref="D9">(SUMPRODUCT(1/(1+'LIQ Jahr2'!$C12:$C16),'LIQ Jahr2'!F12:F16))+(SUMPRODUCT(1/(1+'LIQ Jahr2'!$C19:$C23),'LIQ Jahr2'!F19:F23))</f>
        <v>0</v>
      </c>
      <c r="E9" s="243">
        <f t="array" ref="E9">(SUMPRODUCT(1/(1+'LIQ Jahr2'!$C12:$C16),'LIQ Jahr2'!G12:G16))+(SUMPRODUCT(1/(1+'LIQ Jahr2'!$C19:$C23),'LIQ Jahr2'!G19:G23))</f>
        <v>0</v>
      </c>
      <c r="F9" s="243">
        <f t="array" ref="F9">(SUMPRODUCT(1/(1+'LIQ Jahr2'!$C12:$C16),'LIQ Jahr2'!H12:H16))+(SUMPRODUCT(1/(1+'LIQ Jahr2'!$C19:$C23),'LIQ Jahr2'!H19:H23))</f>
        <v>0</v>
      </c>
      <c r="G9" s="243">
        <f t="array" ref="G9">(SUMPRODUCT(1/(1+'LIQ Jahr2'!$C12:$C16),'LIQ Jahr2'!I12:I16))+(SUMPRODUCT(1/(1+'LIQ Jahr2'!$C19:$C23),'LIQ Jahr2'!I19:I23))</f>
        <v>0</v>
      </c>
      <c r="H9" s="243">
        <f t="array" ref="H9">(SUMPRODUCT(1/(1+'LIQ Jahr2'!$C12:$C16),'LIQ Jahr2'!J12:J16))+(SUMPRODUCT(1/(1+'LIQ Jahr2'!$C19:$C23),'LIQ Jahr2'!J19:J23))</f>
        <v>0</v>
      </c>
      <c r="I9" s="243">
        <f t="array" ref="I9">(SUMPRODUCT(1/(1+'LIQ Jahr2'!$C12:$C16),'LIQ Jahr2'!K12:K16))+(SUMPRODUCT(1/(1+'LIQ Jahr2'!$C19:$C23),'LIQ Jahr2'!K19:K23))</f>
        <v>0</v>
      </c>
      <c r="J9" s="243">
        <f t="array" ref="J9">(SUMPRODUCT(1/(1+'LIQ Jahr2'!$C12:$C16),'LIQ Jahr2'!L12:L16))+(SUMPRODUCT(1/(1+'LIQ Jahr2'!$C19:$C23),'LIQ Jahr2'!L19:L23))</f>
        <v>0</v>
      </c>
      <c r="K9" s="243">
        <f t="array" ref="K9">(SUMPRODUCT(1/(1+'LIQ Jahr2'!$C12:$C16),'LIQ Jahr2'!M12:M16))+(SUMPRODUCT(1/(1+'LIQ Jahr2'!$C19:$C23),'LIQ Jahr2'!M19:M23))</f>
        <v>0</v>
      </c>
      <c r="L9" s="243">
        <f t="array" ref="L9">(SUMPRODUCT(1/(1+'LIQ Jahr2'!$C12:$C16),'LIQ Jahr2'!N12:N16))+(SUMPRODUCT(1/(1+'LIQ Jahr2'!$C19:$C23),'LIQ Jahr2'!N19:N23))</f>
        <v>0</v>
      </c>
      <c r="M9" s="243">
        <f t="array" ref="M9">(SUMPRODUCT(1/(1+'LIQ Jahr2'!$C12:$C16),'LIQ Jahr2'!O12:O16))+(SUMPRODUCT(1/(1+'LIQ Jahr2'!$C19:$C23),'LIQ Jahr2'!O19:O23))</f>
        <v>0</v>
      </c>
      <c r="N9" s="243">
        <f t="array" ref="N9">(SUMPRODUCT(1/(1+'LIQ Jahr2'!$C12:$C16),'LIQ Jahr2'!P12:P16))+(SUMPRODUCT(1/(1+'LIQ Jahr2'!$C19:$C23),'LIQ Jahr2'!P19:P23))</f>
        <v>0</v>
      </c>
      <c r="O9" s="243">
        <f t="array" ref="O9">(SUMPRODUCT(1/(1+'LIQ Jahr2'!$C12:$C16),'LIQ Jahr2'!Q12:Q16))+(SUMPRODUCT(1/(1+'LIQ Jahr2'!$C19:$C23),'LIQ Jahr2'!Q19:Q23))</f>
        <v>0</v>
      </c>
      <c r="P9" s="243">
        <f>D9+E9+F9+G9+H9+I9+J9+K9+L9+M9+N9+O9</f>
        <v>0</v>
      </c>
      <c r="Q9" s="109"/>
      <c r="R9" s="109"/>
      <c r="S9" s="109"/>
      <c r="T9" s="109"/>
      <c r="U9" s="335"/>
      <c r="V9" s="335"/>
      <c r="W9" s="335"/>
      <c r="X9" s="335"/>
      <c r="Y9" s="335"/>
      <c r="Z9" s="335"/>
    </row>
    <row r="10" ht="3.0" customHeight="1">
      <c r="A10" s="109"/>
      <c r="B10" s="336"/>
      <c r="C10" s="109"/>
      <c r="D10" s="303"/>
      <c r="E10" s="303"/>
      <c r="F10" s="303"/>
      <c r="G10" s="303"/>
      <c r="H10" s="303"/>
      <c r="I10" s="303"/>
      <c r="J10" s="303"/>
      <c r="K10" s="303"/>
      <c r="L10" s="303"/>
      <c r="M10" s="303"/>
      <c r="N10" s="303"/>
      <c r="O10" s="303"/>
      <c r="P10" s="303"/>
      <c r="Q10" s="109"/>
      <c r="R10" s="109"/>
      <c r="S10" s="109"/>
      <c r="T10" s="109"/>
      <c r="U10" s="335"/>
      <c r="V10" s="335"/>
      <c r="W10" s="335"/>
      <c r="X10" s="335"/>
      <c r="Y10" s="335"/>
      <c r="Z10" s="335"/>
    </row>
    <row r="11" ht="15.0" customHeight="1">
      <c r="A11" s="330" t="s">
        <v>280</v>
      </c>
      <c r="B11" s="331" t="s">
        <v>481</v>
      </c>
      <c r="C11" s="330"/>
      <c r="D11" s="243">
        <f t="array" ref="D11">(SUMPRODUCT(1/(1+'LIQ Jahr2'!$C26:$C27),'LIQ Jahr2'!F26:F27))</f>
        <v>0</v>
      </c>
      <c r="E11" s="243">
        <f t="array" ref="E11">(SUMPRODUCT(1/(1+'LIQ Jahr2'!$C26:$C27),'LIQ Jahr2'!G26:G27))</f>
        <v>0</v>
      </c>
      <c r="F11" s="243">
        <f t="array" ref="F11">(SUMPRODUCT(1/(1+'LIQ Jahr2'!$C26:$C27),'LIQ Jahr2'!H26:H27))</f>
        <v>0</v>
      </c>
      <c r="G11" s="243">
        <f t="array" ref="G11">(SUMPRODUCT(1/(1+'LIQ Jahr2'!$C26:$C27),'LIQ Jahr2'!I26:I27))</f>
        <v>0</v>
      </c>
      <c r="H11" s="243">
        <f t="array" ref="H11">(SUMPRODUCT(1/(1+'LIQ Jahr2'!$C26:$C27),'LIQ Jahr2'!J26:J27))</f>
        <v>0</v>
      </c>
      <c r="I11" s="243">
        <f t="array" ref="I11">(SUMPRODUCT(1/(1+'LIQ Jahr2'!$C26:$C27),'LIQ Jahr2'!K26:K27))</f>
        <v>0</v>
      </c>
      <c r="J11" s="243">
        <f t="array" ref="J11">(SUMPRODUCT(1/(1+'LIQ Jahr2'!$C26:$C27),'LIQ Jahr2'!L26:L27))</f>
        <v>0</v>
      </c>
      <c r="K11" s="243">
        <f t="array" ref="K11">(SUMPRODUCT(1/(1+'LIQ Jahr2'!$C26:$C27),'LIQ Jahr2'!M26:M27))</f>
        <v>0</v>
      </c>
      <c r="L11" s="243">
        <f t="array" ref="L11">(SUMPRODUCT(1/(1+'LIQ Jahr2'!$C26:$C27),'LIQ Jahr2'!N26:N27))</f>
        <v>0</v>
      </c>
      <c r="M11" s="243">
        <f t="array" ref="M11">(SUMPRODUCT(1/(1+'LIQ Jahr2'!$C26:$C27),'LIQ Jahr2'!O26:O27))</f>
        <v>0</v>
      </c>
      <c r="N11" s="243">
        <f t="array" ref="N11">(SUMPRODUCT(1/(1+'LIQ Jahr2'!$C26:$C27),'LIQ Jahr2'!P26:P27))</f>
        <v>0</v>
      </c>
      <c r="O11" s="243">
        <f t="array" ref="O11">(SUMPRODUCT(1/(1+'LIQ Jahr2'!$C26:$C27),'LIQ Jahr2'!Q26:Q27))</f>
        <v>0</v>
      </c>
      <c r="P11" s="243">
        <f>D11+E11+F11+G11+H11+I11+J11+K11+L11+M11+N11+O11</f>
        <v>0</v>
      </c>
      <c r="Q11" s="109"/>
      <c r="R11" s="109"/>
      <c r="S11" s="109"/>
      <c r="T11" s="109"/>
      <c r="U11" s="335"/>
      <c r="V11" s="335"/>
      <c r="W11" s="335"/>
      <c r="X11" s="335"/>
      <c r="Y11" s="335"/>
      <c r="Z11" s="335"/>
    </row>
    <row r="12" ht="3.0" customHeight="1">
      <c r="A12" s="109"/>
      <c r="B12" s="336"/>
      <c r="C12" s="109"/>
      <c r="D12" s="303"/>
      <c r="E12" s="303"/>
      <c r="F12" s="303"/>
      <c r="G12" s="303"/>
      <c r="H12" s="303"/>
      <c r="I12" s="303"/>
      <c r="J12" s="303"/>
      <c r="K12" s="303"/>
      <c r="L12" s="303"/>
      <c r="M12" s="303"/>
      <c r="N12" s="303"/>
      <c r="O12" s="303"/>
      <c r="P12" s="303"/>
      <c r="Q12" s="109"/>
      <c r="R12" s="109"/>
      <c r="S12" s="109"/>
      <c r="T12" s="109"/>
      <c r="U12" s="335"/>
      <c r="V12" s="335"/>
      <c r="W12" s="335"/>
      <c r="X12" s="335"/>
      <c r="Y12" s="335"/>
      <c r="Z12" s="335"/>
    </row>
    <row r="13" ht="15.0" customHeight="1">
      <c r="A13" s="330" t="s">
        <v>284</v>
      </c>
      <c r="B13" s="331" t="s">
        <v>482</v>
      </c>
      <c r="C13" s="330"/>
      <c r="D13" s="243">
        <f t="array" ref="D13">(SUMPRODUCT(1/(1+'LIQ Jahr2'!$C92:$C96),'LIQ Jahr2'!F92:F96))</f>
        <v>0</v>
      </c>
      <c r="E13" s="243">
        <f>'LIQ Jahr2'!G92*(1/(1+1*'LIQ Jahr2'!$C92))+'LIQ Jahr2'!G93*(1/(1+1*'LIQ Jahr2'!$C93))+'LIQ Jahr2'!G94*(1/(1+1*'LIQ Jahr2'!$C94))+'LIQ Jahr2'!G95*(1/(1+1*'LIQ Jahr2'!$C95))+'LIQ Jahr2'!G96*(1/(1+1*'LIQ Jahr2'!$C96))</f>
        <v>0</v>
      </c>
      <c r="F13" s="243">
        <f>'LIQ Jahr2'!H92*(1/(1+1*'LIQ Jahr2'!$C92))+'LIQ Jahr2'!H93*(1/(1+1*'LIQ Jahr2'!$C93))+'LIQ Jahr2'!H94*(1/(1+1*'LIQ Jahr2'!$C94))+'LIQ Jahr2'!H95*(1/(1+1*'LIQ Jahr2'!$C95))+'LIQ Jahr2'!H96*(1/(1+1*'LIQ Jahr2'!$C96))</f>
        <v>0</v>
      </c>
      <c r="G13" s="243">
        <f>'LIQ Jahr2'!I92*(1/(1+1*'LIQ Jahr2'!$C92))+'LIQ Jahr2'!I93*(1/(1+1*'LIQ Jahr2'!$C93))+'LIQ Jahr2'!I94*(1/(1+1*'LIQ Jahr2'!$C94))+'LIQ Jahr2'!I95*(1/(1+1*'LIQ Jahr2'!$C95))+'LIQ Jahr2'!I96*(1/(1+1*'LIQ Jahr2'!$C96))</f>
        <v>0</v>
      </c>
      <c r="H13" s="243">
        <f>'LIQ Jahr2'!J92*(1/(1+1*'LIQ Jahr2'!$C92))+'LIQ Jahr2'!J93*(1/(1+1*'LIQ Jahr2'!$C93))+'LIQ Jahr2'!J94*(1/(1+1*'LIQ Jahr2'!$C94))+'LIQ Jahr2'!J95*(1/(1+1*'LIQ Jahr2'!$C95))+'LIQ Jahr2'!J96*(1/(1+1*'LIQ Jahr2'!$C96))</f>
        <v>0</v>
      </c>
      <c r="I13" s="243">
        <f>'LIQ Jahr2'!K92*(1/(1+1*'LIQ Jahr2'!$C92))+'LIQ Jahr2'!K93*(1/(1+1*'LIQ Jahr2'!$C93))+'LIQ Jahr2'!K94*(1/(1+1*'LIQ Jahr2'!$C94))+'LIQ Jahr2'!K95*(1/(1+1*'LIQ Jahr2'!$C95))+'LIQ Jahr2'!K96*(1/(1+1*'LIQ Jahr2'!$C96))</f>
        <v>0</v>
      </c>
      <c r="J13" s="243">
        <f>'LIQ Jahr2'!L92*(1/(1+1*'LIQ Jahr2'!$C92))+'LIQ Jahr2'!L93*(1/(1+1*'LIQ Jahr2'!$C93))+'LIQ Jahr2'!L94*(1/(1+1*'LIQ Jahr2'!$C94))+'LIQ Jahr2'!L95*(1/(1+1*'LIQ Jahr2'!$C95))+'LIQ Jahr2'!L96*(1/(1+1*'LIQ Jahr2'!$C96))</f>
        <v>0</v>
      </c>
      <c r="K13" s="243">
        <f>'LIQ Jahr2'!M92*(1/(1+1*'LIQ Jahr2'!$C92))+'LIQ Jahr2'!M93*(1/(1+1*'LIQ Jahr2'!$C93))+'LIQ Jahr2'!M94*(1/(1+1*'LIQ Jahr2'!$C94))+'LIQ Jahr2'!M95*(1/(1+1*'LIQ Jahr2'!$C95))+'LIQ Jahr2'!M96*(1/(1+1*'LIQ Jahr2'!$C96))</f>
        <v>0</v>
      </c>
      <c r="L13" s="243">
        <f>'LIQ Jahr2'!N92*(1/(1+1*'LIQ Jahr2'!$C92))+'LIQ Jahr2'!N93*(1/(1+1*'LIQ Jahr2'!$C93))+'LIQ Jahr2'!N94*(1/(1+1*'LIQ Jahr2'!$C94))+'LIQ Jahr2'!N95*(1/(1+1*'LIQ Jahr2'!$C95))+'LIQ Jahr2'!N96*(1/(1+1*'LIQ Jahr2'!$C96))</f>
        <v>0</v>
      </c>
      <c r="M13" s="243">
        <f>'LIQ Jahr2'!O92*(1/(1+1*'LIQ Jahr2'!$C92))+'LIQ Jahr2'!O93*(1/(1+1*'LIQ Jahr2'!$C93))+'LIQ Jahr2'!O94*(1/(1+1*'LIQ Jahr2'!$C94))+'LIQ Jahr2'!O95*(1/(1+1*'LIQ Jahr2'!$C95))+'LIQ Jahr2'!O96*(1/(1+1*'LIQ Jahr2'!$C96))</f>
        <v>0</v>
      </c>
      <c r="N13" s="243">
        <f>'LIQ Jahr2'!P92*(1/(1+1*'LIQ Jahr2'!$C92))+'LIQ Jahr2'!P93*(1/(1+1*'LIQ Jahr2'!$C93))+'LIQ Jahr2'!P94*(1/(1+1*'LIQ Jahr2'!$C94))+'LIQ Jahr2'!P95*(1/(1+1*'LIQ Jahr2'!$C95))+'LIQ Jahr2'!P96*(1/(1+1*'LIQ Jahr2'!$C96))</f>
        <v>0</v>
      </c>
      <c r="O13" s="243">
        <f>'LIQ Jahr2'!Q92*(1/(1+1*'LIQ Jahr2'!$C92))+'LIQ Jahr2'!Q93*(1/(1+1*'LIQ Jahr2'!$C93))+'LIQ Jahr2'!Q94*(1/(1+1*'LIQ Jahr2'!$C94))+'LIQ Jahr2'!Q95*(1/(1+1*'LIQ Jahr2'!$C95))+'LIQ Jahr2'!Q96*(1/(1+1*'LIQ Jahr2'!$C96))</f>
        <v>0</v>
      </c>
      <c r="P13" s="243">
        <f>D13+E13+F13+G13+H13+I13+J13+K13+L13+M13+N13+O13</f>
        <v>0</v>
      </c>
      <c r="Q13" s="109"/>
      <c r="R13" s="109"/>
      <c r="S13" s="109"/>
      <c r="T13" s="109"/>
      <c r="U13" s="335"/>
      <c r="V13" s="335"/>
      <c r="W13" s="335"/>
      <c r="X13" s="335"/>
      <c r="Y13" s="335"/>
      <c r="Z13" s="335"/>
    </row>
    <row r="14" ht="3.0" customHeight="1">
      <c r="A14" s="109"/>
      <c r="B14" s="336"/>
      <c r="C14" s="109"/>
      <c r="D14" s="303"/>
      <c r="E14" s="303"/>
      <c r="F14" s="303"/>
      <c r="G14" s="303"/>
      <c r="H14" s="303"/>
      <c r="I14" s="303"/>
      <c r="J14" s="303"/>
      <c r="K14" s="303"/>
      <c r="L14" s="303"/>
      <c r="M14" s="303"/>
      <c r="N14" s="303"/>
      <c r="O14" s="303"/>
      <c r="P14" s="303"/>
      <c r="Q14" s="109"/>
      <c r="R14" s="109"/>
      <c r="S14" s="109"/>
      <c r="T14" s="109"/>
      <c r="U14" s="335"/>
      <c r="V14" s="335"/>
      <c r="W14" s="335"/>
      <c r="X14" s="335"/>
      <c r="Y14" s="335"/>
      <c r="Z14" s="335"/>
    </row>
    <row r="15" ht="15.0" customHeight="1">
      <c r="A15" s="330" t="s">
        <v>336</v>
      </c>
      <c r="B15" s="331" t="s">
        <v>484</v>
      </c>
      <c r="C15" s="330"/>
      <c r="D15" s="243">
        <f t="array" ref="D15">(SUMPRODUCT(1/(1+'LIQ Jahr2'!$C44:$C47),'LIQ Jahr2'!F44:F47))</f>
        <v>0</v>
      </c>
      <c r="E15" s="243">
        <f t="array" ref="E15">(SUMPRODUCT(1/(1+'LIQ Jahr2'!$C44:$C47),'LIQ Jahr2'!G44:G47))</f>
        <v>0</v>
      </c>
      <c r="F15" s="243">
        <f t="array" ref="F15">(SUMPRODUCT(1/(1+'LIQ Jahr2'!$C44:$C47),'LIQ Jahr2'!H44:H47))</f>
        <v>0</v>
      </c>
      <c r="G15" s="243">
        <f t="array" ref="G15">(SUMPRODUCT(1/(1+'LIQ Jahr2'!$C44:$C47),'LIQ Jahr2'!I44:I47))</f>
        <v>0</v>
      </c>
      <c r="H15" s="243">
        <f t="array" ref="H15">(SUMPRODUCT(1/(1+'LIQ Jahr2'!$C44:$C47),'LIQ Jahr2'!J44:J47))</f>
        <v>0</v>
      </c>
      <c r="I15" s="243">
        <f t="array" ref="I15">(SUMPRODUCT(1/(1+'LIQ Jahr2'!$C44:$C47),'LIQ Jahr2'!K44:K47))</f>
        <v>0</v>
      </c>
      <c r="J15" s="243">
        <f t="array" ref="J15">(SUMPRODUCT(1/(1+'LIQ Jahr2'!$C44:$C47),'LIQ Jahr2'!L44:L47))</f>
        <v>0</v>
      </c>
      <c r="K15" s="243">
        <f t="array" ref="K15">(SUMPRODUCT(1/(1+'LIQ Jahr2'!$C44:$C47),'LIQ Jahr2'!M44:M47))</f>
        <v>0</v>
      </c>
      <c r="L15" s="243">
        <f t="array" ref="L15">(SUMPRODUCT(1/(1+'LIQ Jahr2'!$C44:$C47),'LIQ Jahr2'!N44:N47))</f>
        <v>0</v>
      </c>
      <c r="M15" s="243">
        <f t="array" ref="M15">(SUMPRODUCT(1/(1+'LIQ Jahr2'!$C44:$C47),'LIQ Jahr2'!O44:O47))</f>
        <v>0</v>
      </c>
      <c r="N15" s="243">
        <f t="array" ref="N15">(SUMPRODUCT(1/(1+'LIQ Jahr2'!$C44:$C47),'LIQ Jahr2'!P44:P47))</f>
        <v>0</v>
      </c>
      <c r="O15" s="243">
        <f t="array" ref="O15">(SUMPRODUCT(1/(1+'LIQ Jahr2'!$C44:$C47),'LIQ Jahr2'!Q44:Q47))</f>
        <v>0</v>
      </c>
      <c r="P15" s="243">
        <f>D15+E15+F15+G15+H15+I15+J15+K15+L15+M15+N15+O15</f>
        <v>0</v>
      </c>
      <c r="Q15" s="109"/>
      <c r="R15" s="109"/>
      <c r="S15" s="109"/>
      <c r="T15" s="109"/>
      <c r="U15" s="335"/>
      <c r="V15" s="335"/>
      <c r="W15" s="335"/>
      <c r="X15" s="335"/>
      <c r="Y15" s="335"/>
      <c r="Z15" s="335"/>
    </row>
    <row r="16" ht="3.0" customHeight="1">
      <c r="A16" s="109"/>
      <c r="B16" s="336"/>
      <c r="C16" s="109"/>
      <c r="D16" s="303"/>
      <c r="E16" s="303"/>
      <c r="F16" s="303"/>
      <c r="G16" s="303"/>
      <c r="H16" s="303"/>
      <c r="I16" s="303"/>
      <c r="J16" s="303"/>
      <c r="K16" s="303"/>
      <c r="L16" s="303"/>
      <c r="M16" s="303"/>
      <c r="N16" s="303"/>
      <c r="O16" s="303"/>
      <c r="P16" s="303"/>
      <c r="Q16" s="109"/>
      <c r="R16" s="109"/>
      <c r="S16" s="109"/>
      <c r="T16" s="109"/>
      <c r="U16" s="335"/>
      <c r="V16" s="335"/>
      <c r="W16" s="335"/>
      <c r="X16" s="335"/>
      <c r="Y16" s="335"/>
      <c r="Z16" s="335"/>
    </row>
    <row r="17" ht="15.0" customHeight="1">
      <c r="A17" s="330" t="s">
        <v>338</v>
      </c>
      <c r="B17" s="331" t="s">
        <v>485</v>
      </c>
      <c r="C17" s="330"/>
      <c r="D17" s="243">
        <f t="shared" ref="D17:O17" si="2">D18+D19+D20+D21+D22</f>
        <v>0</v>
      </c>
      <c r="E17" s="243">
        <f t="shared" si="2"/>
        <v>0</v>
      </c>
      <c r="F17" s="243">
        <f t="shared" si="2"/>
        <v>0</v>
      </c>
      <c r="G17" s="243">
        <f t="shared" si="2"/>
        <v>0</v>
      </c>
      <c r="H17" s="243">
        <f t="shared" si="2"/>
        <v>0</v>
      </c>
      <c r="I17" s="243">
        <f t="shared" si="2"/>
        <v>0</v>
      </c>
      <c r="J17" s="243">
        <f t="shared" si="2"/>
        <v>0</v>
      </c>
      <c r="K17" s="243">
        <f t="shared" si="2"/>
        <v>0</v>
      </c>
      <c r="L17" s="243">
        <f t="shared" si="2"/>
        <v>0</v>
      </c>
      <c r="M17" s="243">
        <f t="shared" si="2"/>
        <v>0</v>
      </c>
      <c r="N17" s="243">
        <f t="shared" si="2"/>
        <v>0</v>
      </c>
      <c r="O17" s="243">
        <f t="shared" si="2"/>
        <v>0</v>
      </c>
      <c r="P17" s="243">
        <f t="shared" ref="P17:P22" si="3">D17+E17+F17+G17+H17+I17+J17+K17+L17+M17+N17+O17</f>
        <v>0</v>
      </c>
      <c r="Q17" s="109"/>
      <c r="R17" s="109"/>
      <c r="S17" s="109"/>
      <c r="T17" s="109"/>
      <c r="U17" s="335"/>
      <c r="V17" s="335"/>
      <c r="W17" s="335"/>
      <c r="X17" s="335"/>
      <c r="Y17" s="335"/>
      <c r="Z17" s="335"/>
    </row>
    <row r="18" ht="15.0" customHeight="1">
      <c r="A18" s="109"/>
      <c r="B18" s="109"/>
      <c r="C18" s="91" t="str">
        <f>"davon "&amp;'LIQ Jahr1'!B49</f>
        <v>davon Miete</v>
      </c>
      <c r="D18" s="303">
        <f t="array" ref="D18">(SUMPRODUCT(1/(1+'LIQ Jahr2'!$C50:$C54),'LIQ Jahr2'!F50:F54))</f>
        <v>0</v>
      </c>
      <c r="E18" s="303">
        <f t="array" ref="E18">(SUMPRODUCT(1/(1+'LIQ Jahr2'!$C50:$C54),'LIQ Jahr2'!G50:G54))</f>
        <v>0</v>
      </c>
      <c r="F18" s="303">
        <f t="array" ref="F18">(SUMPRODUCT(1/(1+'LIQ Jahr2'!$C50:$C54),'LIQ Jahr2'!H50:H54))</f>
        <v>0</v>
      </c>
      <c r="G18" s="303">
        <f t="array" ref="G18">(SUMPRODUCT(1/(1+'LIQ Jahr2'!$C50:$C54),'LIQ Jahr2'!I50:I54))</f>
        <v>0</v>
      </c>
      <c r="H18" s="303">
        <f t="array" ref="H18">(SUMPRODUCT(1/(1+'LIQ Jahr2'!$C50:$C54),'LIQ Jahr2'!J50:J54))</f>
        <v>0</v>
      </c>
      <c r="I18" s="303">
        <f t="array" ref="I18">(SUMPRODUCT(1/(1+'LIQ Jahr2'!$C50:$C54),'LIQ Jahr2'!K50:K54))</f>
        <v>0</v>
      </c>
      <c r="J18" s="303">
        <f t="array" ref="J18">(SUMPRODUCT(1/(1+'LIQ Jahr2'!$C50:$C54),'LIQ Jahr2'!L50:L54))</f>
        <v>0</v>
      </c>
      <c r="K18" s="303">
        <f t="array" ref="K18">(SUMPRODUCT(1/(1+'LIQ Jahr2'!$C50:$C54),'LIQ Jahr2'!M50:M54))</f>
        <v>0</v>
      </c>
      <c r="L18" s="303">
        <f t="array" ref="L18">(SUMPRODUCT(1/(1+'LIQ Jahr2'!$C50:$C54),'LIQ Jahr2'!N50:N54))</f>
        <v>0</v>
      </c>
      <c r="M18" s="303">
        <f t="array" ref="M18">(SUMPRODUCT(1/(1+'LIQ Jahr2'!$C50:$C54),'LIQ Jahr2'!O50:O54))</f>
        <v>0</v>
      </c>
      <c r="N18" s="303">
        <f t="array" ref="N18">(SUMPRODUCT(1/(1+'LIQ Jahr2'!$C50:$C54),'LIQ Jahr2'!P50:P54))</f>
        <v>0</v>
      </c>
      <c r="O18" s="303">
        <f t="array" ref="O18">(SUMPRODUCT(1/(1+'LIQ Jahr2'!$C50:$C54),'LIQ Jahr2'!Q50:Q54))</f>
        <v>0</v>
      </c>
      <c r="P18" s="303">
        <f t="shared" si="3"/>
        <v>0</v>
      </c>
      <c r="Q18" s="109"/>
      <c r="R18" s="109"/>
      <c r="S18" s="109"/>
      <c r="T18" s="109"/>
      <c r="U18" s="335"/>
      <c r="V18" s="335"/>
      <c r="W18" s="335"/>
      <c r="X18" s="335"/>
      <c r="Y18" s="335"/>
      <c r="Z18" s="335"/>
    </row>
    <row r="19" ht="15.0" customHeight="1">
      <c r="A19" s="109"/>
      <c r="B19" s="109"/>
      <c r="C19" s="91" t="str">
        <f>"davon "&amp;'LIQ Jahr1'!B56</f>
        <v>davon Marketing &amp; Sales</v>
      </c>
      <c r="D19" s="303">
        <f t="array" ref="D19">(SUMPRODUCT(1/(1+'LIQ Jahr2'!$C57:$C61),'LIQ Jahr2'!F57:F61))</f>
        <v>0</v>
      </c>
      <c r="E19" s="303">
        <f t="array" ref="E19">(SUMPRODUCT(1/(1+'LIQ Jahr2'!$C57:$C61),'LIQ Jahr2'!G57:G61))</f>
        <v>0</v>
      </c>
      <c r="F19" s="303">
        <f t="array" ref="F19">(SUMPRODUCT(1/(1+'LIQ Jahr2'!$C57:$C61),'LIQ Jahr2'!H57:H61))</f>
        <v>0</v>
      </c>
      <c r="G19" s="303">
        <f t="array" ref="G19">(SUMPRODUCT(1/(1+'LIQ Jahr2'!$C57:$C61),'LIQ Jahr2'!I57:I61))</f>
        <v>0</v>
      </c>
      <c r="H19" s="303">
        <f t="array" ref="H19">(SUMPRODUCT(1/(1+'LIQ Jahr2'!$C57:$C61),'LIQ Jahr2'!J57:J61))</f>
        <v>0</v>
      </c>
      <c r="I19" s="303">
        <f t="array" ref="I19">(SUMPRODUCT(1/(1+'LIQ Jahr2'!$C57:$C61),'LIQ Jahr2'!K57:K61))</f>
        <v>0</v>
      </c>
      <c r="J19" s="303">
        <f t="array" ref="J19">(SUMPRODUCT(1/(1+'LIQ Jahr2'!$C57:$C61),'LIQ Jahr2'!L57:L61))</f>
        <v>0</v>
      </c>
      <c r="K19" s="303">
        <f t="array" ref="K19">(SUMPRODUCT(1/(1+'LIQ Jahr2'!$C57:$C61),'LIQ Jahr2'!M57:M61))</f>
        <v>0</v>
      </c>
      <c r="L19" s="303">
        <f t="array" ref="L19">(SUMPRODUCT(1/(1+'LIQ Jahr2'!$C57:$C61),'LIQ Jahr2'!N57:N61))</f>
        <v>0</v>
      </c>
      <c r="M19" s="303">
        <f t="array" ref="M19">(SUMPRODUCT(1/(1+'LIQ Jahr2'!$C57:$C61),'LIQ Jahr2'!O57:O61))</f>
        <v>0</v>
      </c>
      <c r="N19" s="303">
        <f t="array" ref="N19">(SUMPRODUCT(1/(1+'LIQ Jahr2'!$C57:$C61),'LIQ Jahr2'!P57:P61))</f>
        <v>0</v>
      </c>
      <c r="O19" s="303">
        <f t="array" ref="O19">(SUMPRODUCT(1/(1+'LIQ Jahr2'!$C57:$C61),'LIQ Jahr2'!Q57:Q61))</f>
        <v>0</v>
      </c>
      <c r="P19" s="303">
        <f t="shared" si="3"/>
        <v>0</v>
      </c>
      <c r="Q19" s="109"/>
      <c r="R19" s="109"/>
      <c r="S19" s="109"/>
      <c r="T19" s="109"/>
      <c r="U19" s="335"/>
      <c r="V19" s="335"/>
      <c r="W19" s="335"/>
      <c r="X19" s="335"/>
      <c r="Y19" s="335"/>
      <c r="Z19" s="335"/>
    </row>
    <row r="20" ht="15.0" customHeight="1">
      <c r="A20" s="109"/>
      <c r="B20" s="109"/>
      <c r="C20" s="91" t="str">
        <f>"davon "&amp;'LIQ Jahr1'!B63</f>
        <v>davon Logistik</v>
      </c>
      <c r="D20" s="303">
        <f t="array" ref="D20">(SUMPRODUCT(1/(1+'LIQ Jahr2'!$C64:$C68),'LIQ Jahr2'!F64:F68))</f>
        <v>0</v>
      </c>
      <c r="E20" s="303">
        <f t="array" ref="E20">(SUMPRODUCT(1/(1+'LIQ Jahr2'!$C64:$C68),'LIQ Jahr2'!G64:G68))</f>
        <v>0</v>
      </c>
      <c r="F20" s="303">
        <f t="array" ref="F20">(SUMPRODUCT(1/(1+'LIQ Jahr2'!$C64:$C68),'LIQ Jahr2'!H64:H68))</f>
        <v>0</v>
      </c>
      <c r="G20" s="303">
        <f t="array" ref="G20">(SUMPRODUCT(1/(1+'LIQ Jahr2'!$C64:$C68),'LIQ Jahr2'!I64:I68))</f>
        <v>0</v>
      </c>
      <c r="H20" s="303">
        <f t="array" ref="H20">(SUMPRODUCT(1/(1+'LIQ Jahr2'!$C64:$C68),'LIQ Jahr2'!J64:J68))</f>
        <v>0</v>
      </c>
      <c r="I20" s="303">
        <f t="array" ref="I20">(SUMPRODUCT(1/(1+'LIQ Jahr2'!$C64:$C68),'LIQ Jahr2'!K64:K68))</f>
        <v>0</v>
      </c>
      <c r="J20" s="303">
        <f t="array" ref="J20">(SUMPRODUCT(1/(1+'LIQ Jahr2'!$C64:$C68),'LIQ Jahr2'!L64:L68))</f>
        <v>0</v>
      </c>
      <c r="K20" s="303">
        <f t="array" ref="K20">(SUMPRODUCT(1/(1+'LIQ Jahr2'!$C64:$C68),'LIQ Jahr2'!M64:M68))</f>
        <v>0</v>
      </c>
      <c r="L20" s="303">
        <f t="array" ref="L20">(SUMPRODUCT(1/(1+'LIQ Jahr2'!$C64:$C68),'LIQ Jahr2'!N64:N68))</f>
        <v>0</v>
      </c>
      <c r="M20" s="303">
        <f t="array" ref="M20">(SUMPRODUCT(1/(1+'LIQ Jahr2'!$C64:$C68),'LIQ Jahr2'!O64:O68))</f>
        <v>0</v>
      </c>
      <c r="N20" s="303">
        <f t="array" ref="N20">(SUMPRODUCT(1/(1+'LIQ Jahr2'!$C64:$C68),'LIQ Jahr2'!P64:P68))</f>
        <v>0</v>
      </c>
      <c r="O20" s="303">
        <f t="array" ref="O20">(SUMPRODUCT(1/(1+'LIQ Jahr2'!$C64:$C68),'LIQ Jahr2'!Q64:Q68))</f>
        <v>0</v>
      </c>
      <c r="P20" s="303">
        <f t="shared" si="3"/>
        <v>0</v>
      </c>
      <c r="Q20" s="109"/>
      <c r="R20" s="109"/>
      <c r="S20" s="109"/>
      <c r="T20" s="109"/>
      <c r="U20" s="335"/>
      <c r="V20" s="335"/>
      <c r="W20" s="335"/>
      <c r="X20" s="335"/>
      <c r="Y20" s="335"/>
      <c r="Z20" s="335"/>
    </row>
    <row r="21" ht="15.0" customHeight="1">
      <c r="A21" s="109"/>
      <c r="B21" s="109"/>
      <c r="C21" s="91" t="str">
        <f>"davon "&amp;'LIQ Jahr1'!B70</f>
        <v>davon Sonstige Kosten</v>
      </c>
      <c r="D21" s="303">
        <f t="array" ref="D21">(SUMPRODUCT(1/(1+'LIQ Jahr2'!$C71:$C85),'LIQ Jahr2'!F71:F85))</f>
        <v>0</v>
      </c>
      <c r="E21" s="303">
        <f t="array" ref="E21">(SUMPRODUCT(1/(1+'LIQ Jahr2'!$C71:$C85),'LIQ Jahr2'!G71:G85))</f>
        <v>0</v>
      </c>
      <c r="F21" s="303">
        <f t="array" ref="F21">(SUMPRODUCT(1/(1+'LIQ Jahr2'!$C71:$C85),'LIQ Jahr2'!H71:H85))</f>
        <v>0</v>
      </c>
      <c r="G21" s="303">
        <f t="array" ref="G21">(SUMPRODUCT(1/(1+'LIQ Jahr2'!$C71:$C85),'LIQ Jahr2'!I71:I85))</f>
        <v>0</v>
      </c>
      <c r="H21" s="303">
        <f t="array" ref="H21">(SUMPRODUCT(1/(1+'LIQ Jahr2'!$C71:$C85),'LIQ Jahr2'!J71:J85))</f>
        <v>0</v>
      </c>
      <c r="I21" s="303">
        <f t="array" ref="I21">(SUMPRODUCT(1/(1+'LIQ Jahr2'!$C71:$C85),'LIQ Jahr2'!K71:K85))</f>
        <v>0</v>
      </c>
      <c r="J21" s="303">
        <f t="array" ref="J21">(SUMPRODUCT(1/(1+'LIQ Jahr2'!$C71:$C85),'LIQ Jahr2'!L71:L85))</f>
        <v>0</v>
      </c>
      <c r="K21" s="303">
        <f t="array" ref="K21">(SUMPRODUCT(1/(1+'LIQ Jahr2'!$C71:$C85),'LIQ Jahr2'!M71:M85))</f>
        <v>0</v>
      </c>
      <c r="L21" s="303">
        <f t="array" ref="L21">(SUMPRODUCT(1/(1+'LIQ Jahr2'!$C71:$C85),'LIQ Jahr2'!N71:N85))</f>
        <v>0</v>
      </c>
      <c r="M21" s="303">
        <f t="array" ref="M21">(SUMPRODUCT(1/(1+'LIQ Jahr2'!$C71:$C85),'LIQ Jahr2'!O71:O85))</f>
        <v>0</v>
      </c>
      <c r="N21" s="303">
        <f t="array" ref="N21">(SUMPRODUCT(1/(1+'LIQ Jahr2'!$C71:$C85),'LIQ Jahr2'!P71:P85))</f>
        <v>0</v>
      </c>
      <c r="O21" s="303">
        <f t="array" ref="O21">(SUMPRODUCT(1/(1+'LIQ Jahr2'!$C71:$C85),'LIQ Jahr2'!Q71:Q85))</f>
        <v>0</v>
      </c>
      <c r="P21" s="303">
        <f t="shared" si="3"/>
        <v>0</v>
      </c>
      <c r="Q21" s="109"/>
      <c r="R21" s="109"/>
      <c r="S21" s="109"/>
      <c r="T21" s="109"/>
      <c r="U21" s="335"/>
      <c r="V21" s="335"/>
      <c r="W21" s="335"/>
      <c r="X21" s="335"/>
      <c r="Y21" s="335"/>
      <c r="Z21" s="335"/>
    </row>
    <row r="22" ht="15.0" customHeight="1">
      <c r="A22" s="109"/>
      <c r="B22" s="109"/>
      <c r="C22" s="109" t="s">
        <v>486</v>
      </c>
      <c r="D22" s="303">
        <f>'LIQ Jahr2'!F89</f>
        <v>0</v>
      </c>
      <c r="E22" s="303">
        <f>'LIQ Jahr2'!G89</f>
        <v>0</v>
      </c>
      <c r="F22" s="303">
        <f>'LIQ Jahr2'!H89</f>
        <v>0</v>
      </c>
      <c r="G22" s="303">
        <f>'LIQ Jahr2'!I89</f>
        <v>0</v>
      </c>
      <c r="H22" s="303">
        <f>'LIQ Jahr2'!J89</f>
        <v>0</v>
      </c>
      <c r="I22" s="303">
        <f>'LIQ Jahr2'!K89</f>
        <v>0</v>
      </c>
      <c r="J22" s="303">
        <f>'LIQ Jahr2'!L89</f>
        <v>0</v>
      </c>
      <c r="K22" s="303">
        <f>'LIQ Jahr2'!M89</f>
        <v>0</v>
      </c>
      <c r="L22" s="303">
        <f>'LIQ Jahr2'!N89</f>
        <v>0</v>
      </c>
      <c r="M22" s="303">
        <f>'LIQ Jahr2'!O89</f>
        <v>0</v>
      </c>
      <c r="N22" s="303">
        <f>'LIQ Jahr2'!P89</f>
        <v>0</v>
      </c>
      <c r="O22" s="303">
        <f>'LIQ Jahr2'!Q89</f>
        <v>0</v>
      </c>
      <c r="P22" s="303">
        <f t="shared" si="3"/>
        <v>0</v>
      </c>
      <c r="Q22" s="109"/>
      <c r="R22" s="109"/>
      <c r="S22" s="109"/>
      <c r="T22" s="109"/>
      <c r="U22" s="335"/>
      <c r="V22" s="335"/>
      <c r="W22" s="335"/>
      <c r="X22" s="335"/>
      <c r="Y22" s="335"/>
      <c r="Z22" s="335"/>
    </row>
    <row r="23" ht="3.0" customHeight="1">
      <c r="A23" s="109"/>
      <c r="B23" s="109"/>
      <c r="C23" s="109"/>
      <c r="D23" s="303"/>
      <c r="E23" s="303"/>
      <c r="F23" s="303"/>
      <c r="G23" s="303"/>
      <c r="H23" s="303"/>
      <c r="I23" s="303"/>
      <c r="J23" s="303"/>
      <c r="K23" s="303"/>
      <c r="L23" s="303"/>
      <c r="M23" s="303"/>
      <c r="N23" s="303"/>
      <c r="O23" s="303"/>
      <c r="P23" s="303"/>
      <c r="Q23" s="109"/>
      <c r="R23" s="109"/>
      <c r="S23" s="109"/>
      <c r="T23" s="109"/>
      <c r="U23" s="335"/>
      <c r="V23" s="335"/>
      <c r="W23" s="335"/>
      <c r="X23" s="335"/>
      <c r="Y23" s="335"/>
      <c r="Z23" s="335"/>
    </row>
    <row r="24" ht="15.0" customHeight="1">
      <c r="A24" s="330" t="s">
        <v>341</v>
      </c>
      <c r="B24" s="331" t="s">
        <v>487</v>
      </c>
      <c r="C24" s="330"/>
      <c r="D24" s="243">
        <f>+HLOOKUP(D$5,matAFA,MATCH("Gesamt",'Investition AfA'!$A:$A,0)-ROW(matAFA)+1,0)</f>
        <v>0</v>
      </c>
      <c r="E24" s="243">
        <f>+HLOOKUP(E$5,matAFA,MATCH("Gesamt",'Investition AfA'!$A:$A,0)-ROW(matAFA)+1,0)</f>
        <v>0</v>
      </c>
      <c r="F24" s="243">
        <f>+HLOOKUP(F$5,matAFA,MATCH("Gesamt",'Investition AfA'!$A:$A,0)-ROW(matAFA)+1,0)</f>
        <v>0</v>
      </c>
      <c r="G24" s="243">
        <f>+HLOOKUP(G$5,matAFA,MATCH("Gesamt",'Investition AfA'!$A:$A,0)-ROW(matAFA)+1,0)</f>
        <v>0</v>
      </c>
      <c r="H24" s="243">
        <f>+HLOOKUP(H$5,matAFA,MATCH("Gesamt",'Investition AfA'!$A:$A,0)-ROW(matAFA)+1,0)</f>
        <v>0</v>
      </c>
      <c r="I24" s="243">
        <f>+HLOOKUP(I$5,matAFA,MATCH("Gesamt",'Investition AfA'!$A:$A,0)-ROW(matAFA)+1,0)</f>
        <v>0</v>
      </c>
      <c r="J24" s="243">
        <f>+HLOOKUP(J$5,matAFA,MATCH("Gesamt",'Investition AfA'!$A:$A,0)-ROW(matAFA)+1,0)</f>
        <v>0</v>
      </c>
      <c r="K24" s="243">
        <f>+HLOOKUP(K$5,matAFA,MATCH("Gesamt",'Investition AfA'!$A:$A,0)-ROW(matAFA)+1,0)</f>
        <v>0</v>
      </c>
      <c r="L24" s="243">
        <f>+HLOOKUP(L$5,matAFA,MATCH("Gesamt",'Investition AfA'!$A:$A,0)-ROW(matAFA)+1,0)</f>
        <v>0</v>
      </c>
      <c r="M24" s="243">
        <f>+HLOOKUP(M$5,matAFA,MATCH("Gesamt",'Investition AfA'!$A:$A,0)-ROW(matAFA)+1,0)</f>
        <v>0</v>
      </c>
      <c r="N24" s="243">
        <f>+HLOOKUP(N$5,matAFA,MATCH("Gesamt",'Investition AfA'!$A:$A,0)-ROW(matAFA)+1,0)</f>
        <v>0</v>
      </c>
      <c r="O24" s="243">
        <f>+HLOOKUP(O$5,matAFA,MATCH("Gesamt",'Investition AfA'!$A:$A,0)-ROW(matAFA)+1,0)</f>
        <v>0</v>
      </c>
      <c r="P24" s="243">
        <f>D24+E24+F24+G24+H24+I24+J24+K24+L24+M24+N24+O24</f>
        <v>0</v>
      </c>
      <c r="Q24" s="109"/>
      <c r="R24" s="109"/>
      <c r="S24" s="109"/>
      <c r="T24" s="109"/>
      <c r="U24" s="335"/>
      <c r="V24" s="335"/>
      <c r="W24" s="335"/>
      <c r="X24" s="335"/>
      <c r="Y24" s="335"/>
      <c r="Z24" s="335"/>
    </row>
    <row r="25" ht="3.0" customHeight="1">
      <c r="A25" s="109"/>
      <c r="B25" s="336"/>
      <c r="C25" s="109"/>
      <c r="D25" s="303"/>
      <c r="E25" s="303"/>
      <c r="F25" s="303"/>
      <c r="G25" s="303"/>
      <c r="H25" s="303"/>
      <c r="I25" s="303"/>
      <c r="J25" s="303"/>
      <c r="K25" s="303"/>
      <c r="L25" s="303"/>
      <c r="M25" s="303"/>
      <c r="N25" s="303"/>
      <c r="O25" s="303"/>
      <c r="P25" s="303"/>
      <c r="Q25" s="109"/>
      <c r="R25" s="109"/>
      <c r="S25" s="109"/>
      <c r="T25" s="109"/>
      <c r="U25" s="335"/>
      <c r="V25" s="335"/>
      <c r="W25" s="335"/>
      <c r="X25" s="335"/>
      <c r="Y25" s="335"/>
      <c r="Z25" s="335"/>
    </row>
    <row r="26" ht="15.0" customHeight="1">
      <c r="A26" s="330" t="s">
        <v>345</v>
      </c>
      <c r="B26" s="331" t="s">
        <v>488</v>
      </c>
      <c r="C26" s="330"/>
      <c r="D26" s="243">
        <f>'LIQ Jahr2'!F103</f>
        <v>0</v>
      </c>
      <c r="E26" s="243">
        <f>'LIQ Jahr2'!G103</f>
        <v>0</v>
      </c>
      <c r="F26" s="243">
        <f>'LIQ Jahr2'!H103</f>
        <v>0</v>
      </c>
      <c r="G26" s="243">
        <f>'LIQ Jahr2'!I103</f>
        <v>0</v>
      </c>
      <c r="H26" s="243">
        <f>'LIQ Jahr2'!J103</f>
        <v>0</v>
      </c>
      <c r="I26" s="243">
        <f>'LIQ Jahr2'!K103</f>
        <v>0</v>
      </c>
      <c r="J26" s="243">
        <f>'LIQ Jahr2'!L103</f>
        <v>0</v>
      </c>
      <c r="K26" s="243">
        <f>'LIQ Jahr2'!M103</f>
        <v>0</v>
      </c>
      <c r="L26" s="243">
        <f>'LIQ Jahr2'!N103</f>
        <v>0</v>
      </c>
      <c r="M26" s="243">
        <f>'LIQ Jahr2'!O103</f>
        <v>0</v>
      </c>
      <c r="N26" s="243">
        <f>'LIQ Jahr2'!P103</f>
        <v>0</v>
      </c>
      <c r="O26" s="243">
        <f>'LIQ Jahr2'!Q103</f>
        <v>0</v>
      </c>
      <c r="P26" s="243">
        <f>D26+E26+F26+G26+H26+I26+J26+K26+L26+M26+N26+O26</f>
        <v>0</v>
      </c>
      <c r="Q26" s="109"/>
      <c r="R26" s="109"/>
      <c r="S26" s="109"/>
      <c r="T26" s="109"/>
      <c r="U26" s="335"/>
      <c r="V26" s="335"/>
      <c r="W26" s="335"/>
      <c r="X26" s="335"/>
      <c r="Y26" s="335"/>
      <c r="Z26" s="335"/>
    </row>
    <row r="27" ht="3.0" customHeight="1">
      <c r="A27" s="109"/>
      <c r="B27" s="336"/>
      <c r="C27" s="109"/>
      <c r="D27" s="303"/>
      <c r="E27" s="303"/>
      <c r="F27" s="303"/>
      <c r="G27" s="303"/>
      <c r="H27" s="303"/>
      <c r="I27" s="303"/>
      <c r="J27" s="303"/>
      <c r="K27" s="303"/>
      <c r="L27" s="303"/>
      <c r="M27" s="303"/>
      <c r="N27" s="303"/>
      <c r="O27" s="303"/>
      <c r="P27" s="303"/>
      <c r="Q27" s="109"/>
      <c r="R27" s="109"/>
      <c r="S27" s="109"/>
      <c r="T27" s="109"/>
      <c r="U27" s="335"/>
      <c r="V27" s="335"/>
      <c r="W27" s="335"/>
      <c r="X27" s="335"/>
      <c r="Y27" s="335"/>
      <c r="Z27" s="335"/>
    </row>
    <row r="28" ht="15.75" customHeight="1">
      <c r="A28" s="109"/>
      <c r="B28" s="109"/>
      <c r="C28" s="109"/>
      <c r="D28" s="303"/>
      <c r="E28" s="303"/>
      <c r="F28" s="303"/>
      <c r="G28" s="303"/>
      <c r="H28" s="303"/>
      <c r="I28" s="303"/>
      <c r="J28" s="303"/>
      <c r="K28" s="303"/>
      <c r="L28" s="303"/>
      <c r="M28" s="303"/>
      <c r="N28" s="303"/>
      <c r="O28" s="303"/>
      <c r="P28" s="303"/>
      <c r="Q28" s="109"/>
      <c r="R28" s="109"/>
      <c r="S28" s="109"/>
      <c r="T28" s="109"/>
    </row>
    <row r="29" ht="30.0" customHeight="1">
      <c r="A29" s="337" t="s">
        <v>347</v>
      </c>
      <c r="B29" s="338" t="s">
        <v>490</v>
      </c>
      <c r="C29" s="339"/>
      <c r="D29" s="340">
        <f t="shared" ref="D29:O29" si="4">D9+D11-D13-D15-D17-D24-D26</f>
        <v>0</v>
      </c>
      <c r="E29" s="340">
        <f t="shared" si="4"/>
        <v>0</v>
      </c>
      <c r="F29" s="340">
        <f t="shared" si="4"/>
        <v>0</v>
      </c>
      <c r="G29" s="340">
        <f t="shared" si="4"/>
        <v>0</v>
      </c>
      <c r="H29" s="340">
        <f t="shared" si="4"/>
        <v>0</v>
      </c>
      <c r="I29" s="340">
        <f t="shared" si="4"/>
        <v>0</v>
      </c>
      <c r="J29" s="340">
        <f t="shared" si="4"/>
        <v>0</v>
      </c>
      <c r="K29" s="340">
        <f t="shared" si="4"/>
        <v>0</v>
      </c>
      <c r="L29" s="340">
        <f t="shared" si="4"/>
        <v>0</v>
      </c>
      <c r="M29" s="340">
        <f t="shared" si="4"/>
        <v>0</v>
      </c>
      <c r="N29" s="340">
        <f t="shared" si="4"/>
        <v>0</v>
      </c>
      <c r="O29" s="340">
        <f t="shared" si="4"/>
        <v>0</v>
      </c>
      <c r="P29" s="340">
        <f>D29+E29+F29+G29+H29+I29+J29+K29+L29+M29+N29+O29</f>
        <v>0</v>
      </c>
      <c r="Q29" s="341"/>
      <c r="R29" s="40"/>
      <c r="S29" s="40"/>
      <c r="T29" s="40"/>
      <c r="U29" s="342"/>
      <c r="V29" s="342"/>
      <c r="W29" s="342"/>
      <c r="X29" s="342"/>
      <c r="Y29" s="342"/>
      <c r="Z29" s="342"/>
    </row>
    <row r="30" ht="15.75" customHeight="1">
      <c r="A30" s="109"/>
      <c r="B30" s="109"/>
      <c r="C30" s="109"/>
      <c r="D30" s="303"/>
      <c r="E30" s="303"/>
      <c r="F30" s="303"/>
      <c r="G30" s="303"/>
      <c r="H30" s="303"/>
      <c r="I30" s="303"/>
      <c r="J30" s="303"/>
      <c r="K30" s="303"/>
      <c r="L30" s="303"/>
      <c r="M30" s="303"/>
      <c r="N30" s="303"/>
      <c r="O30" s="303"/>
      <c r="P30" s="303"/>
      <c r="Q30" s="109"/>
      <c r="R30" s="109"/>
      <c r="S30" s="109"/>
      <c r="T30" s="109"/>
    </row>
    <row r="31" ht="15.75" customHeight="1">
      <c r="A31" s="109"/>
      <c r="B31" s="109"/>
      <c r="C31" s="109"/>
      <c r="D31" s="109"/>
      <c r="E31" s="109"/>
      <c r="F31" s="109"/>
      <c r="G31" s="109"/>
      <c r="H31" s="109"/>
      <c r="I31" s="109"/>
      <c r="J31" s="109"/>
      <c r="K31" s="109"/>
      <c r="L31" s="109"/>
      <c r="M31" s="109"/>
      <c r="N31" s="109"/>
      <c r="O31" s="109"/>
      <c r="P31" s="109"/>
      <c r="Q31" s="109"/>
      <c r="R31" s="109"/>
      <c r="S31" s="109"/>
      <c r="T31" s="109"/>
    </row>
    <row r="32" ht="15.75" customHeight="1">
      <c r="A32" s="109"/>
      <c r="B32" s="109"/>
      <c r="C32" s="109"/>
      <c r="D32" s="109"/>
      <c r="E32" s="109"/>
      <c r="F32" s="109"/>
      <c r="G32" s="109"/>
      <c r="H32" s="109"/>
      <c r="I32" s="109"/>
      <c r="J32" s="109"/>
      <c r="K32" s="109"/>
      <c r="L32" s="109"/>
      <c r="M32" s="109"/>
      <c r="N32" s="109"/>
      <c r="O32" s="109"/>
      <c r="P32" s="109"/>
      <c r="Q32" s="109"/>
      <c r="R32" s="109"/>
      <c r="S32" s="109"/>
      <c r="T32" s="109"/>
    </row>
    <row r="33" ht="15.75" customHeight="1">
      <c r="A33" s="109"/>
      <c r="B33" s="109"/>
      <c r="C33" s="109"/>
      <c r="D33" s="109"/>
      <c r="E33" s="109"/>
      <c r="F33" s="109"/>
      <c r="G33" s="109"/>
      <c r="H33" s="109"/>
      <c r="I33" s="109"/>
      <c r="J33" s="109"/>
      <c r="K33" s="109"/>
      <c r="L33" s="109"/>
      <c r="M33" s="109"/>
      <c r="N33" s="109"/>
      <c r="O33" s="109"/>
      <c r="P33" s="109"/>
      <c r="Q33" s="109"/>
      <c r="R33" s="109"/>
      <c r="S33" s="109"/>
      <c r="T33" s="109"/>
    </row>
    <row r="34" ht="15.75" customHeight="1">
      <c r="A34" s="109"/>
      <c r="B34" s="109"/>
      <c r="C34" s="109"/>
      <c r="D34" s="109"/>
      <c r="E34" s="109"/>
      <c r="F34" s="109"/>
      <c r="G34" s="109"/>
      <c r="H34" s="109"/>
      <c r="I34" s="109"/>
      <c r="J34" s="109"/>
      <c r="K34" s="109"/>
      <c r="L34" s="109"/>
      <c r="M34" s="109"/>
      <c r="N34" s="109"/>
      <c r="O34" s="109"/>
      <c r="P34" s="109"/>
      <c r="Q34" s="109"/>
      <c r="R34" s="109"/>
      <c r="S34" s="109"/>
      <c r="T34" s="109"/>
    </row>
    <row r="35" ht="15.75" customHeight="1">
      <c r="A35" s="109"/>
      <c r="B35" s="109"/>
      <c r="C35" s="109"/>
      <c r="D35" s="109"/>
      <c r="E35" s="109"/>
      <c r="F35" s="109"/>
      <c r="G35" s="109"/>
      <c r="H35" s="109"/>
      <c r="I35" s="109"/>
      <c r="J35" s="109"/>
      <c r="K35" s="109"/>
      <c r="L35" s="109"/>
      <c r="M35" s="109"/>
      <c r="N35" s="109"/>
      <c r="O35" s="109"/>
      <c r="P35" s="109"/>
      <c r="Q35" s="109"/>
      <c r="R35" s="109"/>
      <c r="S35" s="109"/>
      <c r="T35" s="109"/>
    </row>
    <row r="36" ht="15.75" customHeight="1">
      <c r="A36" s="109"/>
      <c r="B36" s="109"/>
      <c r="C36" s="109"/>
      <c r="D36" s="109"/>
      <c r="E36" s="109"/>
      <c r="F36" s="109"/>
      <c r="G36" s="109"/>
      <c r="H36" s="109"/>
      <c r="I36" s="109"/>
      <c r="J36" s="109"/>
      <c r="K36" s="109"/>
      <c r="L36" s="109"/>
      <c r="M36" s="109"/>
      <c r="N36" s="109"/>
      <c r="O36" s="109"/>
      <c r="P36" s="109"/>
      <c r="Q36" s="109"/>
      <c r="R36" s="109"/>
      <c r="S36" s="109"/>
      <c r="T36" s="109"/>
    </row>
    <row r="37" ht="15.75" customHeight="1">
      <c r="A37" s="109"/>
      <c r="B37" s="109"/>
      <c r="C37" s="109"/>
      <c r="D37" s="109"/>
      <c r="E37" s="109"/>
      <c r="F37" s="109"/>
      <c r="G37" s="109"/>
      <c r="H37" s="109"/>
      <c r="I37" s="109"/>
      <c r="J37" s="109"/>
      <c r="K37" s="109"/>
      <c r="L37" s="109"/>
      <c r="M37" s="109"/>
      <c r="N37" s="109"/>
      <c r="O37" s="109"/>
      <c r="P37" s="109"/>
      <c r="Q37" s="109"/>
      <c r="R37" s="109"/>
      <c r="S37" s="109"/>
      <c r="T37" s="109"/>
    </row>
    <row r="38" ht="15.75" customHeight="1">
      <c r="A38" s="109"/>
      <c r="B38" s="109"/>
      <c r="C38" s="109"/>
      <c r="D38" s="109"/>
      <c r="E38" s="109"/>
      <c r="F38" s="109"/>
      <c r="G38" s="109"/>
      <c r="H38" s="109"/>
      <c r="I38" s="109"/>
      <c r="J38" s="109"/>
      <c r="K38" s="109"/>
      <c r="L38" s="109"/>
      <c r="M38" s="109"/>
      <c r="N38" s="109"/>
      <c r="O38" s="109"/>
      <c r="P38" s="109"/>
      <c r="Q38" s="109"/>
      <c r="R38" s="109"/>
      <c r="S38" s="109"/>
      <c r="T38" s="109"/>
    </row>
    <row r="39" ht="15.75" customHeight="1">
      <c r="A39" s="109"/>
      <c r="B39" s="109"/>
      <c r="C39" s="109"/>
      <c r="D39" s="109"/>
      <c r="E39" s="109"/>
      <c r="F39" s="109"/>
      <c r="G39" s="109"/>
      <c r="H39" s="109"/>
      <c r="I39" s="109"/>
      <c r="J39" s="109"/>
      <c r="K39" s="109"/>
      <c r="L39" s="109"/>
      <c r="M39" s="109"/>
      <c r="N39" s="109"/>
      <c r="O39" s="109"/>
      <c r="P39" s="109"/>
      <c r="Q39" s="109"/>
      <c r="R39" s="109"/>
      <c r="S39" s="109"/>
      <c r="T39" s="109"/>
    </row>
    <row r="40" ht="15.75" customHeight="1">
      <c r="A40" s="109"/>
      <c r="B40" s="109"/>
      <c r="C40" s="109"/>
      <c r="D40" s="109"/>
      <c r="E40" s="109"/>
      <c r="F40" s="109"/>
      <c r="G40" s="109"/>
      <c r="H40" s="109"/>
      <c r="I40" s="109"/>
      <c r="J40" s="109"/>
      <c r="K40" s="109"/>
      <c r="L40" s="109"/>
      <c r="M40" s="109"/>
      <c r="N40" s="109"/>
      <c r="O40" s="109"/>
      <c r="P40" s="109"/>
      <c r="Q40" s="109"/>
      <c r="R40" s="109"/>
      <c r="S40" s="109"/>
      <c r="T40" s="109"/>
    </row>
    <row r="41" ht="15.75" customHeight="1">
      <c r="A41" s="109"/>
      <c r="B41" s="109"/>
      <c r="C41" s="109"/>
      <c r="D41" s="109"/>
      <c r="E41" s="109"/>
      <c r="F41" s="109"/>
      <c r="G41" s="109"/>
      <c r="H41" s="109"/>
      <c r="I41" s="109"/>
      <c r="J41" s="109"/>
      <c r="K41" s="109"/>
      <c r="L41" s="109"/>
      <c r="M41" s="109"/>
      <c r="N41" s="109"/>
      <c r="O41" s="109"/>
      <c r="P41" s="109"/>
      <c r="Q41" s="109"/>
      <c r="R41" s="109"/>
      <c r="S41" s="109"/>
      <c r="T41" s="109"/>
    </row>
    <row r="42" ht="15.75" customHeight="1">
      <c r="A42" s="109"/>
      <c r="B42" s="109"/>
      <c r="C42" s="109"/>
      <c r="D42" s="109"/>
      <c r="E42" s="109"/>
      <c r="F42" s="109"/>
      <c r="G42" s="109"/>
      <c r="H42" s="109"/>
      <c r="I42" s="109"/>
      <c r="J42" s="109"/>
      <c r="K42" s="109"/>
      <c r="L42" s="109"/>
      <c r="M42" s="109"/>
      <c r="N42" s="109"/>
      <c r="O42" s="109"/>
      <c r="P42" s="109"/>
      <c r="Q42" s="109"/>
      <c r="R42" s="109"/>
      <c r="S42" s="109"/>
      <c r="T42" s="109"/>
    </row>
    <row r="43" ht="15.75" customHeight="1">
      <c r="A43" s="109"/>
      <c r="B43" s="109"/>
      <c r="C43" s="109"/>
      <c r="D43" s="109"/>
      <c r="E43" s="109"/>
      <c r="F43" s="109"/>
      <c r="G43" s="109"/>
      <c r="H43" s="109"/>
      <c r="I43" s="109"/>
      <c r="J43" s="109"/>
      <c r="K43" s="109"/>
      <c r="L43" s="109"/>
      <c r="M43" s="109"/>
      <c r="N43" s="109"/>
      <c r="O43" s="109"/>
      <c r="P43" s="109"/>
      <c r="Q43" s="109"/>
      <c r="R43" s="109"/>
      <c r="S43" s="109"/>
      <c r="T43" s="109"/>
    </row>
    <row r="44" ht="15.75" customHeight="1">
      <c r="A44" s="109"/>
      <c r="B44" s="109"/>
      <c r="C44" s="109"/>
      <c r="D44" s="109"/>
      <c r="E44" s="109"/>
      <c r="F44" s="109"/>
      <c r="G44" s="109"/>
      <c r="H44" s="109"/>
      <c r="I44" s="109"/>
      <c r="J44" s="109"/>
      <c r="K44" s="109"/>
      <c r="L44" s="109"/>
      <c r="M44" s="109"/>
      <c r="N44" s="109"/>
      <c r="O44" s="109"/>
      <c r="P44" s="109"/>
      <c r="Q44" s="109"/>
      <c r="R44" s="109"/>
      <c r="S44" s="109"/>
      <c r="T44" s="109"/>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44"/>
    <col customWidth="1" min="2" max="2" width="4.0"/>
    <col customWidth="1" min="3" max="3" width="30.0"/>
    <col customWidth="1" min="4" max="15" width="10.44"/>
    <col customWidth="1" min="16" max="16" width="12.56"/>
    <col customWidth="1" min="17" max="17" width="8.22"/>
  </cols>
  <sheetData>
    <row r="1" ht="35.25" customHeight="1">
      <c r="A1" s="3"/>
      <c r="B1" s="5"/>
      <c r="C1" s="5"/>
      <c r="D1" s="308"/>
      <c r="E1" s="308"/>
      <c r="F1" s="308"/>
      <c r="G1" s="308"/>
      <c r="H1" s="308"/>
      <c r="I1" s="308"/>
      <c r="J1" s="308"/>
      <c r="K1" s="308"/>
      <c r="L1" s="308"/>
      <c r="M1" s="308"/>
      <c r="N1" s="308"/>
      <c r="O1" s="308"/>
      <c r="P1" s="163"/>
      <c r="Q1" s="310"/>
      <c r="R1" s="165"/>
      <c r="S1" s="165"/>
      <c r="T1" s="165"/>
      <c r="U1" s="313"/>
      <c r="V1" s="313"/>
      <c r="W1" s="313"/>
      <c r="X1" s="313"/>
      <c r="Y1" s="313"/>
      <c r="Z1" s="313"/>
    </row>
    <row r="2" ht="22.5" customHeight="1">
      <c r="A2" s="19" t="s">
        <v>489</v>
      </c>
      <c r="B2" s="5"/>
      <c r="C2" s="5"/>
      <c r="D2" s="308"/>
      <c r="E2" s="308"/>
      <c r="F2" s="308"/>
      <c r="G2" s="308"/>
      <c r="H2" s="308"/>
      <c r="I2" s="308"/>
      <c r="J2" s="308"/>
      <c r="K2" s="308"/>
      <c r="L2" s="308"/>
      <c r="M2" s="308"/>
      <c r="N2" s="308"/>
      <c r="O2" s="308"/>
      <c r="P2" s="163"/>
      <c r="Q2" s="310"/>
      <c r="R2" s="165"/>
      <c r="S2" s="165"/>
      <c r="T2" s="165"/>
      <c r="U2" s="313"/>
      <c r="V2" s="313"/>
      <c r="W2" s="313"/>
      <c r="X2" s="313"/>
      <c r="Y2" s="313"/>
      <c r="Z2" s="313"/>
    </row>
    <row r="3" ht="13.5" customHeight="1">
      <c r="A3" s="23" t="s">
        <v>470</v>
      </c>
      <c r="B3" s="5"/>
      <c r="C3" s="5"/>
      <c r="D3" s="308"/>
      <c r="E3" s="308"/>
      <c r="F3" s="308"/>
      <c r="G3" s="308"/>
      <c r="H3" s="308"/>
      <c r="I3" s="308"/>
      <c r="J3" s="308"/>
      <c r="K3" s="308"/>
      <c r="L3" s="308"/>
      <c r="M3" s="308"/>
      <c r="N3" s="308"/>
      <c r="O3" s="308"/>
      <c r="P3" s="163"/>
      <c r="Q3" s="310"/>
      <c r="R3" s="165"/>
      <c r="S3" s="165"/>
      <c r="T3" s="165"/>
      <c r="U3" s="313"/>
      <c r="V3" s="313"/>
      <c r="W3" s="313"/>
      <c r="X3" s="313"/>
      <c r="Y3" s="313"/>
      <c r="Z3" s="313"/>
    </row>
    <row r="4" ht="15.75" customHeight="1">
      <c r="A4" s="26" t="s">
        <v>471</v>
      </c>
      <c r="B4" s="27"/>
      <c r="C4" s="27"/>
      <c r="D4" s="314"/>
      <c r="E4" s="314"/>
      <c r="F4" s="314"/>
      <c r="G4" s="314"/>
      <c r="H4" s="314"/>
      <c r="I4" s="314"/>
      <c r="J4" s="314"/>
      <c r="K4" s="314"/>
      <c r="L4" s="314"/>
      <c r="M4" s="314"/>
      <c r="N4" s="314"/>
      <c r="O4" s="314"/>
      <c r="P4" s="170"/>
      <c r="Q4" s="310"/>
      <c r="R4" s="165"/>
      <c r="S4" s="165"/>
      <c r="T4" s="165"/>
      <c r="U4" s="313"/>
      <c r="V4" s="313"/>
      <c r="W4" s="313"/>
      <c r="X4" s="313"/>
      <c r="Y4" s="313"/>
      <c r="Z4" s="313"/>
    </row>
    <row r="5" ht="21.75" customHeight="1">
      <c r="A5" s="33" t="str">
        <f>"GuV "&amp;+YEAR(EDATE(iDat,24))</f>
        <v>GuV 2029</v>
      </c>
      <c r="B5" s="35"/>
      <c r="C5" s="35"/>
      <c r="D5" s="315">
        <f>+EDATE(iDat,D6-1+24)</f>
        <v>47119</v>
      </c>
      <c r="E5" s="315">
        <f>+EDATE(iDat,E6-1+24)</f>
        <v>47150</v>
      </c>
      <c r="F5" s="315">
        <f>+EDATE(iDat,F6-1+24)</f>
        <v>47178</v>
      </c>
      <c r="G5" s="315">
        <f>+EDATE(iDat,G6-1+24)</f>
        <v>47209</v>
      </c>
      <c r="H5" s="315">
        <f>+EDATE(iDat,H6-1+24)</f>
        <v>47239</v>
      </c>
      <c r="I5" s="315">
        <f>+EDATE(iDat,I6-1+24)</f>
        <v>47270</v>
      </c>
      <c r="J5" s="315">
        <f>+EDATE(iDat,J6-1+24)</f>
        <v>47300</v>
      </c>
      <c r="K5" s="315">
        <f>+EDATE(iDat,K6-1+24)</f>
        <v>47331</v>
      </c>
      <c r="L5" s="315">
        <f>+EDATE(iDat,L6-1+24)</f>
        <v>47362</v>
      </c>
      <c r="M5" s="315">
        <f>+EDATE(iDat,M6-1+24)</f>
        <v>47392</v>
      </c>
      <c r="N5" s="315">
        <f>+EDATE(iDat,N6-1+24)</f>
        <v>47423</v>
      </c>
      <c r="O5" s="315">
        <f>+EDATE(iDat,O6-1+24)</f>
        <v>47453</v>
      </c>
      <c r="P5" s="174" t="s">
        <v>219</v>
      </c>
      <c r="Q5" s="310"/>
      <c r="R5" s="165"/>
      <c r="S5" s="165"/>
      <c r="T5" s="165"/>
      <c r="U5" s="313"/>
      <c r="V5" s="313"/>
      <c r="W5" s="313"/>
      <c r="X5" s="313"/>
      <c r="Y5" s="313"/>
      <c r="Z5" s="313"/>
    </row>
    <row r="6" ht="2.25" customHeight="1">
      <c r="A6" s="316"/>
      <c r="B6" s="316"/>
      <c r="C6" s="316"/>
      <c r="D6" s="317">
        <v>1.0</v>
      </c>
      <c r="E6" s="317">
        <f t="shared" ref="E6:O6" si="1">+D6+1</f>
        <v>2</v>
      </c>
      <c r="F6" s="317">
        <f t="shared" si="1"/>
        <v>3</v>
      </c>
      <c r="G6" s="317">
        <f t="shared" si="1"/>
        <v>4</v>
      </c>
      <c r="H6" s="317">
        <f t="shared" si="1"/>
        <v>5</v>
      </c>
      <c r="I6" s="317">
        <f t="shared" si="1"/>
        <v>6</v>
      </c>
      <c r="J6" s="317">
        <f t="shared" si="1"/>
        <v>7</v>
      </c>
      <c r="K6" s="317">
        <f t="shared" si="1"/>
        <v>8</v>
      </c>
      <c r="L6" s="317">
        <f t="shared" si="1"/>
        <v>9</v>
      </c>
      <c r="M6" s="317">
        <f t="shared" si="1"/>
        <v>10</v>
      </c>
      <c r="N6" s="317">
        <f t="shared" si="1"/>
        <v>11</v>
      </c>
      <c r="O6" s="317">
        <f t="shared" si="1"/>
        <v>12</v>
      </c>
      <c r="P6" s="318" t="str">
        <f>"1-12"</f>
        <v>1-12</v>
      </c>
      <c r="Q6" s="319"/>
      <c r="R6" s="56"/>
      <c r="S6" s="56"/>
      <c r="T6" s="56"/>
      <c r="U6" s="189"/>
      <c r="V6" s="189"/>
      <c r="W6" s="189"/>
      <c r="X6" s="189"/>
      <c r="Y6" s="189"/>
      <c r="Z6" s="189"/>
    </row>
    <row r="7" ht="31.5" customHeight="1">
      <c r="A7" s="320"/>
      <c r="B7" s="320"/>
      <c r="C7" s="320"/>
      <c r="D7" s="321"/>
      <c r="E7" s="322"/>
      <c r="F7" s="323"/>
      <c r="G7" s="323"/>
      <c r="H7" s="323"/>
      <c r="I7" s="323"/>
      <c r="J7" s="323"/>
      <c r="K7" s="323"/>
      <c r="L7" s="323"/>
      <c r="M7" s="323"/>
      <c r="N7" s="323"/>
      <c r="O7" s="323"/>
      <c r="P7" s="323"/>
      <c r="Q7" s="324"/>
      <c r="R7" s="325"/>
      <c r="S7" s="326"/>
      <c r="T7" s="56"/>
      <c r="U7" s="63"/>
      <c r="V7" s="63"/>
      <c r="W7" s="63"/>
      <c r="X7" s="63"/>
      <c r="Y7" s="63"/>
      <c r="Z7" s="63"/>
    </row>
    <row r="8" ht="7.5" customHeight="1">
      <c r="A8" s="15"/>
      <c r="B8" s="327"/>
      <c r="C8" s="109"/>
      <c r="D8" s="328"/>
      <c r="E8" s="328"/>
      <c r="F8" s="328"/>
      <c r="G8" s="328"/>
      <c r="H8" s="328"/>
      <c r="I8" s="328"/>
      <c r="J8" s="328"/>
      <c r="K8" s="328"/>
      <c r="L8" s="328"/>
      <c r="M8" s="328"/>
      <c r="N8" s="328"/>
      <c r="O8" s="328"/>
      <c r="P8" s="329"/>
      <c r="Q8" s="56"/>
      <c r="R8" s="56"/>
      <c r="S8" s="56"/>
      <c r="T8" s="56"/>
      <c r="U8" s="189"/>
      <c r="V8" s="189"/>
      <c r="W8" s="189"/>
      <c r="X8" s="189"/>
      <c r="Y8" s="189"/>
      <c r="Z8" s="189"/>
    </row>
    <row r="9" ht="15.0" customHeight="1">
      <c r="A9" s="330" t="s">
        <v>256</v>
      </c>
      <c r="B9" s="331" t="s">
        <v>474</v>
      </c>
      <c r="C9" s="330"/>
      <c r="D9" s="243">
        <f t="array" ref="D9">(SUMPRODUCT(1/(1+'LIQ Jahr3'!$C12:$C16),'LIQ Jahr3'!F12:F16))+(SUMPRODUCT(1/(1+'LIQ Jahr3'!$C19:$C23),'LIQ Jahr3'!F19:F23))</f>
        <v>0</v>
      </c>
      <c r="E9" s="243">
        <f t="array" ref="E9">(SUMPRODUCT(1/(1+'LIQ Jahr3'!$C12:$C16),'LIQ Jahr3'!G12:G16))+(SUMPRODUCT(1/(1+'LIQ Jahr3'!$C19:$C23),'LIQ Jahr3'!G19:G23))</f>
        <v>0</v>
      </c>
      <c r="F9" s="243">
        <f t="array" ref="F9">(SUMPRODUCT(1/(1+'LIQ Jahr3'!$C12:$C16),'LIQ Jahr3'!H12:H16))+(SUMPRODUCT(1/(1+'LIQ Jahr3'!$C19:$C23),'LIQ Jahr3'!H19:H23))</f>
        <v>0</v>
      </c>
      <c r="G9" s="243">
        <f t="array" ref="G9">(SUMPRODUCT(1/(1+'LIQ Jahr3'!$C12:$C16),'LIQ Jahr3'!I12:I16))+(SUMPRODUCT(1/(1+'LIQ Jahr3'!$C19:$C23),'LIQ Jahr3'!I19:I23))</f>
        <v>0</v>
      </c>
      <c r="H9" s="243">
        <f t="array" ref="H9">(SUMPRODUCT(1/(1+'LIQ Jahr3'!$C12:$C16),'LIQ Jahr3'!J12:J16))+(SUMPRODUCT(1/(1+'LIQ Jahr3'!$C19:$C23),'LIQ Jahr3'!J19:J23))</f>
        <v>0</v>
      </c>
      <c r="I9" s="243">
        <f t="array" ref="I9">(SUMPRODUCT(1/(1+'LIQ Jahr3'!$C12:$C16),'LIQ Jahr3'!K12:K16))+(SUMPRODUCT(1/(1+'LIQ Jahr3'!$C19:$C23),'LIQ Jahr3'!K19:K23))</f>
        <v>0</v>
      </c>
      <c r="J9" s="243">
        <f t="array" ref="J9">(SUMPRODUCT(1/(1+'LIQ Jahr3'!$C12:$C16),'LIQ Jahr3'!L12:L16))+(SUMPRODUCT(1/(1+'LIQ Jahr3'!$C19:$C23),'LIQ Jahr3'!L19:L23))</f>
        <v>0</v>
      </c>
      <c r="K9" s="243">
        <f t="array" ref="K9">(SUMPRODUCT(1/(1+'LIQ Jahr3'!$C12:$C16),'LIQ Jahr3'!M12:M16))+(SUMPRODUCT(1/(1+'LIQ Jahr3'!$C19:$C23),'LIQ Jahr3'!M19:M23))</f>
        <v>0</v>
      </c>
      <c r="L9" s="243">
        <f t="array" ref="L9">(SUMPRODUCT(1/(1+'LIQ Jahr3'!$C12:$C16),'LIQ Jahr3'!N12:N16))+(SUMPRODUCT(1/(1+'LIQ Jahr3'!$C19:$C23),'LIQ Jahr3'!N19:N23))</f>
        <v>0</v>
      </c>
      <c r="M9" s="243">
        <f t="array" ref="M9">(SUMPRODUCT(1/(1+'LIQ Jahr3'!$C12:$C16),'LIQ Jahr3'!O12:O16))+(SUMPRODUCT(1/(1+'LIQ Jahr3'!$C19:$C23),'LIQ Jahr3'!O19:O23))</f>
        <v>0</v>
      </c>
      <c r="N9" s="243">
        <f t="array" ref="N9">(SUMPRODUCT(1/(1+'LIQ Jahr3'!$C12:$C16),'LIQ Jahr3'!P12:P16))+(SUMPRODUCT(1/(1+'LIQ Jahr3'!$C19:$C23),'LIQ Jahr3'!P19:P23))</f>
        <v>0</v>
      </c>
      <c r="O9" s="243">
        <f t="array" ref="O9">(SUMPRODUCT(1/(1+'LIQ Jahr3'!$C12:$C16),'LIQ Jahr3'!Q12:Q16))+(SUMPRODUCT(1/(1+'LIQ Jahr3'!$C19:$C23),'LIQ Jahr3'!Q19:Q23))</f>
        <v>0</v>
      </c>
      <c r="P9" s="243">
        <f>D9+E9+F9+G9+H9+I9+J9+K9+L9+M9+N9+O9</f>
        <v>0</v>
      </c>
      <c r="Q9" s="109"/>
      <c r="R9" s="109"/>
      <c r="S9" s="109"/>
      <c r="T9" s="109"/>
      <c r="U9" s="335"/>
      <c r="V9" s="335"/>
      <c r="W9" s="335"/>
      <c r="X9" s="335"/>
      <c r="Y9" s="335"/>
      <c r="Z9" s="335"/>
    </row>
    <row r="10" ht="3.0" customHeight="1">
      <c r="A10" s="109"/>
      <c r="B10" s="336"/>
      <c r="C10" s="109"/>
      <c r="D10" s="303"/>
      <c r="E10" s="303"/>
      <c r="F10" s="303"/>
      <c r="G10" s="303"/>
      <c r="H10" s="303"/>
      <c r="I10" s="303"/>
      <c r="J10" s="303"/>
      <c r="K10" s="303"/>
      <c r="L10" s="303"/>
      <c r="M10" s="303"/>
      <c r="N10" s="303"/>
      <c r="O10" s="303"/>
      <c r="P10" s="303"/>
      <c r="Q10" s="109"/>
      <c r="R10" s="109"/>
      <c r="S10" s="109"/>
      <c r="T10" s="109"/>
      <c r="U10" s="335"/>
      <c r="V10" s="335"/>
      <c r="W10" s="335"/>
      <c r="X10" s="335"/>
      <c r="Y10" s="335"/>
      <c r="Z10" s="335"/>
    </row>
    <row r="11" ht="15.0" customHeight="1">
      <c r="A11" s="330" t="s">
        <v>280</v>
      </c>
      <c r="B11" s="331" t="s">
        <v>481</v>
      </c>
      <c r="C11" s="330"/>
      <c r="D11" s="243">
        <f t="array" ref="D11">(SUMPRODUCT(1/(1+'LIQ Jahr3'!$C26:$C27),'LIQ Jahr3'!F26:F27))</f>
        <v>0</v>
      </c>
      <c r="E11" s="243">
        <f t="array" ref="E11">(SUMPRODUCT(1/(1+'LIQ Jahr3'!$C26:$C27),'LIQ Jahr3'!G26:G27))</f>
        <v>0</v>
      </c>
      <c r="F11" s="243">
        <f t="array" ref="F11">(SUMPRODUCT(1/(1+'LIQ Jahr3'!$C26:$C27),'LIQ Jahr3'!H26:H27))</f>
        <v>0</v>
      </c>
      <c r="G11" s="243">
        <f t="array" ref="G11">(SUMPRODUCT(1/(1+'LIQ Jahr3'!$C26:$C27),'LIQ Jahr3'!I26:I27))</f>
        <v>0</v>
      </c>
      <c r="H11" s="243">
        <f t="array" ref="H11">(SUMPRODUCT(1/(1+'LIQ Jahr3'!$C26:$C27),'LIQ Jahr3'!J26:J27))</f>
        <v>0</v>
      </c>
      <c r="I11" s="243">
        <f t="array" ref="I11">(SUMPRODUCT(1/(1+'LIQ Jahr3'!$C26:$C27),'LIQ Jahr3'!K26:K27))</f>
        <v>0</v>
      </c>
      <c r="J11" s="243">
        <f t="array" ref="J11">(SUMPRODUCT(1/(1+'LIQ Jahr3'!$C26:$C27),'LIQ Jahr3'!L26:L27))</f>
        <v>0</v>
      </c>
      <c r="K11" s="243">
        <f t="array" ref="K11">(SUMPRODUCT(1/(1+'LIQ Jahr3'!$C26:$C27),'LIQ Jahr3'!M26:M27))</f>
        <v>0</v>
      </c>
      <c r="L11" s="243">
        <f t="array" ref="L11">(SUMPRODUCT(1/(1+'LIQ Jahr3'!$C26:$C27),'LIQ Jahr3'!N26:N27))</f>
        <v>0</v>
      </c>
      <c r="M11" s="243">
        <f t="array" ref="M11">(SUMPRODUCT(1/(1+'LIQ Jahr3'!$C26:$C27),'LIQ Jahr3'!O26:O27))</f>
        <v>0</v>
      </c>
      <c r="N11" s="243">
        <f t="array" ref="N11">(SUMPRODUCT(1/(1+'LIQ Jahr3'!$C26:$C27),'LIQ Jahr3'!P26:P27))</f>
        <v>0</v>
      </c>
      <c r="O11" s="243">
        <f t="array" ref="O11">(SUMPRODUCT(1/(1+'LIQ Jahr3'!$C26:$C27),'LIQ Jahr3'!Q26:Q27))</f>
        <v>0</v>
      </c>
      <c r="P11" s="243">
        <f>D11+E11+F11+G11+H11+I11+J11+K11+L11+M11+N11+O11</f>
        <v>0</v>
      </c>
      <c r="Q11" s="109"/>
      <c r="R11" s="109"/>
      <c r="S11" s="109"/>
      <c r="T11" s="109"/>
      <c r="U11" s="335"/>
      <c r="V11" s="335"/>
      <c r="W11" s="335"/>
      <c r="X11" s="335"/>
      <c r="Y11" s="335"/>
      <c r="Z11" s="335"/>
    </row>
    <row r="12" ht="3.0" customHeight="1">
      <c r="A12" s="109"/>
      <c r="B12" s="336"/>
      <c r="C12" s="109"/>
      <c r="D12" s="303"/>
      <c r="E12" s="303"/>
      <c r="F12" s="303"/>
      <c r="G12" s="303"/>
      <c r="H12" s="303"/>
      <c r="I12" s="303"/>
      <c r="J12" s="303"/>
      <c r="K12" s="303"/>
      <c r="L12" s="303"/>
      <c r="M12" s="303"/>
      <c r="N12" s="303"/>
      <c r="O12" s="303"/>
      <c r="P12" s="303"/>
      <c r="Q12" s="109"/>
      <c r="R12" s="109"/>
      <c r="S12" s="109"/>
      <c r="T12" s="109"/>
      <c r="U12" s="335"/>
      <c r="V12" s="335"/>
      <c r="W12" s="335"/>
      <c r="X12" s="335"/>
      <c r="Y12" s="335"/>
      <c r="Z12" s="335"/>
    </row>
    <row r="13" ht="15.0" customHeight="1">
      <c r="A13" s="330" t="s">
        <v>284</v>
      </c>
      <c r="B13" s="331" t="s">
        <v>482</v>
      </c>
      <c r="C13" s="330"/>
      <c r="D13" s="243">
        <f t="array" ref="D13">(SUMPRODUCT(1/(1+'LIQ Jahr3'!$C92:$C96),'LIQ Jahr3'!F92:F96))</f>
        <v>0</v>
      </c>
      <c r="E13" s="243">
        <f>'LIQ Jahr3'!G92*(1/(1+1*'LIQ Jahr3'!$C92))+'LIQ Jahr3'!G93*(1/(1+1*'LIQ Jahr3'!$C93))+'LIQ Jahr3'!G94*(1/(1+1*'LIQ Jahr3'!$C94))+'LIQ Jahr3'!G95*(1/(1+1*'LIQ Jahr3'!$C95))+'LIQ Jahr3'!G96*(1/(1+1*'LIQ Jahr3'!$C96))</f>
        <v>0</v>
      </c>
      <c r="F13" s="243">
        <f>'LIQ Jahr3'!H92*(1/(1+1*'LIQ Jahr3'!$C92))+'LIQ Jahr3'!H93*(1/(1+1*'LIQ Jahr3'!$C93))+'LIQ Jahr3'!H94*(1/(1+1*'LIQ Jahr3'!$C94))+'LIQ Jahr3'!H95*(1/(1+1*'LIQ Jahr3'!$C95))+'LIQ Jahr3'!H96*(1/(1+1*'LIQ Jahr3'!$C96))</f>
        <v>0</v>
      </c>
      <c r="G13" s="243">
        <f>'LIQ Jahr3'!I92*(1/(1+1*'LIQ Jahr3'!$C92))+'LIQ Jahr3'!I93*(1/(1+1*'LIQ Jahr3'!$C93))+'LIQ Jahr3'!I94*(1/(1+1*'LIQ Jahr3'!$C94))+'LIQ Jahr3'!I95*(1/(1+1*'LIQ Jahr3'!$C95))+'LIQ Jahr3'!I96*(1/(1+1*'LIQ Jahr3'!$C96))</f>
        <v>0</v>
      </c>
      <c r="H13" s="243">
        <f>'LIQ Jahr3'!J92*(1/(1+1*'LIQ Jahr3'!$C92))+'LIQ Jahr3'!J93*(1/(1+1*'LIQ Jahr3'!$C93))+'LIQ Jahr3'!J94*(1/(1+1*'LIQ Jahr3'!$C94))+'LIQ Jahr3'!J95*(1/(1+1*'LIQ Jahr3'!$C95))+'LIQ Jahr3'!J96*(1/(1+1*'LIQ Jahr3'!$C96))</f>
        <v>0</v>
      </c>
      <c r="I13" s="243">
        <f>'LIQ Jahr3'!K92*(1/(1+1*'LIQ Jahr3'!$C92))+'LIQ Jahr3'!K93*(1/(1+1*'LIQ Jahr3'!$C93))+'LIQ Jahr3'!K94*(1/(1+1*'LIQ Jahr3'!$C94))+'LIQ Jahr3'!K95*(1/(1+1*'LIQ Jahr3'!$C95))+'LIQ Jahr3'!K96*(1/(1+1*'LIQ Jahr3'!$C96))</f>
        <v>0</v>
      </c>
      <c r="J13" s="243">
        <f>'LIQ Jahr3'!L92*(1/(1+1*'LIQ Jahr3'!$C92))+'LIQ Jahr3'!L93*(1/(1+1*'LIQ Jahr3'!$C93))+'LIQ Jahr3'!L94*(1/(1+1*'LIQ Jahr3'!$C94))+'LIQ Jahr3'!L95*(1/(1+1*'LIQ Jahr3'!$C95))+'LIQ Jahr3'!L96*(1/(1+1*'LIQ Jahr3'!$C96))</f>
        <v>0</v>
      </c>
      <c r="K13" s="243">
        <f>'LIQ Jahr3'!M92*(1/(1+1*'LIQ Jahr3'!$C92))+'LIQ Jahr3'!M93*(1/(1+1*'LIQ Jahr3'!$C93))+'LIQ Jahr3'!M94*(1/(1+1*'LIQ Jahr3'!$C94))+'LIQ Jahr3'!M95*(1/(1+1*'LIQ Jahr3'!$C95))+'LIQ Jahr3'!M96*(1/(1+1*'LIQ Jahr3'!$C96))</f>
        <v>0</v>
      </c>
      <c r="L13" s="243">
        <f>'LIQ Jahr3'!N92*(1/(1+1*'LIQ Jahr3'!$C92))+'LIQ Jahr3'!N93*(1/(1+1*'LIQ Jahr3'!$C93))+'LIQ Jahr3'!N94*(1/(1+1*'LIQ Jahr3'!$C94))+'LIQ Jahr3'!N95*(1/(1+1*'LIQ Jahr3'!$C95))+'LIQ Jahr3'!N96*(1/(1+1*'LIQ Jahr3'!$C96))</f>
        <v>0</v>
      </c>
      <c r="M13" s="243">
        <f>'LIQ Jahr3'!O92*(1/(1+1*'LIQ Jahr3'!$C92))+'LIQ Jahr3'!O93*(1/(1+1*'LIQ Jahr3'!$C93))+'LIQ Jahr3'!O94*(1/(1+1*'LIQ Jahr3'!$C94))+'LIQ Jahr3'!O95*(1/(1+1*'LIQ Jahr3'!$C95))+'LIQ Jahr3'!O96*(1/(1+1*'LIQ Jahr3'!$C96))</f>
        <v>0</v>
      </c>
      <c r="N13" s="243">
        <f>'LIQ Jahr3'!P92*(1/(1+1*'LIQ Jahr3'!$C92))+'LIQ Jahr3'!P93*(1/(1+1*'LIQ Jahr3'!$C93))+'LIQ Jahr3'!P94*(1/(1+1*'LIQ Jahr3'!$C94))+'LIQ Jahr3'!P95*(1/(1+1*'LIQ Jahr3'!$C95))+'LIQ Jahr3'!P96*(1/(1+1*'LIQ Jahr3'!$C96))</f>
        <v>0</v>
      </c>
      <c r="O13" s="243">
        <f>'LIQ Jahr3'!Q92*(1/(1+1*'LIQ Jahr3'!$C92))+'LIQ Jahr3'!Q93*(1/(1+1*'LIQ Jahr3'!$C93))+'LIQ Jahr3'!Q94*(1/(1+1*'LIQ Jahr3'!$C94))+'LIQ Jahr3'!Q95*(1/(1+1*'LIQ Jahr3'!$C95))+'LIQ Jahr3'!Q96*(1/(1+1*'LIQ Jahr3'!$C96))</f>
        <v>0</v>
      </c>
      <c r="P13" s="243">
        <f>D13+E13+F13+G13+H13+I13+J13+K13+L13+M13+N13+O13</f>
        <v>0</v>
      </c>
      <c r="Q13" s="109"/>
      <c r="R13" s="109"/>
      <c r="S13" s="109"/>
      <c r="T13" s="109"/>
      <c r="U13" s="335"/>
      <c r="V13" s="335"/>
      <c r="W13" s="335"/>
      <c r="X13" s="335"/>
      <c r="Y13" s="335"/>
      <c r="Z13" s="335"/>
    </row>
    <row r="14" ht="3.0" customHeight="1">
      <c r="A14" s="109"/>
      <c r="B14" s="336"/>
      <c r="C14" s="109"/>
      <c r="D14" s="303"/>
      <c r="E14" s="303"/>
      <c r="F14" s="303"/>
      <c r="G14" s="303"/>
      <c r="H14" s="303"/>
      <c r="I14" s="303"/>
      <c r="J14" s="303"/>
      <c r="K14" s="303"/>
      <c r="L14" s="303"/>
      <c r="M14" s="303"/>
      <c r="N14" s="303"/>
      <c r="O14" s="303"/>
      <c r="P14" s="303"/>
      <c r="Q14" s="109"/>
      <c r="R14" s="109"/>
      <c r="S14" s="109"/>
      <c r="T14" s="109"/>
      <c r="U14" s="335"/>
      <c r="V14" s="335"/>
      <c r="W14" s="335"/>
      <c r="X14" s="335"/>
      <c r="Y14" s="335"/>
      <c r="Z14" s="335"/>
    </row>
    <row r="15" ht="15.0" customHeight="1">
      <c r="A15" s="330" t="s">
        <v>336</v>
      </c>
      <c r="B15" s="331" t="s">
        <v>484</v>
      </c>
      <c r="C15" s="330"/>
      <c r="D15" s="243">
        <f t="array" ref="D15">(SUMPRODUCT(1/(1+'LIQ Jahr3'!$C44:$C47),'LIQ Jahr3'!F44:F47))</f>
        <v>0</v>
      </c>
      <c r="E15" s="243">
        <f t="array" ref="E15">(SUMPRODUCT(1/(1+'LIQ Jahr3'!$C44:$C47),'LIQ Jahr3'!G44:G47))</f>
        <v>0</v>
      </c>
      <c r="F15" s="243">
        <f t="array" ref="F15">(SUMPRODUCT(1/(1+'LIQ Jahr3'!$C44:$C47),'LIQ Jahr3'!H44:H47))</f>
        <v>0</v>
      </c>
      <c r="G15" s="243">
        <f t="array" ref="G15">(SUMPRODUCT(1/(1+'LIQ Jahr3'!$C44:$C47),'LIQ Jahr3'!I44:I47))</f>
        <v>0</v>
      </c>
      <c r="H15" s="243">
        <f t="array" ref="H15">(SUMPRODUCT(1/(1+'LIQ Jahr3'!$C44:$C47),'LIQ Jahr3'!J44:J47))</f>
        <v>0</v>
      </c>
      <c r="I15" s="243">
        <f t="array" ref="I15">(SUMPRODUCT(1/(1+'LIQ Jahr3'!$C44:$C47),'LIQ Jahr3'!K44:K47))</f>
        <v>0</v>
      </c>
      <c r="J15" s="243">
        <f t="array" ref="J15">(SUMPRODUCT(1/(1+'LIQ Jahr3'!$C44:$C47),'LIQ Jahr3'!L44:L47))</f>
        <v>0</v>
      </c>
      <c r="K15" s="243">
        <f t="array" ref="K15">(SUMPRODUCT(1/(1+'LIQ Jahr3'!$C44:$C47),'LIQ Jahr3'!M44:M47))</f>
        <v>0</v>
      </c>
      <c r="L15" s="243">
        <f t="array" ref="L15">(SUMPRODUCT(1/(1+'LIQ Jahr3'!$C44:$C47),'LIQ Jahr3'!N44:N47))</f>
        <v>0</v>
      </c>
      <c r="M15" s="243">
        <f t="array" ref="M15">(SUMPRODUCT(1/(1+'LIQ Jahr3'!$C44:$C47),'LIQ Jahr3'!O44:O47))</f>
        <v>0</v>
      </c>
      <c r="N15" s="243">
        <f t="array" ref="N15">(SUMPRODUCT(1/(1+'LIQ Jahr3'!$C44:$C47),'LIQ Jahr3'!P44:P47))</f>
        <v>0</v>
      </c>
      <c r="O15" s="243">
        <f t="array" ref="O15">(SUMPRODUCT(1/(1+'LIQ Jahr3'!$C44:$C47),'LIQ Jahr3'!Q44:Q47))</f>
        <v>0</v>
      </c>
      <c r="P15" s="243">
        <f>D15+E15+F15+G15+H15+I15+J15+K15+L15+M15+N15+O15</f>
        <v>0</v>
      </c>
      <c r="Q15" s="109"/>
      <c r="R15" s="109"/>
      <c r="S15" s="109"/>
      <c r="T15" s="109"/>
      <c r="U15" s="335"/>
      <c r="V15" s="335"/>
      <c r="W15" s="335"/>
      <c r="X15" s="335"/>
      <c r="Y15" s="335"/>
      <c r="Z15" s="335"/>
    </row>
    <row r="16" ht="3.0" customHeight="1">
      <c r="A16" s="109"/>
      <c r="B16" s="336"/>
      <c r="C16" s="109"/>
      <c r="D16" s="303"/>
      <c r="E16" s="303"/>
      <c r="F16" s="303"/>
      <c r="G16" s="303"/>
      <c r="H16" s="303"/>
      <c r="I16" s="303"/>
      <c r="J16" s="303"/>
      <c r="K16" s="303"/>
      <c r="L16" s="303"/>
      <c r="M16" s="303"/>
      <c r="N16" s="303"/>
      <c r="O16" s="303"/>
      <c r="P16" s="303"/>
      <c r="Q16" s="109"/>
      <c r="R16" s="109"/>
      <c r="S16" s="109"/>
      <c r="T16" s="109"/>
      <c r="U16" s="335"/>
      <c r="V16" s="335"/>
      <c r="W16" s="335"/>
      <c r="X16" s="335"/>
      <c r="Y16" s="335"/>
      <c r="Z16" s="335"/>
    </row>
    <row r="17" ht="15.0" customHeight="1">
      <c r="A17" s="330" t="s">
        <v>338</v>
      </c>
      <c r="B17" s="331" t="s">
        <v>485</v>
      </c>
      <c r="C17" s="330"/>
      <c r="D17" s="243">
        <f t="shared" ref="D17:O17" si="2">D18+D19+D20+D21+D22</f>
        <v>0</v>
      </c>
      <c r="E17" s="243">
        <f t="shared" si="2"/>
        <v>0</v>
      </c>
      <c r="F17" s="243">
        <f t="shared" si="2"/>
        <v>0</v>
      </c>
      <c r="G17" s="243">
        <f t="shared" si="2"/>
        <v>0</v>
      </c>
      <c r="H17" s="243">
        <f t="shared" si="2"/>
        <v>0</v>
      </c>
      <c r="I17" s="243">
        <f t="shared" si="2"/>
        <v>0</v>
      </c>
      <c r="J17" s="243">
        <f t="shared" si="2"/>
        <v>0</v>
      </c>
      <c r="K17" s="243">
        <f t="shared" si="2"/>
        <v>0</v>
      </c>
      <c r="L17" s="243">
        <f t="shared" si="2"/>
        <v>0</v>
      </c>
      <c r="M17" s="243">
        <f t="shared" si="2"/>
        <v>0</v>
      </c>
      <c r="N17" s="243">
        <f t="shared" si="2"/>
        <v>0</v>
      </c>
      <c r="O17" s="243">
        <f t="shared" si="2"/>
        <v>0</v>
      </c>
      <c r="P17" s="243">
        <f t="shared" ref="P17:P22" si="3">D17+E17+F17+G17+H17+I17+J17+K17+L17+M17+N17+O17</f>
        <v>0</v>
      </c>
      <c r="Q17" s="109"/>
      <c r="R17" s="109"/>
      <c r="S17" s="109"/>
      <c r="T17" s="109"/>
      <c r="U17" s="335"/>
      <c r="V17" s="335"/>
      <c r="W17" s="335"/>
      <c r="X17" s="335"/>
      <c r="Y17" s="335"/>
      <c r="Z17" s="335"/>
    </row>
    <row r="18" ht="15.0" customHeight="1">
      <c r="A18" s="109"/>
      <c r="B18" s="109"/>
      <c r="C18" s="91" t="str">
        <f>"davon "&amp;'LIQ Jahr1'!B49</f>
        <v>davon Miete</v>
      </c>
      <c r="D18" s="303">
        <f t="array" ref="D18">(SUMPRODUCT(1/(1+'LIQ Jahr3'!$C50:$C54),'LIQ Jahr3'!F50:F54))</f>
        <v>0</v>
      </c>
      <c r="E18" s="303">
        <f t="array" ref="E18">(SUMPRODUCT(1/(1+'LIQ Jahr3'!$C50:$C54),'LIQ Jahr3'!G50:G54))</f>
        <v>0</v>
      </c>
      <c r="F18" s="303">
        <f t="array" ref="F18">(SUMPRODUCT(1/(1+'LIQ Jahr3'!$C50:$C54),'LIQ Jahr3'!H50:H54))</f>
        <v>0</v>
      </c>
      <c r="G18" s="303">
        <f t="array" ref="G18">(SUMPRODUCT(1/(1+'LIQ Jahr3'!$C50:$C54),'LIQ Jahr3'!I50:I54))</f>
        <v>0</v>
      </c>
      <c r="H18" s="303">
        <f t="array" ref="H18">(SUMPRODUCT(1/(1+'LIQ Jahr3'!$C50:$C54),'LIQ Jahr3'!J50:J54))</f>
        <v>0</v>
      </c>
      <c r="I18" s="303">
        <f t="array" ref="I18">(SUMPRODUCT(1/(1+'LIQ Jahr3'!$C50:$C54),'LIQ Jahr3'!K50:K54))</f>
        <v>0</v>
      </c>
      <c r="J18" s="303">
        <f t="array" ref="J18">(SUMPRODUCT(1/(1+'LIQ Jahr3'!$C50:$C54),'LIQ Jahr3'!L50:L54))</f>
        <v>0</v>
      </c>
      <c r="K18" s="303">
        <f t="array" ref="K18">(SUMPRODUCT(1/(1+'LIQ Jahr3'!$C50:$C54),'LIQ Jahr3'!M50:M54))</f>
        <v>0</v>
      </c>
      <c r="L18" s="303">
        <f t="array" ref="L18">(SUMPRODUCT(1/(1+'LIQ Jahr3'!$C50:$C54),'LIQ Jahr3'!N50:N54))</f>
        <v>0</v>
      </c>
      <c r="M18" s="303">
        <f t="array" ref="M18">(SUMPRODUCT(1/(1+'LIQ Jahr3'!$C50:$C54),'LIQ Jahr3'!O50:O54))</f>
        <v>0</v>
      </c>
      <c r="N18" s="303">
        <f t="array" ref="N18">(SUMPRODUCT(1/(1+'LIQ Jahr3'!$C50:$C54),'LIQ Jahr3'!P50:P54))</f>
        <v>0</v>
      </c>
      <c r="O18" s="303">
        <f t="array" ref="O18">(SUMPRODUCT(1/(1+'LIQ Jahr3'!$C50:$C54),'LIQ Jahr3'!Q50:Q54))</f>
        <v>0</v>
      </c>
      <c r="P18" s="303">
        <f t="shared" si="3"/>
        <v>0</v>
      </c>
      <c r="Q18" s="109"/>
      <c r="R18" s="109"/>
      <c r="S18" s="109"/>
      <c r="T18" s="109"/>
      <c r="U18" s="335"/>
      <c r="V18" s="335"/>
      <c r="W18" s="335"/>
      <c r="X18" s="335"/>
      <c r="Y18" s="335"/>
      <c r="Z18" s="335"/>
    </row>
    <row r="19" ht="15.0" customHeight="1">
      <c r="A19" s="109"/>
      <c r="B19" s="109"/>
      <c r="C19" s="91" t="str">
        <f>"davon "&amp;'LIQ Jahr1'!B56</f>
        <v>davon Marketing &amp; Sales</v>
      </c>
      <c r="D19" s="303">
        <f t="array" ref="D19">(SUMPRODUCT(1/(1+'LIQ Jahr3'!$C57:$C61),'LIQ Jahr3'!F57:F61))</f>
        <v>0</v>
      </c>
      <c r="E19" s="303">
        <f t="array" ref="E19">(SUMPRODUCT(1/(1+'LIQ Jahr3'!$C57:$C61),'LIQ Jahr3'!G57:G61))</f>
        <v>0</v>
      </c>
      <c r="F19" s="303">
        <f t="array" ref="F19">(SUMPRODUCT(1/(1+'LIQ Jahr3'!$C57:$C61),'LIQ Jahr3'!H57:H61))</f>
        <v>0</v>
      </c>
      <c r="G19" s="303">
        <f t="array" ref="G19">(SUMPRODUCT(1/(1+'LIQ Jahr3'!$C57:$C61),'LIQ Jahr3'!I57:I61))</f>
        <v>0</v>
      </c>
      <c r="H19" s="303">
        <f t="array" ref="H19">(SUMPRODUCT(1/(1+'LIQ Jahr3'!$C57:$C61),'LIQ Jahr3'!J57:J61))</f>
        <v>0</v>
      </c>
      <c r="I19" s="303">
        <f t="array" ref="I19">(SUMPRODUCT(1/(1+'LIQ Jahr3'!$C57:$C61),'LIQ Jahr3'!K57:K61))</f>
        <v>0</v>
      </c>
      <c r="J19" s="303">
        <f t="array" ref="J19">(SUMPRODUCT(1/(1+'LIQ Jahr3'!$C57:$C61),'LIQ Jahr3'!L57:L61))</f>
        <v>0</v>
      </c>
      <c r="K19" s="303">
        <f t="array" ref="K19">(SUMPRODUCT(1/(1+'LIQ Jahr3'!$C57:$C61),'LIQ Jahr3'!M57:M61))</f>
        <v>0</v>
      </c>
      <c r="L19" s="303">
        <f t="array" ref="L19">(SUMPRODUCT(1/(1+'LIQ Jahr3'!$C57:$C61),'LIQ Jahr3'!N57:N61))</f>
        <v>0</v>
      </c>
      <c r="M19" s="303">
        <f t="array" ref="M19">(SUMPRODUCT(1/(1+'LIQ Jahr3'!$C57:$C61),'LIQ Jahr3'!O57:O61))</f>
        <v>0</v>
      </c>
      <c r="N19" s="303">
        <f t="array" ref="N19">(SUMPRODUCT(1/(1+'LIQ Jahr3'!$C57:$C61),'LIQ Jahr3'!P57:P61))</f>
        <v>0</v>
      </c>
      <c r="O19" s="303">
        <f t="array" ref="O19">(SUMPRODUCT(1/(1+'LIQ Jahr3'!$C57:$C61),'LIQ Jahr3'!Q57:Q61))</f>
        <v>0</v>
      </c>
      <c r="P19" s="303">
        <f t="shared" si="3"/>
        <v>0</v>
      </c>
      <c r="Q19" s="109"/>
      <c r="R19" s="109"/>
      <c r="S19" s="109"/>
      <c r="T19" s="109"/>
      <c r="U19" s="335"/>
      <c r="V19" s="335"/>
      <c r="W19" s="335"/>
      <c r="X19" s="335"/>
      <c r="Y19" s="335"/>
      <c r="Z19" s="335"/>
    </row>
    <row r="20" ht="15.0" customHeight="1">
      <c r="A20" s="109"/>
      <c r="B20" s="109"/>
      <c r="C20" s="91" t="str">
        <f>"davon "&amp;'LIQ Jahr1'!B63</f>
        <v>davon Logistik</v>
      </c>
      <c r="D20" s="303">
        <f t="array" ref="D20">(SUMPRODUCT(1/(1+'LIQ Jahr3'!$C64:$C68),'LIQ Jahr3'!F64:F68))</f>
        <v>0</v>
      </c>
      <c r="E20" s="303">
        <f t="array" ref="E20">(SUMPRODUCT(1/(1+'LIQ Jahr3'!$C64:$C68),'LIQ Jahr3'!G64:G68))</f>
        <v>0</v>
      </c>
      <c r="F20" s="303">
        <f t="array" ref="F20">(SUMPRODUCT(1/(1+'LIQ Jahr3'!$C64:$C68),'LIQ Jahr3'!H64:H68))</f>
        <v>0</v>
      </c>
      <c r="G20" s="303">
        <f t="array" ref="G20">(SUMPRODUCT(1/(1+'LIQ Jahr3'!$C64:$C68),'LIQ Jahr3'!I64:I68))</f>
        <v>0</v>
      </c>
      <c r="H20" s="303">
        <f t="array" ref="H20">(SUMPRODUCT(1/(1+'LIQ Jahr3'!$C64:$C68),'LIQ Jahr3'!J64:J68))</f>
        <v>0</v>
      </c>
      <c r="I20" s="303">
        <f t="array" ref="I20">(SUMPRODUCT(1/(1+'LIQ Jahr3'!$C64:$C68),'LIQ Jahr3'!K64:K68))</f>
        <v>0</v>
      </c>
      <c r="J20" s="303">
        <f t="array" ref="J20">(SUMPRODUCT(1/(1+'LIQ Jahr3'!$C64:$C68),'LIQ Jahr3'!L64:L68))</f>
        <v>0</v>
      </c>
      <c r="K20" s="303">
        <f t="array" ref="K20">(SUMPRODUCT(1/(1+'LIQ Jahr3'!$C64:$C68),'LIQ Jahr3'!M64:M68))</f>
        <v>0</v>
      </c>
      <c r="L20" s="303">
        <f t="array" ref="L20">(SUMPRODUCT(1/(1+'LIQ Jahr3'!$C64:$C68),'LIQ Jahr3'!N64:N68))</f>
        <v>0</v>
      </c>
      <c r="M20" s="303">
        <f t="array" ref="M20">(SUMPRODUCT(1/(1+'LIQ Jahr3'!$C64:$C68),'LIQ Jahr3'!O64:O68))</f>
        <v>0</v>
      </c>
      <c r="N20" s="303">
        <f t="array" ref="N20">(SUMPRODUCT(1/(1+'LIQ Jahr3'!$C64:$C68),'LIQ Jahr3'!P64:P68))</f>
        <v>0</v>
      </c>
      <c r="O20" s="303">
        <f t="array" ref="O20">(SUMPRODUCT(1/(1+'LIQ Jahr3'!$C64:$C68),'LIQ Jahr3'!Q64:Q68))</f>
        <v>0</v>
      </c>
      <c r="P20" s="303">
        <f t="shared" si="3"/>
        <v>0</v>
      </c>
      <c r="Q20" s="109"/>
      <c r="R20" s="109"/>
      <c r="S20" s="109"/>
      <c r="T20" s="109"/>
      <c r="U20" s="335"/>
      <c r="V20" s="335"/>
      <c r="W20" s="335"/>
      <c r="X20" s="335"/>
      <c r="Y20" s="335"/>
      <c r="Z20" s="335"/>
    </row>
    <row r="21" ht="15.0" customHeight="1">
      <c r="A21" s="109"/>
      <c r="B21" s="109"/>
      <c r="C21" s="91" t="str">
        <f>"davon "&amp;'LIQ Jahr1'!B70</f>
        <v>davon Sonstige Kosten</v>
      </c>
      <c r="D21" s="303">
        <f t="array" ref="D21">(SUMPRODUCT(1/(1+'LIQ Jahr3'!$C71:$C85),'LIQ Jahr3'!F71:F85))</f>
        <v>0</v>
      </c>
      <c r="E21" s="303">
        <f t="array" ref="E21">(SUMPRODUCT(1/(1+'LIQ Jahr3'!$C71:$C85),'LIQ Jahr3'!G71:G85))</f>
        <v>0</v>
      </c>
      <c r="F21" s="303">
        <f t="array" ref="F21">(SUMPRODUCT(1/(1+'LIQ Jahr3'!$C71:$C85),'LIQ Jahr3'!H71:H85))</f>
        <v>0</v>
      </c>
      <c r="G21" s="303">
        <f t="array" ref="G21">(SUMPRODUCT(1/(1+'LIQ Jahr3'!$C71:$C85),'LIQ Jahr3'!I71:I85))</f>
        <v>0</v>
      </c>
      <c r="H21" s="303">
        <f t="array" ref="H21">(SUMPRODUCT(1/(1+'LIQ Jahr3'!$C71:$C85),'LIQ Jahr3'!J71:J85))</f>
        <v>0</v>
      </c>
      <c r="I21" s="303">
        <f t="array" ref="I21">(SUMPRODUCT(1/(1+'LIQ Jahr3'!$C71:$C85),'LIQ Jahr3'!K71:K85))</f>
        <v>0</v>
      </c>
      <c r="J21" s="303">
        <f t="array" ref="J21">(SUMPRODUCT(1/(1+'LIQ Jahr3'!$C71:$C85),'LIQ Jahr3'!L71:L85))</f>
        <v>0</v>
      </c>
      <c r="K21" s="303">
        <f t="array" ref="K21">(SUMPRODUCT(1/(1+'LIQ Jahr3'!$C71:$C85),'LIQ Jahr3'!M71:M85))</f>
        <v>0</v>
      </c>
      <c r="L21" s="303">
        <f t="array" ref="L21">(SUMPRODUCT(1/(1+'LIQ Jahr3'!$C71:$C85),'LIQ Jahr3'!N71:N85))</f>
        <v>0</v>
      </c>
      <c r="M21" s="303">
        <f t="array" ref="M21">(SUMPRODUCT(1/(1+'LIQ Jahr3'!$C71:$C85),'LIQ Jahr3'!O71:O85))</f>
        <v>0</v>
      </c>
      <c r="N21" s="303">
        <f t="array" ref="N21">(SUMPRODUCT(1/(1+'LIQ Jahr3'!$C71:$C85),'LIQ Jahr3'!P71:P85))</f>
        <v>0</v>
      </c>
      <c r="O21" s="303">
        <f t="array" ref="O21">(SUMPRODUCT(1/(1+'LIQ Jahr3'!$C71:$C85),'LIQ Jahr3'!Q71:Q85))</f>
        <v>0</v>
      </c>
      <c r="P21" s="303">
        <f t="shared" si="3"/>
        <v>0</v>
      </c>
      <c r="Q21" s="109"/>
      <c r="R21" s="109"/>
      <c r="S21" s="109"/>
      <c r="T21" s="109"/>
      <c r="U21" s="335"/>
      <c r="V21" s="335"/>
      <c r="W21" s="335"/>
      <c r="X21" s="335"/>
      <c r="Y21" s="335"/>
      <c r="Z21" s="335"/>
    </row>
    <row r="22" ht="15.0" customHeight="1">
      <c r="A22" s="109"/>
      <c r="B22" s="109"/>
      <c r="C22" s="109" t="s">
        <v>486</v>
      </c>
      <c r="D22" s="303">
        <f>'LIQ Jahr3'!F89</f>
        <v>0</v>
      </c>
      <c r="E22" s="303">
        <f>'LIQ Jahr3'!G89</f>
        <v>0</v>
      </c>
      <c r="F22" s="303">
        <f>'LIQ Jahr3'!H89</f>
        <v>0</v>
      </c>
      <c r="G22" s="303">
        <f>'LIQ Jahr3'!I89</f>
        <v>0</v>
      </c>
      <c r="H22" s="303">
        <f>'LIQ Jahr3'!J89</f>
        <v>0</v>
      </c>
      <c r="I22" s="303">
        <f>'LIQ Jahr3'!K89</f>
        <v>0</v>
      </c>
      <c r="J22" s="303">
        <f>'LIQ Jahr3'!L89</f>
        <v>0</v>
      </c>
      <c r="K22" s="303">
        <f>'LIQ Jahr3'!M89</f>
        <v>0</v>
      </c>
      <c r="L22" s="303">
        <f>'LIQ Jahr3'!N89</f>
        <v>0</v>
      </c>
      <c r="M22" s="303">
        <f>'LIQ Jahr3'!O89</f>
        <v>0</v>
      </c>
      <c r="N22" s="303">
        <f>'LIQ Jahr3'!P89</f>
        <v>0</v>
      </c>
      <c r="O22" s="303">
        <f>'LIQ Jahr3'!Q89</f>
        <v>0</v>
      </c>
      <c r="P22" s="303">
        <f t="shared" si="3"/>
        <v>0</v>
      </c>
      <c r="Q22" s="109"/>
      <c r="R22" s="109"/>
      <c r="S22" s="109"/>
      <c r="T22" s="109"/>
      <c r="U22" s="335"/>
      <c r="V22" s="335"/>
      <c r="W22" s="335"/>
      <c r="X22" s="335"/>
      <c r="Y22" s="335"/>
      <c r="Z22" s="335"/>
    </row>
    <row r="23" ht="3.0" customHeight="1">
      <c r="A23" s="109"/>
      <c r="B23" s="109"/>
      <c r="C23" s="109"/>
      <c r="D23" s="303"/>
      <c r="E23" s="303"/>
      <c r="F23" s="303"/>
      <c r="G23" s="303"/>
      <c r="H23" s="303"/>
      <c r="I23" s="303"/>
      <c r="J23" s="303"/>
      <c r="K23" s="303"/>
      <c r="L23" s="303"/>
      <c r="M23" s="303"/>
      <c r="N23" s="303"/>
      <c r="O23" s="303"/>
      <c r="P23" s="303"/>
      <c r="Q23" s="109"/>
      <c r="R23" s="109"/>
      <c r="S23" s="109"/>
      <c r="T23" s="109"/>
      <c r="U23" s="335"/>
      <c r="V23" s="335"/>
      <c r="W23" s="335"/>
      <c r="X23" s="335"/>
      <c r="Y23" s="335"/>
      <c r="Z23" s="335"/>
    </row>
    <row r="24" ht="15.0" customHeight="1">
      <c r="A24" s="330" t="s">
        <v>341</v>
      </c>
      <c r="B24" s="331" t="s">
        <v>487</v>
      </c>
      <c r="C24" s="330"/>
      <c r="D24" s="243">
        <f>+HLOOKUP(D$5,matAFA,MATCH("Gesamt",'Investition AfA'!$A:$A,0)-ROW(matAFA)+1,0)</f>
        <v>0</v>
      </c>
      <c r="E24" s="243">
        <f>+HLOOKUP(E$5,matAFA,MATCH("Gesamt",'Investition AfA'!$A:$A,0)-ROW(matAFA)+1,0)</f>
        <v>0</v>
      </c>
      <c r="F24" s="243">
        <f>+HLOOKUP(F$5,matAFA,MATCH("Gesamt",'Investition AfA'!$A:$A,0)-ROW(matAFA)+1,0)</f>
        <v>0</v>
      </c>
      <c r="G24" s="243">
        <f>+HLOOKUP(G$5,matAFA,MATCH("Gesamt",'Investition AfA'!$A:$A,0)-ROW(matAFA)+1,0)</f>
        <v>0</v>
      </c>
      <c r="H24" s="243">
        <f>+HLOOKUP(H$5,matAFA,MATCH("Gesamt",'Investition AfA'!$A:$A,0)-ROW(matAFA)+1,0)</f>
        <v>0</v>
      </c>
      <c r="I24" s="243">
        <f>+HLOOKUP(I$5,matAFA,MATCH("Gesamt",'Investition AfA'!$A:$A,0)-ROW(matAFA)+1,0)</f>
        <v>0</v>
      </c>
      <c r="J24" s="243">
        <f>+HLOOKUP(J$5,matAFA,MATCH("Gesamt",'Investition AfA'!$A:$A,0)-ROW(matAFA)+1,0)</f>
        <v>0</v>
      </c>
      <c r="K24" s="243">
        <f>+HLOOKUP(K$5,matAFA,MATCH("Gesamt",'Investition AfA'!$A:$A,0)-ROW(matAFA)+1,0)</f>
        <v>0</v>
      </c>
      <c r="L24" s="243">
        <f>+HLOOKUP(L$5,matAFA,MATCH("Gesamt",'Investition AfA'!$A:$A,0)-ROW(matAFA)+1,0)</f>
        <v>0</v>
      </c>
      <c r="M24" s="243">
        <f>+HLOOKUP(M$5,matAFA,MATCH("Gesamt",'Investition AfA'!$A:$A,0)-ROW(matAFA)+1,0)</f>
        <v>0</v>
      </c>
      <c r="N24" s="243">
        <f>+HLOOKUP(N$5,matAFA,MATCH("Gesamt",'Investition AfA'!$A:$A,0)-ROW(matAFA)+1,0)</f>
        <v>0</v>
      </c>
      <c r="O24" s="243">
        <f>+HLOOKUP(O$5,matAFA,MATCH("Gesamt",'Investition AfA'!$A:$A,0)-ROW(matAFA)+1,0)</f>
        <v>0</v>
      </c>
      <c r="P24" s="243">
        <f>D24+E24+F24+G24+H24+I24+J24+K24+L24+M24+N24+O24</f>
        <v>0</v>
      </c>
      <c r="Q24" s="109"/>
      <c r="R24" s="109"/>
      <c r="S24" s="109"/>
      <c r="T24" s="109"/>
      <c r="U24" s="335"/>
      <c r="V24" s="335"/>
      <c r="W24" s="335"/>
      <c r="X24" s="335"/>
      <c r="Y24" s="335"/>
      <c r="Z24" s="335"/>
    </row>
    <row r="25" ht="3.0" customHeight="1">
      <c r="A25" s="109"/>
      <c r="B25" s="336"/>
      <c r="C25" s="109"/>
      <c r="D25" s="303"/>
      <c r="E25" s="303"/>
      <c r="F25" s="303"/>
      <c r="G25" s="303"/>
      <c r="H25" s="303"/>
      <c r="I25" s="303"/>
      <c r="J25" s="303"/>
      <c r="K25" s="303"/>
      <c r="L25" s="303"/>
      <c r="M25" s="303"/>
      <c r="N25" s="303"/>
      <c r="O25" s="303"/>
      <c r="P25" s="303"/>
      <c r="Q25" s="109"/>
      <c r="R25" s="109"/>
      <c r="S25" s="109"/>
      <c r="T25" s="109"/>
      <c r="U25" s="335"/>
      <c r="V25" s="335"/>
      <c r="W25" s="335"/>
      <c r="X25" s="335"/>
      <c r="Y25" s="335"/>
      <c r="Z25" s="335"/>
    </row>
    <row r="26" ht="15.0" customHeight="1">
      <c r="A26" s="330" t="s">
        <v>345</v>
      </c>
      <c r="B26" s="331" t="s">
        <v>488</v>
      </c>
      <c r="C26" s="330"/>
      <c r="D26" s="243">
        <f>'LIQ Jahr3'!F103</f>
        <v>0</v>
      </c>
      <c r="E26" s="243">
        <f>'LIQ Jahr3'!G103</f>
        <v>0</v>
      </c>
      <c r="F26" s="243">
        <f>'LIQ Jahr3'!H103</f>
        <v>0</v>
      </c>
      <c r="G26" s="243">
        <f>'LIQ Jahr3'!I103</f>
        <v>0</v>
      </c>
      <c r="H26" s="243">
        <f>'LIQ Jahr3'!J103</f>
        <v>0</v>
      </c>
      <c r="I26" s="243">
        <f>'LIQ Jahr3'!K103</f>
        <v>0</v>
      </c>
      <c r="J26" s="243">
        <f>'LIQ Jahr3'!L103</f>
        <v>0</v>
      </c>
      <c r="K26" s="243">
        <f>'LIQ Jahr3'!M103</f>
        <v>0</v>
      </c>
      <c r="L26" s="243">
        <f>'LIQ Jahr3'!N103</f>
        <v>0</v>
      </c>
      <c r="M26" s="243">
        <f>'LIQ Jahr3'!O103</f>
        <v>0</v>
      </c>
      <c r="N26" s="243">
        <f>'LIQ Jahr3'!P103</f>
        <v>0</v>
      </c>
      <c r="O26" s="243">
        <f>'LIQ Jahr3'!Q103</f>
        <v>0</v>
      </c>
      <c r="P26" s="243">
        <f>D26+E26+F26+G26+H26+I26+J26+K26+L26+M26+N26+O26</f>
        <v>0</v>
      </c>
      <c r="Q26" s="109"/>
      <c r="R26" s="109"/>
      <c r="S26" s="109"/>
      <c r="T26" s="109"/>
      <c r="U26" s="335"/>
      <c r="V26" s="335"/>
      <c r="W26" s="335"/>
      <c r="X26" s="335"/>
      <c r="Y26" s="335"/>
      <c r="Z26" s="335"/>
    </row>
    <row r="27" ht="3.0" customHeight="1">
      <c r="A27" s="109"/>
      <c r="B27" s="336"/>
      <c r="C27" s="109"/>
      <c r="D27" s="303"/>
      <c r="E27" s="303"/>
      <c r="F27" s="303"/>
      <c r="G27" s="303"/>
      <c r="H27" s="303"/>
      <c r="I27" s="303"/>
      <c r="J27" s="303"/>
      <c r="K27" s="303"/>
      <c r="L27" s="303"/>
      <c r="M27" s="303"/>
      <c r="N27" s="303"/>
      <c r="O27" s="303"/>
      <c r="P27" s="303"/>
      <c r="Q27" s="109"/>
      <c r="R27" s="109"/>
      <c r="S27" s="109"/>
      <c r="T27" s="109"/>
      <c r="U27" s="335"/>
      <c r="V27" s="335"/>
      <c r="W27" s="335"/>
      <c r="X27" s="335"/>
      <c r="Y27" s="335"/>
      <c r="Z27" s="335"/>
    </row>
    <row r="28" ht="15.75" customHeight="1">
      <c r="A28" s="109"/>
      <c r="B28" s="109"/>
      <c r="C28" s="109"/>
      <c r="D28" s="303"/>
      <c r="E28" s="303"/>
      <c r="F28" s="303"/>
      <c r="G28" s="303"/>
      <c r="H28" s="303"/>
      <c r="I28" s="303"/>
      <c r="J28" s="303"/>
      <c r="K28" s="303"/>
      <c r="L28" s="303"/>
      <c r="M28" s="303"/>
      <c r="N28" s="303"/>
      <c r="O28" s="303"/>
      <c r="P28" s="303"/>
      <c r="Q28" s="109"/>
      <c r="R28" s="109"/>
      <c r="S28" s="109"/>
      <c r="T28" s="109"/>
    </row>
    <row r="29" ht="30.0" customHeight="1">
      <c r="A29" s="337" t="s">
        <v>347</v>
      </c>
      <c r="B29" s="338" t="s">
        <v>490</v>
      </c>
      <c r="C29" s="339"/>
      <c r="D29" s="340">
        <f t="shared" ref="D29:P29" si="4">D9+D11-D13-D15-D17-D24-D26</f>
        <v>0</v>
      </c>
      <c r="E29" s="340">
        <f t="shared" si="4"/>
        <v>0</v>
      </c>
      <c r="F29" s="340">
        <f t="shared" si="4"/>
        <v>0</v>
      </c>
      <c r="G29" s="340">
        <f t="shared" si="4"/>
        <v>0</v>
      </c>
      <c r="H29" s="340">
        <f t="shared" si="4"/>
        <v>0</v>
      </c>
      <c r="I29" s="340">
        <f t="shared" si="4"/>
        <v>0</v>
      </c>
      <c r="J29" s="340">
        <f t="shared" si="4"/>
        <v>0</v>
      </c>
      <c r="K29" s="340">
        <f t="shared" si="4"/>
        <v>0</v>
      </c>
      <c r="L29" s="340">
        <f t="shared" si="4"/>
        <v>0</v>
      </c>
      <c r="M29" s="340">
        <f t="shared" si="4"/>
        <v>0</v>
      </c>
      <c r="N29" s="340">
        <f t="shared" si="4"/>
        <v>0</v>
      </c>
      <c r="O29" s="340">
        <f t="shared" si="4"/>
        <v>0</v>
      </c>
      <c r="P29" s="340">
        <f t="shared" si="4"/>
        <v>0</v>
      </c>
      <c r="Q29" s="341"/>
      <c r="R29" s="40"/>
      <c r="S29" s="40"/>
      <c r="T29" s="40"/>
      <c r="U29" s="342"/>
      <c r="V29" s="342"/>
      <c r="W29" s="342"/>
      <c r="X29" s="342"/>
      <c r="Y29" s="342"/>
      <c r="Z29" s="342"/>
    </row>
    <row r="30" ht="15.75" customHeight="1">
      <c r="A30" s="109"/>
      <c r="B30" s="109"/>
      <c r="C30" s="109"/>
      <c r="D30" s="303"/>
      <c r="E30" s="303"/>
      <c r="F30" s="303"/>
      <c r="G30" s="303"/>
      <c r="H30" s="303"/>
      <c r="I30" s="303"/>
      <c r="J30" s="303"/>
      <c r="K30" s="303"/>
      <c r="L30" s="303"/>
      <c r="M30" s="303"/>
      <c r="N30" s="303"/>
      <c r="O30" s="303"/>
      <c r="P30" s="303"/>
      <c r="Q30" s="109"/>
      <c r="R30" s="109"/>
      <c r="S30" s="109"/>
      <c r="T30" s="109"/>
    </row>
    <row r="31" ht="15.75" customHeight="1">
      <c r="A31" s="109"/>
      <c r="B31" s="109"/>
      <c r="C31" s="109"/>
      <c r="D31" s="109"/>
      <c r="E31" s="109"/>
      <c r="F31" s="109"/>
      <c r="G31" s="109"/>
      <c r="H31" s="109"/>
      <c r="I31" s="109"/>
      <c r="J31" s="109"/>
      <c r="K31" s="109"/>
      <c r="L31" s="109"/>
      <c r="M31" s="109"/>
      <c r="N31" s="109"/>
      <c r="O31" s="109"/>
      <c r="P31" s="109"/>
      <c r="Q31" s="109"/>
      <c r="R31" s="109"/>
      <c r="S31" s="109"/>
      <c r="T31" s="109"/>
    </row>
    <row r="32" ht="15.75" customHeight="1">
      <c r="A32" s="109"/>
      <c r="B32" s="109"/>
      <c r="C32" s="109"/>
      <c r="D32" s="109"/>
      <c r="E32" s="109"/>
      <c r="F32" s="109"/>
      <c r="G32" s="109"/>
      <c r="H32" s="109"/>
      <c r="I32" s="109"/>
      <c r="J32" s="109"/>
      <c r="K32" s="109"/>
      <c r="L32" s="109"/>
      <c r="M32" s="109"/>
      <c r="N32" s="109"/>
      <c r="O32" s="109"/>
      <c r="P32" s="109"/>
      <c r="Q32" s="109"/>
      <c r="R32" s="109"/>
      <c r="S32" s="109"/>
      <c r="T32" s="109"/>
    </row>
    <row r="33" ht="15.75" customHeight="1">
      <c r="A33" s="109"/>
      <c r="B33" s="109"/>
      <c r="C33" s="109"/>
      <c r="D33" s="109"/>
      <c r="E33" s="109"/>
      <c r="F33" s="109"/>
      <c r="G33" s="109"/>
      <c r="H33" s="109"/>
      <c r="I33" s="109"/>
      <c r="J33" s="109"/>
      <c r="K33" s="109"/>
      <c r="L33" s="109"/>
      <c r="M33" s="109"/>
      <c r="N33" s="109"/>
      <c r="O33" s="109"/>
      <c r="P33" s="109"/>
      <c r="Q33" s="109"/>
      <c r="R33" s="109"/>
      <c r="S33" s="109"/>
      <c r="T33" s="109"/>
    </row>
    <row r="34" ht="15.75" customHeight="1">
      <c r="A34" s="109"/>
      <c r="B34" s="109"/>
      <c r="C34" s="109"/>
      <c r="D34" s="109"/>
      <c r="E34" s="109"/>
      <c r="F34" s="109"/>
      <c r="G34" s="109"/>
      <c r="H34" s="109"/>
      <c r="I34" s="109"/>
      <c r="J34" s="109"/>
      <c r="K34" s="109"/>
      <c r="L34" s="109"/>
      <c r="M34" s="109"/>
      <c r="N34" s="109"/>
      <c r="O34" s="109"/>
      <c r="P34" s="109"/>
      <c r="Q34" s="109"/>
      <c r="R34" s="109"/>
      <c r="S34" s="109"/>
      <c r="T34" s="109"/>
    </row>
    <row r="35" ht="15.75" customHeight="1">
      <c r="A35" s="109"/>
      <c r="B35" s="109"/>
      <c r="C35" s="109"/>
      <c r="D35" s="109"/>
      <c r="E35" s="109"/>
      <c r="F35" s="109"/>
      <c r="G35" s="109"/>
      <c r="H35" s="109"/>
      <c r="I35" s="109"/>
      <c r="J35" s="109"/>
      <c r="K35" s="109"/>
      <c r="L35" s="109"/>
      <c r="M35" s="109"/>
      <c r="N35" s="109"/>
      <c r="O35" s="109"/>
      <c r="P35" s="109"/>
      <c r="Q35" s="109"/>
      <c r="R35" s="109"/>
      <c r="S35" s="109"/>
      <c r="T35" s="109"/>
    </row>
    <row r="36" ht="15.75" customHeight="1">
      <c r="A36" s="109"/>
      <c r="B36" s="109"/>
      <c r="C36" s="109"/>
      <c r="D36" s="109"/>
      <c r="E36" s="109"/>
      <c r="F36" s="109"/>
      <c r="G36" s="109"/>
      <c r="H36" s="109"/>
      <c r="I36" s="109"/>
      <c r="J36" s="109"/>
      <c r="K36" s="109"/>
      <c r="L36" s="109"/>
      <c r="M36" s="109"/>
      <c r="N36" s="109"/>
      <c r="O36" s="109"/>
      <c r="P36" s="109"/>
      <c r="Q36" s="109"/>
      <c r="R36" s="109"/>
      <c r="S36" s="109"/>
      <c r="T36" s="109"/>
    </row>
    <row r="37" ht="15.75" customHeight="1">
      <c r="A37" s="109"/>
      <c r="B37" s="109"/>
      <c r="C37" s="109"/>
      <c r="D37" s="109"/>
      <c r="E37" s="109"/>
      <c r="F37" s="109"/>
      <c r="G37" s="109"/>
      <c r="H37" s="109"/>
      <c r="I37" s="109"/>
      <c r="J37" s="109"/>
      <c r="K37" s="109"/>
      <c r="L37" s="109"/>
      <c r="M37" s="109"/>
      <c r="N37" s="109"/>
      <c r="O37" s="109"/>
      <c r="P37" s="109"/>
      <c r="Q37" s="109"/>
      <c r="R37" s="109"/>
      <c r="S37" s="109"/>
      <c r="T37" s="109"/>
    </row>
    <row r="38" ht="15.75" customHeight="1">
      <c r="A38" s="109"/>
      <c r="B38" s="109"/>
      <c r="C38" s="109"/>
      <c r="D38" s="109"/>
      <c r="E38" s="109"/>
      <c r="F38" s="109"/>
      <c r="G38" s="109"/>
      <c r="H38" s="109"/>
      <c r="I38" s="109"/>
      <c r="J38" s="109"/>
      <c r="K38" s="109"/>
      <c r="L38" s="109"/>
      <c r="M38" s="109"/>
      <c r="N38" s="109"/>
      <c r="O38" s="109"/>
      <c r="P38" s="109"/>
      <c r="Q38" s="109"/>
      <c r="R38" s="109"/>
      <c r="S38" s="109"/>
      <c r="T38" s="109"/>
    </row>
    <row r="39" ht="15.75" customHeight="1">
      <c r="A39" s="109"/>
      <c r="B39" s="109"/>
      <c r="C39" s="109"/>
      <c r="D39" s="109"/>
      <c r="E39" s="109"/>
      <c r="F39" s="109"/>
      <c r="G39" s="109"/>
      <c r="H39" s="109"/>
      <c r="I39" s="109"/>
      <c r="J39" s="109"/>
      <c r="K39" s="109"/>
      <c r="L39" s="109"/>
      <c r="M39" s="109"/>
      <c r="N39" s="109"/>
      <c r="O39" s="109"/>
      <c r="P39" s="109"/>
      <c r="Q39" s="109"/>
      <c r="R39" s="109"/>
      <c r="S39" s="109"/>
      <c r="T39" s="109"/>
    </row>
    <row r="40" ht="15.75" customHeight="1">
      <c r="A40" s="109"/>
      <c r="B40" s="109"/>
      <c r="C40" s="109"/>
      <c r="D40" s="109"/>
      <c r="E40" s="109"/>
      <c r="F40" s="109"/>
      <c r="G40" s="109"/>
      <c r="H40" s="109"/>
      <c r="I40" s="109"/>
      <c r="J40" s="109"/>
      <c r="K40" s="109"/>
      <c r="L40" s="109"/>
      <c r="M40" s="109"/>
      <c r="N40" s="109"/>
      <c r="O40" s="109"/>
      <c r="P40" s="109"/>
      <c r="Q40" s="109"/>
      <c r="R40" s="109"/>
      <c r="S40" s="109"/>
      <c r="T40" s="109"/>
    </row>
    <row r="41" ht="15.75" customHeight="1">
      <c r="A41" s="109"/>
      <c r="B41" s="109"/>
      <c r="C41" s="109"/>
      <c r="D41" s="109"/>
      <c r="E41" s="109"/>
      <c r="F41" s="109"/>
      <c r="G41" s="109"/>
      <c r="H41" s="109"/>
      <c r="I41" s="109"/>
      <c r="J41" s="109"/>
      <c r="K41" s="109"/>
      <c r="L41" s="109"/>
      <c r="M41" s="109"/>
      <c r="N41" s="109"/>
      <c r="O41" s="109"/>
      <c r="P41" s="109"/>
      <c r="Q41" s="109"/>
      <c r="R41" s="109"/>
      <c r="S41" s="109"/>
      <c r="T41" s="109"/>
    </row>
    <row r="42" ht="15.75" customHeight="1">
      <c r="A42" s="109"/>
      <c r="B42" s="109"/>
      <c r="C42" s="109"/>
      <c r="D42" s="109"/>
      <c r="E42" s="109"/>
      <c r="F42" s="109"/>
      <c r="G42" s="109"/>
      <c r="H42" s="109"/>
      <c r="I42" s="109"/>
      <c r="J42" s="109"/>
      <c r="K42" s="109"/>
      <c r="L42" s="109"/>
      <c r="M42" s="109"/>
      <c r="N42" s="109"/>
      <c r="O42" s="109"/>
      <c r="P42" s="109"/>
      <c r="Q42" s="109"/>
      <c r="R42" s="109"/>
      <c r="S42" s="109"/>
      <c r="T42" s="109"/>
    </row>
    <row r="43" ht="15.75" customHeight="1">
      <c r="A43" s="109"/>
      <c r="B43" s="109"/>
      <c r="C43" s="109"/>
      <c r="D43" s="109"/>
      <c r="E43" s="109"/>
      <c r="F43" s="109"/>
      <c r="G43" s="109"/>
      <c r="H43" s="109"/>
      <c r="I43" s="109"/>
      <c r="J43" s="109"/>
      <c r="K43" s="109"/>
      <c r="L43" s="109"/>
      <c r="M43" s="109"/>
      <c r="N43" s="109"/>
      <c r="O43" s="109"/>
      <c r="P43" s="109"/>
      <c r="Q43" s="109"/>
      <c r="R43" s="109"/>
      <c r="S43" s="109"/>
      <c r="T43" s="109"/>
    </row>
    <row r="44" ht="15.75" customHeight="1">
      <c r="A44" s="109"/>
      <c r="B44" s="109"/>
      <c r="C44" s="109"/>
      <c r="D44" s="109"/>
      <c r="E44" s="109"/>
      <c r="F44" s="109"/>
      <c r="G44" s="109"/>
      <c r="H44" s="109"/>
      <c r="I44" s="109"/>
      <c r="J44" s="109"/>
      <c r="K44" s="109"/>
      <c r="L44" s="109"/>
      <c r="M44" s="109"/>
      <c r="N44" s="109"/>
      <c r="O44" s="109"/>
      <c r="P44" s="109"/>
      <c r="Q44" s="109"/>
      <c r="R44" s="109"/>
      <c r="S44" s="109"/>
      <c r="T44" s="109"/>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44"/>
    <col customWidth="1" min="2" max="2" width="4.0"/>
    <col customWidth="1" min="3" max="3" width="30.0"/>
    <col customWidth="1" min="4" max="15" width="10.44"/>
    <col customWidth="1" min="16" max="16" width="12.56"/>
    <col customWidth="1" min="17" max="17" width="8.22"/>
  </cols>
  <sheetData>
    <row r="1" ht="35.25" customHeight="1">
      <c r="A1" s="3"/>
      <c r="B1" s="5"/>
      <c r="C1" s="5"/>
      <c r="D1" s="308"/>
      <c r="E1" s="308"/>
      <c r="F1" s="308"/>
      <c r="G1" s="308"/>
      <c r="H1" s="308"/>
      <c r="I1" s="308"/>
      <c r="J1" s="308"/>
      <c r="K1" s="308"/>
      <c r="L1" s="308"/>
      <c r="M1" s="308"/>
      <c r="N1" s="308"/>
      <c r="O1" s="308"/>
      <c r="P1" s="163"/>
      <c r="Q1" s="310"/>
      <c r="R1" s="165"/>
      <c r="S1" s="165"/>
      <c r="T1" s="165"/>
      <c r="U1" s="313"/>
      <c r="V1" s="313"/>
      <c r="W1" s="313"/>
      <c r="X1" s="313"/>
      <c r="Y1" s="313"/>
      <c r="Z1" s="313"/>
    </row>
    <row r="2" ht="22.5" customHeight="1">
      <c r="A2" s="19" t="s">
        <v>491</v>
      </c>
      <c r="B2" s="5"/>
      <c r="C2" s="5"/>
      <c r="D2" s="308"/>
      <c r="E2" s="308"/>
      <c r="F2" s="308"/>
      <c r="G2" s="308"/>
      <c r="H2" s="308"/>
      <c r="I2" s="308"/>
      <c r="J2" s="308"/>
      <c r="K2" s="308"/>
      <c r="L2" s="308"/>
      <c r="M2" s="308"/>
      <c r="N2" s="308"/>
      <c r="O2" s="308"/>
      <c r="P2" s="163"/>
      <c r="Q2" s="310"/>
      <c r="R2" s="165"/>
      <c r="S2" s="165"/>
      <c r="T2" s="165"/>
      <c r="U2" s="313"/>
      <c r="V2" s="313"/>
      <c r="W2" s="313"/>
      <c r="X2" s="313"/>
      <c r="Y2" s="313"/>
      <c r="Z2" s="313"/>
    </row>
    <row r="3" ht="13.5" customHeight="1">
      <c r="A3" s="23" t="s">
        <v>470</v>
      </c>
      <c r="B3" s="5"/>
      <c r="C3" s="5"/>
      <c r="D3" s="308"/>
      <c r="E3" s="308"/>
      <c r="F3" s="308"/>
      <c r="G3" s="308"/>
      <c r="H3" s="308"/>
      <c r="I3" s="308"/>
      <c r="J3" s="308"/>
      <c r="K3" s="308"/>
      <c r="L3" s="308"/>
      <c r="M3" s="308"/>
      <c r="N3" s="308"/>
      <c r="O3" s="308"/>
      <c r="P3" s="163"/>
      <c r="Q3" s="310"/>
      <c r="R3" s="165"/>
      <c r="S3" s="165"/>
      <c r="T3" s="165"/>
      <c r="U3" s="313"/>
      <c r="V3" s="313"/>
      <c r="W3" s="313"/>
      <c r="X3" s="313"/>
      <c r="Y3" s="313"/>
      <c r="Z3" s="313"/>
    </row>
    <row r="4" ht="15.75" customHeight="1">
      <c r="A4" s="26" t="s">
        <v>471</v>
      </c>
      <c r="B4" s="27"/>
      <c r="C4" s="27"/>
      <c r="D4" s="314"/>
      <c r="E4" s="314"/>
      <c r="F4" s="314"/>
      <c r="G4" s="314"/>
      <c r="H4" s="314"/>
      <c r="I4" s="314"/>
      <c r="J4" s="314"/>
      <c r="K4" s="314"/>
      <c r="L4" s="314"/>
      <c r="M4" s="314"/>
      <c r="N4" s="314"/>
      <c r="O4" s="314"/>
      <c r="P4" s="170"/>
      <c r="Q4" s="310"/>
      <c r="R4" s="165"/>
      <c r="S4" s="165"/>
      <c r="T4" s="165"/>
      <c r="U4" s="313"/>
      <c r="V4" s="313"/>
      <c r="W4" s="313"/>
      <c r="X4" s="313"/>
      <c r="Y4" s="313"/>
      <c r="Z4" s="313"/>
    </row>
    <row r="5" ht="21.75" customHeight="1">
      <c r="A5" s="33" t="str">
        <f>"GuV "&amp;+YEAR(EDATE(iDat,36))</f>
        <v>GuV 2030</v>
      </c>
      <c r="B5" s="35"/>
      <c r="C5" s="35"/>
      <c r="D5" s="315">
        <f>+EDATE(iDat,D6-1+36)</f>
        <v>47484</v>
      </c>
      <c r="E5" s="315">
        <f>+EDATE(iDat,E6-1+36)</f>
        <v>47515</v>
      </c>
      <c r="F5" s="315">
        <f>+EDATE(iDat,F6-1+36)</f>
        <v>47543</v>
      </c>
      <c r="G5" s="315">
        <f>+EDATE(iDat,G6-1+36)</f>
        <v>47574</v>
      </c>
      <c r="H5" s="315">
        <f>+EDATE(iDat,H6-1+36)</f>
        <v>47604</v>
      </c>
      <c r="I5" s="315">
        <f>+EDATE(iDat,I6-1+36)</f>
        <v>47635</v>
      </c>
      <c r="J5" s="315">
        <f>+EDATE(iDat,J6-1+36)</f>
        <v>47665</v>
      </c>
      <c r="K5" s="315">
        <f>+EDATE(iDat,K6-1+36)</f>
        <v>47696</v>
      </c>
      <c r="L5" s="315">
        <f>+EDATE(iDat,L6-1+36)</f>
        <v>47727</v>
      </c>
      <c r="M5" s="315">
        <f>+EDATE(iDat,M6-1+36)</f>
        <v>47757</v>
      </c>
      <c r="N5" s="315">
        <f>+EDATE(iDat,N6-1+36)</f>
        <v>47788</v>
      </c>
      <c r="O5" s="315">
        <f>+EDATE(iDat,O6-1+36)</f>
        <v>47818</v>
      </c>
      <c r="P5" s="174" t="s">
        <v>219</v>
      </c>
      <c r="Q5" s="310"/>
      <c r="R5" s="165"/>
      <c r="S5" s="165"/>
      <c r="T5" s="165"/>
      <c r="U5" s="313"/>
      <c r="V5" s="313"/>
      <c r="W5" s="313"/>
      <c r="X5" s="313"/>
      <c r="Y5" s="313"/>
      <c r="Z5" s="313"/>
    </row>
    <row r="6" ht="2.25" customHeight="1">
      <c r="A6" s="316"/>
      <c r="B6" s="316"/>
      <c r="C6" s="316"/>
      <c r="D6" s="317">
        <v>1.0</v>
      </c>
      <c r="E6" s="317">
        <f t="shared" ref="E6:O6" si="1">+D6+1</f>
        <v>2</v>
      </c>
      <c r="F6" s="317">
        <f t="shared" si="1"/>
        <v>3</v>
      </c>
      <c r="G6" s="317">
        <f t="shared" si="1"/>
        <v>4</v>
      </c>
      <c r="H6" s="317">
        <f t="shared" si="1"/>
        <v>5</v>
      </c>
      <c r="I6" s="317">
        <f t="shared" si="1"/>
        <v>6</v>
      </c>
      <c r="J6" s="317">
        <f t="shared" si="1"/>
        <v>7</v>
      </c>
      <c r="K6" s="317">
        <f t="shared" si="1"/>
        <v>8</v>
      </c>
      <c r="L6" s="317">
        <f t="shared" si="1"/>
        <v>9</v>
      </c>
      <c r="M6" s="317">
        <f t="shared" si="1"/>
        <v>10</v>
      </c>
      <c r="N6" s="317">
        <f t="shared" si="1"/>
        <v>11</v>
      </c>
      <c r="O6" s="317">
        <f t="shared" si="1"/>
        <v>12</v>
      </c>
      <c r="P6" s="318" t="str">
        <f>"1-12"</f>
        <v>1-12</v>
      </c>
      <c r="Q6" s="319"/>
      <c r="R6" s="56"/>
      <c r="S6" s="56"/>
      <c r="T6" s="56"/>
      <c r="U6" s="189"/>
      <c r="V6" s="189"/>
      <c r="W6" s="189"/>
      <c r="X6" s="189"/>
      <c r="Y6" s="189"/>
      <c r="Z6" s="189"/>
    </row>
    <row r="7" ht="31.5" customHeight="1">
      <c r="A7" s="320"/>
      <c r="B7" s="320"/>
      <c r="C7" s="320"/>
      <c r="D7" s="321"/>
      <c r="E7" s="322"/>
      <c r="F7" s="323"/>
      <c r="G7" s="323"/>
      <c r="H7" s="323"/>
      <c r="I7" s="323"/>
      <c r="J7" s="323"/>
      <c r="K7" s="323"/>
      <c r="L7" s="323"/>
      <c r="M7" s="323"/>
      <c r="N7" s="323"/>
      <c r="O7" s="323"/>
      <c r="P7" s="323"/>
      <c r="Q7" s="324"/>
      <c r="R7" s="325"/>
      <c r="S7" s="326"/>
      <c r="T7" s="56"/>
      <c r="U7" s="63"/>
      <c r="V7" s="63"/>
      <c r="W7" s="63"/>
      <c r="X7" s="63"/>
      <c r="Y7" s="63"/>
      <c r="Z7" s="63"/>
    </row>
    <row r="8" ht="7.5" customHeight="1">
      <c r="A8" s="15"/>
      <c r="B8" s="327"/>
      <c r="C8" s="109"/>
      <c r="D8" s="328"/>
      <c r="E8" s="328"/>
      <c r="F8" s="328"/>
      <c r="G8" s="328"/>
      <c r="H8" s="328"/>
      <c r="I8" s="328"/>
      <c r="J8" s="328"/>
      <c r="K8" s="328"/>
      <c r="L8" s="328"/>
      <c r="M8" s="328"/>
      <c r="N8" s="328"/>
      <c r="O8" s="328"/>
      <c r="P8" s="329"/>
      <c r="Q8" s="56"/>
      <c r="R8" s="56"/>
      <c r="S8" s="56"/>
      <c r="T8" s="56"/>
      <c r="U8" s="189"/>
      <c r="V8" s="189"/>
      <c r="W8" s="189"/>
      <c r="X8" s="189"/>
      <c r="Y8" s="189"/>
      <c r="Z8" s="189"/>
    </row>
    <row r="9" ht="15.0" customHeight="1">
      <c r="A9" s="330" t="s">
        <v>256</v>
      </c>
      <c r="B9" s="331" t="s">
        <v>474</v>
      </c>
      <c r="C9" s="330"/>
      <c r="D9" s="243">
        <f t="array" ref="D9">(SUMPRODUCT(1/(1+'LIQ Jahr4'!$C12:$C16),'LIQ Jahr4'!F12:F16))+(SUMPRODUCT(1/(1+'LIQ Jahr4'!$C19:$C23),'LIQ Jahr4'!F19:F23))</f>
        <v>0</v>
      </c>
      <c r="E9" s="243">
        <f t="array" ref="E9">(SUMPRODUCT(1/(1+'LIQ Jahr4'!$C12:$C16),'LIQ Jahr4'!G12:G16))+(SUMPRODUCT(1/(1+'LIQ Jahr4'!$C19:$C23),'LIQ Jahr4'!G19:G23))</f>
        <v>0</v>
      </c>
      <c r="F9" s="243">
        <f t="array" ref="F9">(SUMPRODUCT(1/(1+'LIQ Jahr4'!$C12:$C16),'LIQ Jahr4'!H12:H16))+(SUMPRODUCT(1/(1+'LIQ Jahr4'!$C19:$C23),'LIQ Jahr4'!H19:H23))</f>
        <v>0</v>
      </c>
      <c r="G9" s="243">
        <f t="array" ref="G9">(SUMPRODUCT(1/(1+'LIQ Jahr4'!$C12:$C16),'LIQ Jahr4'!I12:I16))+(SUMPRODUCT(1/(1+'LIQ Jahr4'!$C19:$C23),'LIQ Jahr4'!I19:I23))</f>
        <v>0</v>
      </c>
      <c r="H9" s="243">
        <f t="array" ref="H9">(SUMPRODUCT(1/(1+'LIQ Jahr4'!$C12:$C16),'LIQ Jahr4'!J12:J16))+(SUMPRODUCT(1/(1+'LIQ Jahr4'!$C19:$C23),'LIQ Jahr4'!J19:J23))</f>
        <v>0</v>
      </c>
      <c r="I9" s="243">
        <f t="array" ref="I9">(SUMPRODUCT(1/(1+'LIQ Jahr4'!$C12:$C16),'LIQ Jahr4'!K12:K16))+(SUMPRODUCT(1/(1+'LIQ Jahr4'!$C19:$C23),'LIQ Jahr4'!K19:K23))</f>
        <v>0</v>
      </c>
      <c r="J9" s="243">
        <f t="array" ref="J9">(SUMPRODUCT(1/(1+'LIQ Jahr4'!$C12:$C16),'LIQ Jahr4'!L12:L16))+(SUMPRODUCT(1/(1+'LIQ Jahr4'!$C19:$C23),'LIQ Jahr4'!L19:L23))</f>
        <v>0</v>
      </c>
      <c r="K9" s="243">
        <f t="array" ref="K9">(SUMPRODUCT(1/(1+'LIQ Jahr4'!$C12:$C16),'LIQ Jahr4'!M12:M16))+(SUMPRODUCT(1/(1+'LIQ Jahr4'!$C19:$C23),'LIQ Jahr4'!M19:M23))</f>
        <v>0</v>
      </c>
      <c r="L9" s="243">
        <f t="array" ref="L9">(SUMPRODUCT(1/(1+'LIQ Jahr4'!$C12:$C16),'LIQ Jahr4'!N12:N16))+(SUMPRODUCT(1/(1+'LIQ Jahr4'!$C19:$C23),'LIQ Jahr4'!N19:N23))</f>
        <v>0</v>
      </c>
      <c r="M9" s="243">
        <f t="array" ref="M9">(SUMPRODUCT(1/(1+'LIQ Jahr4'!$C12:$C16),'LIQ Jahr4'!O12:O16))+(SUMPRODUCT(1/(1+'LIQ Jahr4'!$C19:$C23),'LIQ Jahr4'!O19:O23))</f>
        <v>0</v>
      </c>
      <c r="N9" s="243">
        <f t="array" ref="N9">(SUMPRODUCT(1/(1+'LIQ Jahr4'!$C12:$C16),'LIQ Jahr4'!P12:P16))+(SUMPRODUCT(1/(1+'LIQ Jahr4'!$C19:$C23),'LIQ Jahr4'!P19:P23))</f>
        <v>0</v>
      </c>
      <c r="O9" s="243">
        <f t="array" ref="O9">(SUMPRODUCT(1/(1+'LIQ Jahr4'!$C12:$C16),'LIQ Jahr4'!Q12:Q16))+(SUMPRODUCT(1/(1+'LIQ Jahr4'!$C19:$C23),'LIQ Jahr4'!Q19:Q23))</f>
        <v>0</v>
      </c>
      <c r="P9" s="243">
        <f>D9+E9+F9+G9+H9+I9+J9+K9+L9+M9+N9+O9</f>
        <v>0</v>
      </c>
      <c r="Q9" s="109"/>
      <c r="R9" s="109"/>
      <c r="S9" s="109"/>
      <c r="T9" s="109"/>
      <c r="U9" s="335"/>
      <c r="V9" s="335"/>
      <c r="W9" s="335"/>
      <c r="X9" s="335"/>
      <c r="Y9" s="335"/>
      <c r="Z9" s="335"/>
    </row>
    <row r="10" ht="3.0" customHeight="1">
      <c r="A10" s="109"/>
      <c r="B10" s="336"/>
      <c r="C10" s="109"/>
      <c r="D10" s="303"/>
      <c r="E10" s="303"/>
      <c r="F10" s="303"/>
      <c r="G10" s="303"/>
      <c r="H10" s="303"/>
      <c r="I10" s="303"/>
      <c r="J10" s="303"/>
      <c r="K10" s="303"/>
      <c r="L10" s="303"/>
      <c r="M10" s="303"/>
      <c r="N10" s="303"/>
      <c r="O10" s="303"/>
      <c r="P10" s="303"/>
      <c r="Q10" s="109"/>
      <c r="R10" s="109"/>
      <c r="S10" s="109"/>
      <c r="T10" s="109"/>
      <c r="U10" s="335"/>
      <c r="V10" s="335"/>
      <c r="W10" s="335"/>
      <c r="X10" s="335"/>
      <c r="Y10" s="335"/>
      <c r="Z10" s="335"/>
    </row>
    <row r="11" ht="15.0" customHeight="1">
      <c r="A11" s="330" t="s">
        <v>280</v>
      </c>
      <c r="B11" s="331" t="s">
        <v>481</v>
      </c>
      <c r="C11" s="330"/>
      <c r="D11" s="243">
        <f t="array" ref="D11">(SUMPRODUCT(1/(1+'LIQ Jahr4'!$C26:$C27),'LIQ Jahr4'!F26:F27))</f>
        <v>0</v>
      </c>
      <c r="E11" s="243">
        <f t="array" ref="E11">(SUMPRODUCT(1/(1+'LIQ Jahr4'!$C26:$C27),'LIQ Jahr4'!G26:G27))</f>
        <v>0</v>
      </c>
      <c r="F11" s="243">
        <f t="array" ref="F11">(SUMPRODUCT(1/(1+'LIQ Jahr4'!$C26:$C27),'LIQ Jahr4'!H26:H27))</f>
        <v>0</v>
      </c>
      <c r="G11" s="243">
        <f t="array" ref="G11">(SUMPRODUCT(1/(1+'LIQ Jahr4'!$C26:$C27),'LIQ Jahr4'!I26:I27))</f>
        <v>0</v>
      </c>
      <c r="H11" s="243">
        <f t="array" ref="H11">(SUMPRODUCT(1/(1+'LIQ Jahr4'!$C26:$C27),'LIQ Jahr4'!J26:J27))</f>
        <v>0</v>
      </c>
      <c r="I11" s="243">
        <f t="array" ref="I11">(SUMPRODUCT(1/(1+'LIQ Jahr4'!$C26:$C27),'LIQ Jahr4'!K26:K27))</f>
        <v>0</v>
      </c>
      <c r="J11" s="243">
        <f t="array" ref="J11">(SUMPRODUCT(1/(1+'LIQ Jahr4'!$C26:$C27),'LIQ Jahr4'!L26:L27))</f>
        <v>0</v>
      </c>
      <c r="K11" s="243">
        <f t="array" ref="K11">(SUMPRODUCT(1/(1+'LIQ Jahr4'!$C26:$C27),'LIQ Jahr4'!M26:M27))</f>
        <v>0</v>
      </c>
      <c r="L11" s="243">
        <f t="array" ref="L11">(SUMPRODUCT(1/(1+'LIQ Jahr4'!$C26:$C27),'LIQ Jahr4'!N26:N27))</f>
        <v>0</v>
      </c>
      <c r="M11" s="243">
        <f t="array" ref="M11">(SUMPRODUCT(1/(1+'LIQ Jahr4'!$C26:$C27),'LIQ Jahr4'!O26:O27))</f>
        <v>0</v>
      </c>
      <c r="N11" s="243">
        <f t="array" ref="N11">(SUMPRODUCT(1/(1+'LIQ Jahr4'!$C26:$C27),'LIQ Jahr4'!P26:P27))</f>
        <v>0</v>
      </c>
      <c r="O11" s="243">
        <f t="array" ref="O11">(SUMPRODUCT(1/(1+'LIQ Jahr4'!$C26:$C27),'LIQ Jahr4'!Q26:Q27))</f>
        <v>0</v>
      </c>
      <c r="P11" s="243">
        <f>D11+E11+F11+G11+H11+I11+J11+K11+L11+M11+N11+O11</f>
        <v>0</v>
      </c>
      <c r="Q11" s="109"/>
      <c r="R11" s="109"/>
      <c r="S11" s="109"/>
      <c r="T11" s="109"/>
      <c r="U11" s="335"/>
      <c r="V11" s="335"/>
      <c r="W11" s="335"/>
      <c r="X11" s="335"/>
      <c r="Y11" s="335"/>
      <c r="Z11" s="335"/>
    </row>
    <row r="12" ht="3.0" customHeight="1">
      <c r="A12" s="109"/>
      <c r="B12" s="336"/>
      <c r="C12" s="109"/>
      <c r="D12" s="303"/>
      <c r="E12" s="303"/>
      <c r="F12" s="303"/>
      <c r="G12" s="303"/>
      <c r="H12" s="303"/>
      <c r="I12" s="303"/>
      <c r="J12" s="303"/>
      <c r="K12" s="303"/>
      <c r="L12" s="303"/>
      <c r="M12" s="303"/>
      <c r="N12" s="303"/>
      <c r="O12" s="303"/>
      <c r="P12" s="303"/>
      <c r="Q12" s="109"/>
      <c r="R12" s="109"/>
      <c r="S12" s="109"/>
      <c r="T12" s="109"/>
      <c r="U12" s="335"/>
      <c r="V12" s="335"/>
      <c r="W12" s="335"/>
      <c r="X12" s="335"/>
      <c r="Y12" s="335"/>
      <c r="Z12" s="335"/>
    </row>
    <row r="13" ht="15.0" customHeight="1">
      <c r="A13" s="330" t="s">
        <v>284</v>
      </c>
      <c r="B13" s="331" t="s">
        <v>482</v>
      </c>
      <c r="C13" s="330"/>
      <c r="D13" s="243">
        <f t="array" ref="D13">(SUMPRODUCT(1/(1+'LIQ Jahr4'!$C92:$C96),'LIQ Jahr4'!F92:F96))</f>
        <v>0</v>
      </c>
      <c r="E13" s="243">
        <f>'LIQ Jahr4'!G92*(1/(1+1*'LIQ Jahr4'!$C92))+'LIQ Jahr4'!G93*(1/(1+1*'LIQ Jahr4'!$C93))+'LIQ Jahr4'!G94*(1/(1+1*'LIQ Jahr4'!$C94))+'LIQ Jahr4'!G95*(1/(1+1*'LIQ Jahr4'!$C95))+'LIQ Jahr4'!G96*(1/(1+1*'LIQ Jahr4'!$C96))</f>
        <v>0</v>
      </c>
      <c r="F13" s="243">
        <f>'LIQ Jahr4'!H92*(1/(1+1*'LIQ Jahr4'!$C92))+'LIQ Jahr4'!H93*(1/(1+1*'LIQ Jahr4'!$C93))+'LIQ Jahr4'!H94*(1/(1+1*'LIQ Jahr4'!$C94))+'LIQ Jahr4'!H95*(1/(1+1*'LIQ Jahr4'!$C95))+'LIQ Jahr4'!H96*(1/(1+1*'LIQ Jahr4'!$C96))</f>
        <v>0</v>
      </c>
      <c r="G13" s="243">
        <f>'LIQ Jahr4'!I92*(1/(1+1*'LIQ Jahr4'!$C92))+'LIQ Jahr4'!I93*(1/(1+1*'LIQ Jahr4'!$C93))+'LIQ Jahr4'!I94*(1/(1+1*'LIQ Jahr4'!$C94))+'LIQ Jahr4'!I95*(1/(1+1*'LIQ Jahr4'!$C95))+'LIQ Jahr4'!I96*(1/(1+1*'LIQ Jahr4'!$C96))</f>
        <v>0</v>
      </c>
      <c r="H13" s="243">
        <f>'LIQ Jahr4'!J92*(1/(1+1*'LIQ Jahr4'!$C92))+'LIQ Jahr4'!J93*(1/(1+1*'LIQ Jahr4'!$C93))+'LIQ Jahr4'!J94*(1/(1+1*'LIQ Jahr4'!$C94))+'LIQ Jahr4'!J95*(1/(1+1*'LIQ Jahr4'!$C95))+'LIQ Jahr4'!J96*(1/(1+1*'LIQ Jahr4'!$C96))</f>
        <v>0</v>
      </c>
      <c r="I13" s="243">
        <f>'LIQ Jahr4'!K92*(1/(1+1*'LIQ Jahr4'!$C92))+'LIQ Jahr4'!K93*(1/(1+1*'LIQ Jahr4'!$C93))+'LIQ Jahr4'!K94*(1/(1+1*'LIQ Jahr4'!$C94))+'LIQ Jahr4'!K95*(1/(1+1*'LIQ Jahr4'!$C95))+'LIQ Jahr4'!K96*(1/(1+1*'LIQ Jahr4'!$C96))</f>
        <v>0</v>
      </c>
      <c r="J13" s="243">
        <f>'LIQ Jahr4'!L92*(1/(1+1*'LIQ Jahr4'!$C92))+'LIQ Jahr4'!L93*(1/(1+1*'LIQ Jahr4'!$C93))+'LIQ Jahr4'!L94*(1/(1+1*'LIQ Jahr4'!$C94))+'LIQ Jahr4'!L95*(1/(1+1*'LIQ Jahr4'!$C95))+'LIQ Jahr4'!L96*(1/(1+1*'LIQ Jahr4'!$C96))</f>
        <v>0</v>
      </c>
      <c r="K13" s="243">
        <f>'LIQ Jahr4'!M92*(1/(1+1*'LIQ Jahr4'!$C92))+'LIQ Jahr4'!M93*(1/(1+1*'LIQ Jahr4'!$C93))+'LIQ Jahr4'!M94*(1/(1+1*'LIQ Jahr4'!$C94))+'LIQ Jahr4'!M95*(1/(1+1*'LIQ Jahr4'!$C95))+'LIQ Jahr4'!M96*(1/(1+1*'LIQ Jahr4'!$C96))</f>
        <v>0</v>
      </c>
      <c r="L13" s="243">
        <f>'LIQ Jahr4'!N92*(1/(1+1*'LIQ Jahr4'!$C92))+'LIQ Jahr4'!N93*(1/(1+1*'LIQ Jahr4'!$C93))+'LIQ Jahr4'!N94*(1/(1+1*'LIQ Jahr4'!$C94))+'LIQ Jahr4'!N95*(1/(1+1*'LIQ Jahr4'!$C95))+'LIQ Jahr4'!N96*(1/(1+1*'LIQ Jahr4'!$C96))</f>
        <v>0</v>
      </c>
      <c r="M13" s="243">
        <f>'LIQ Jahr4'!O92*(1/(1+1*'LIQ Jahr4'!$C92))+'LIQ Jahr4'!O93*(1/(1+1*'LIQ Jahr4'!$C93))+'LIQ Jahr4'!O94*(1/(1+1*'LIQ Jahr4'!$C94))+'LIQ Jahr4'!O95*(1/(1+1*'LIQ Jahr4'!$C95))+'LIQ Jahr4'!O96*(1/(1+1*'LIQ Jahr4'!$C96))</f>
        <v>0</v>
      </c>
      <c r="N13" s="243">
        <f>'LIQ Jahr4'!P92*(1/(1+1*'LIQ Jahr4'!$C92))+'LIQ Jahr4'!P93*(1/(1+1*'LIQ Jahr4'!$C93))+'LIQ Jahr4'!P94*(1/(1+1*'LIQ Jahr4'!$C94))+'LIQ Jahr4'!P95*(1/(1+1*'LIQ Jahr4'!$C95))+'LIQ Jahr4'!P96*(1/(1+1*'LIQ Jahr4'!$C96))</f>
        <v>0</v>
      </c>
      <c r="O13" s="243">
        <f>'LIQ Jahr4'!Q92*(1/(1+1*'LIQ Jahr4'!$C92))+'LIQ Jahr4'!Q93*(1/(1+1*'LIQ Jahr4'!$C93))+'LIQ Jahr4'!Q94*(1/(1+1*'LIQ Jahr4'!$C94))+'LIQ Jahr4'!Q95*(1/(1+1*'LIQ Jahr4'!$C95))+'LIQ Jahr4'!Q96*(1/(1+1*'LIQ Jahr4'!$C96))</f>
        <v>0</v>
      </c>
      <c r="P13" s="243">
        <f>D13+E13+F13+G13+H13+I13+J13+K13+L13+M13+N13+O13</f>
        <v>0</v>
      </c>
      <c r="Q13" s="109"/>
      <c r="R13" s="109"/>
      <c r="S13" s="109"/>
      <c r="T13" s="109"/>
      <c r="U13" s="335"/>
      <c r="V13" s="335"/>
      <c r="W13" s="335"/>
      <c r="X13" s="335"/>
      <c r="Y13" s="335"/>
      <c r="Z13" s="335"/>
    </row>
    <row r="14" ht="3.0" customHeight="1">
      <c r="A14" s="109"/>
      <c r="B14" s="336"/>
      <c r="C14" s="109"/>
      <c r="D14" s="303"/>
      <c r="E14" s="303"/>
      <c r="F14" s="303"/>
      <c r="G14" s="303"/>
      <c r="H14" s="303"/>
      <c r="I14" s="303"/>
      <c r="J14" s="303"/>
      <c r="K14" s="303"/>
      <c r="L14" s="303"/>
      <c r="M14" s="303"/>
      <c r="N14" s="303"/>
      <c r="O14" s="303"/>
      <c r="P14" s="303"/>
      <c r="Q14" s="109"/>
      <c r="R14" s="109"/>
      <c r="S14" s="109"/>
      <c r="T14" s="109"/>
      <c r="U14" s="335"/>
      <c r="V14" s="335"/>
      <c r="W14" s="335"/>
      <c r="X14" s="335"/>
      <c r="Y14" s="335"/>
      <c r="Z14" s="335"/>
    </row>
    <row r="15" ht="15.0" customHeight="1">
      <c r="A15" s="330" t="s">
        <v>336</v>
      </c>
      <c r="B15" s="331" t="s">
        <v>484</v>
      </c>
      <c r="C15" s="330"/>
      <c r="D15" s="243">
        <f t="array" ref="D15">(SUMPRODUCT(1/(1+'LIQ Jahr4'!$C44:$C47),'LIQ Jahr4'!F44:F47))</f>
        <v>0</v>
      </c>
      <c r="E15" s="243">
        <f t="array" ref="E15">(SUMPRODUCT(1/(1+'LIQ Jahr4'!$C44:$C47),'LIQ Jahr4'!G44:G47))</f>
        <v>0</v>
      </c>
      <c r="F15" s="243">
        <f t="array" ref="F15">(SUMPRODUCT(1/(1+'LIQ Jahr4'!$C44:$C47),'LIQ Jahr4'!H44:H47))</f>
        <v>0</v>
      </c>
      <c r="G15" s="243">
        <f t="array" ref="G15">(SUMPRODUCT(1/(1+'LIQ Jahr4'!$C44:$C47),'LIQ Jahr4'!I44:I47))</f>
        <v>0</v>
      </c>
      <c r="H15" s="243">
        <f t="array" ref="H15">(SUMPRODUCT(1/(1+'LIQ Jahr4'!$C44:$C47),'LIQ Jahr4'!J44:J47))</f>
        <v>0</v>
      </c>
      <c r="I15" s="243">
        <f t="array" ref="I15">(SUMPRODUCT(1/(1+'LIQ Jahr4'!$C44:$C47),'LIQ Jahr4'!K44:K47))</f>
        <v>0</v>
      </c>
      <c r="J15" s="243">
        <f t="array" ref="J15">(SUMPRODUCT(1/(1+'LIQ Jahr4'!$C44:$C47),'LIQ Jahr4'!L44:L47))</f>
        <v>0</v>
      </c>
      <c r="K15" s="243">
        <f t="array" ref="K15">(SUMPRODUCT(1/(1+'LIQ Jahr4'!$C44:$C47),'LIQ Jahr4'!M44:M47))</f>
        <v>0</v>
      </c>
      <c r="L15" s="243">
        <f t="array" ref="L15">(SUMPRODUCT(1/(1+'LIQ Jahr4'!$C44:$C47),'LIQ Jahr4'!N44:N47))</f>
        <v>0</v>
      </c>
      <c r="M15" s="243">
        <f t="array" ref="M15">(SUMPRODUCT(1/(1+'LIQ Jahr4'!$C44:$C47),'LIQ Jahr4'!O44:O47))</f>
        <v>0</v>
      </c>
      <c r="N15" s="243">
        <f t="array" ref="N15">(SUMPRODUCT(1/(1+'LIQ Jahr4'!$C44:$C47),'LIQ Jahr4'!P44:P47))</f>
        <v>0</v>
      </c>
      <c r="O15" s="243">
        <f t="array" ref="O15">(SUMPRODUCT(1/(1+'LIQ Jahr4'!$C44:$C47),'LIQ Jahr4'!Q44:Q47))</f>
        <v>0</v>
      </c>
      <c r="P15" s="243">
        <f>D15+E15+F15+G15+H15+I15+J15+K15+L15+M15+N15+O15</f>
        <v>0</v>
      </c>
      <c r="Q15" s="109"/>
      <c r="R15" s="109"/>
      <c r="S15" s="109"/>
      <c r="T15" s="109"/>
      <c r="U15" s="335"/>
      <c r="V15" s="335"/>
      <c r="W15" s="335"/>
      <c r="X15" s="335"/>
      <c r="Y15" s="335"/>
      <c r="Z15" s="335"/>
    </row>
    <row r="16" ht="3.0" customHeight="1">
      <c r="A16" s="109"/>
      <c r="B16" s="336"/>
      <c r="C16" s="109"/>
      <c r="D16" s="303"/>
      <c r="E16" s="303"/>
      <c r="F16" s="303"/>
      <c r="G16" s="303"/>
      <c r="H16" s="303"/>
      <c r="I16" s="303"/>
      <c r="J16" s="303"/>
      <c r="K16" s="303"/>
      <c r="L16" s="303"/>
      <c r="M16" s="303"/>
      <c r="N16" s="303"/>
      <c r="O16" s="303"/>
      <c r="P16" s="303"/>
      <c r="Q16" s="109"/>
      <c r="R16" s="109"/>
      <c r="S16" s="109"/>
      <c r="T16" s="109"/>
      <c r="U16" s="335"/>
      <c r="V16" s="335"/>
      <c r="W16" s="335"/>
      <c r="X16" s="335"/>
      <c r="Y16" s="335"/>
      <c r="Z16" s="335"/>
    </row>
    <row r="17" ht="15.0" customHeight="1">
      <c r="A17" s="330" t="s">
        <v>338</v>
      </c>
      <c r="B17" s="331" t="s">
        <v>485</v>
      </c>
      <c r="C17" s="330"/>
      <c r="D17" s="243">
        <f t="shared" ref="D17:O17" si="2">D18+D19+D20+D21+D22</f>
        <v>0</v>
      </c>
      <c r="E17" s="243">
        <f t="shared" si="2"/>
        <v>0</v>
      </c>
      <c r="F17" s="243">
        <f t="shared" si="2"/>
        <v>0</v>
      </c>
      <c r="G17" s="243">
        <f t="shared" si="2"/>
        <v>0</v>
      </c>
      <c r="H17" s="243">
        <f t="shared" si="2"/>
        <v>0</v>
      </c>
      <c r="I17" s="243">
        <f t="shared" si="2"/>
        <v>0</v>
      </c>
      <c r="J17" s="243">
        <f t="shared" si="2"/>
        <v>0</v>
      </c>
      <c r="K17" s="243">
        <f t="shared" si="2"/>
        <v>0</v>
      </c>
      <c r="L17" s="243">
        <f t="shared" si="2"/>
        <v>0</v>
      </c>
      <c r="M17" s="243">
        <f t="shared" si="2"/>
        <v>0</v>
      </c>
      <c r="N17" s="243">
        <f t="shared" si="2"/>
        <v>0</v>
      </c>
      <c r="O17" s="243">
        <f t="shared" si="2"/>
        <v>0</v>
      </c>
      <c r="P17" s="243">
        <f t="shared" ref="P17:P22" si="3">D17+E17+F17+G17+H17+I17+J17+K17+L17+M17+N17+O17</f>
        <v>0</v>
      </c>
      <c r="Q17" s="109"/>
      <c r="R17" s="109"/>
      <c r="S17" s="109"/>
      <c r="T17" s="109"/>
      <c r="U17" s="335"/>
      <c r="V17" s="335"/>
      <c r="W17" s="335"/>
      <c r="X17" s="335"/>
      <c r="Y17" s="335"/>
      <c r="Z17" s="335"/>
    </row>
    <row r="18" ht="15.0" customHeight="1">
      <c r="A18" s="109"/>
      <c r="B18" s="109"/>
      <c r="C18" s="91" t="str">
        <f>"davon "&amp;'LIQ Jahr1'!B49</f>
        <v>davon Miete</v>
      </c>
      <c r="D18" s="303">
        <f t="array" ref="D18">(SUMPRODUCT(1/(1+'LIQ Jahr4'!$C50:$C54),'LIQ Jahr4'!F50:F54))</f>
        <v>0</v>
      </c>
      <c r="E18" s="303">
        <f t="array" ref="E18">(SUMPRODUCT(1/(1+'LIQ Jahr4'!$C50:$C54),'LIQ Jahr4'!G50:G54))</f>
        <v>0</v>
      </c>
      <c r="F18" s="303">
        <f t="array" ref="F18">(SUMPRODUCT(1/(1+'LIQ Jahr4'!$C50:$C54),'LIQ Jahr4'!H50:H54))</f>
        <v>0</v>
      </c>
      <c r="G18" s="303">
        <f t="array" ref="G18">(SUMPRODUCT(1/(1+'LIQ Jahr4'!$C50:$C54),'LIQ Jahr4'!I50:I54))</f>
        <v>0</v>
      </c>
      <c r="H18" s="303">
        <f t="array" ref="H18">(SUMPRODUCT(1/(1+'LIQ Jahr4'!$C50:$C54),'LIQ Jahr4'!J50:J54))</f>
        <v>0</v>
      </c>
      <c r="I18" s="303">
        <f t="array" ref="I18">(SUMPRODUCT(1/(1+'LIQ Jahr4'!$C50:$C54),'LIQ Jahr4'!K50:K54))</f>
        <v>0</v>
      </c>
      <c r="J18" s="303">
        <f t="array" ref="J18">(SUMPRODUCT(1/(1+'LIQ Jahr4'!$C50:$C54),'LIQ Jahr4'!L50:L54))</f>
        <v>0</v>
      </c>
      <c r="K18" s="303">
        <f t="array" ref="K18">(SUMPRODUCT(1/(1+'LIQ Jahr4'!$C50:$C54),'LIQ Jahr4'!M50:M54))</f>
        <v>0</v>
      </c>
      <c r="L18" s="303">
        <f t="array" ref="L18">(SUMPRODUCT(1/(1+'LIQ Jahr4'!$C50:$C54),'LIQ Jahr4'!N50:N54))</f>
        <v>0</v>
      </c>
      <c r="M18" s="303">
        <f t="array" ref="M18">(SUMPRODUCT(1/(1+'LIQ Jahr4'!$C50:$C54),'LIQ Jahr4'!O50:O54))</f>
        <v>0</v>
      </c>
      <c r="N18" s="303">
        <f t="array" ref="N18">(SUMPRODUCT(1/(1+'LIQ Jahr4'!$C50:$C54),'LIQ Jahr4'!P50:P54))</f>
        <v>0</v>
      </c>
      <c r="O18" s="303">
        <f t="array" ref="O18">(SUMPRODUCT(1/(1+'LIQ Jahr4'!$C50:$C54),'LIQ Jahr4'!Q50:Q54))</f>
        <v>0</v>
      </c>
      <c r="P18" s="303">
        <f t="shared" si="3"/>
        <v>0</v>
      </c>
      <c r="Q18" s="109"/>
      <c r="R18" s="109"/>
      <c r="S18" s="109"/>
      <c r="T18" s="109"/>
      <c r="U18" s="335"/>
      <c r="V18" s="335"/>
      <c r="W18" s="335"/>
      <c r="X18" s="335"/>
      <c r="Y18" s="335"/>
      <c r="Z18" s="335"/>
    </row>
    <row r="19" ht="15.0" customHeight="1">
      <c r="A19" s="109"/>
      <c r="B19" s="109"/>
      <c r="C19" s="91" t="str">
        <f>"davon "&amp;'LIQ Jahr1'!B56</f>
        <v>davon Marketing &amp; Sales</v>
      </c>
      <c r="D19" s="303">
        <f t="array" ref="D19">(SUMPRODUCT(1/(1+'LIQ Jahr4'!$C57:$C61),'LIQ Jahr4'!F57:F61))</f>
        <v>0</v>
      </c>
      <c r="E19" s="303">
        <f t="array" ref="E19">(SUMPRODUCT(1/(1+'LIQ Jahr4'!$C57:$C61),'LIQ Jahr4'!G57:G61))</f>
        <v>0</v>
      </c>
      <c r="F19" s="303">
        <f t="array" ref="F19">(SUMPRODUCT(1/(1+'LIQ Jahr4'!$C57:$C61),'LIQ Jahr4'!H57:H61))</f>
        <v>0</v>
      </c>
      <c r="G19" s="303">
        <f t="array" ref="G19">(SUMPRODUCT(1/(1+'LIQ Jahr4'!$C57:$C61),'LIQ Jahr4'!I57:I61))</f>
        <v>0</v>
      </c>
      <c r="H19" s="303">
        <f t="array" ref="H19">(SUMPRODUCT(1/(1+'LIQ Jahr4'!$C57:$C61),'LIQ Jahr4'!J57:J61))</f>
        <v>0</v>
      </c>
      <c r="I19" s="303">
        <f t="array" ref="I19">(SUMPRODUCT(1/(1+'LIQ Jahr4'!$C57:$C61),'LIQ Jahr4'!K57:K61))</f>
        <v>0</v>
      </c>
      <c r="J19" s="303">
        <f t="array" ref="J19">(SUMPRODUCT(1/(1+'LIQ Jahr4'!$C57:$C61),'LIQ Jahr4'!L57:L61))</f>
        <v>0</v>
      </c>
      <c r="K19" s="303">
        <f t="array" ref="K19">(SUMPRODUCT(1/(1+'LIQ Jahr4'!$C57:$C61),'LIQ Jahr4'!M57:M61))</f>
        <v>0</v>
      </c>
      <c r="L19" s="303">
        <f t="array" ref="L19">(SUMPRODUCT(1/(1+'LIQ Jahr4'!$C57:$C61),'LIQ Jahr4'!N57:N61))</f>
        <v>0</v>
      </c>
      <c r="M19" s="303">
        <f t="array" ref="M19">(SUMPRODUCT(1/(1+'LIQ Jahr4'!$C57:$C61),'LIQ Jahr4'!O57:O61))</f>
        <v>0</v>
      </c>
      <c r="N19" s="303">
        <f t="array" ref="N19">(SUMPRODUCT(1/(1+'LIQ Jahr4'!$C57:$C61),'LIQ Jahr4'!P57:P61))</f>
        <v>0</v>
      </c>
      <c r="O19" s="303">
        <f t="array" ref="O19">(SUMPRODUCT(1/(1+'LIQ Jahr4'!$C57:$C61),'LIQ Jahr4'!Q57:Q61))</f>
        <v>0</v>
      </c>
      <c r="P19" s="303">
        <f t="shared" si="3"/>
        <v>0</v>
      </c>
      <c r="Q19" s="109"/>
      <c r="R19" s="109"/>
      <c r="S19" s="109"/>
      <c r="T19" s="109"/>
      <c r="U19" s="335"/>
      <c r="V19" s="335"/>
      <c r="W19" s="335"/>
      <c r="X19" s="335"/>
      <c r="Y19" s="335"/>
      <c r="Z19" s="335"/>
    </row>
    <row r="20" ht="15.0" customHeight="1">
      <c r="A20" s="109"/>
      <c r="B20" s="109"/>
      <c r="C20" s="91" t="str">
        <f>"davon "&amp;'LIQ Jahr1'!B63</f>
        <v>davon Logistik</v>
      </c>
      <c r="D20" s="303">
        <f t="array" ref="D20">(SUMPRODUCT(1/(1+'LIQ Jahr4'!$C64:$C68),'LIQ Jahr4'!F64:F68))</f>
        <v>0</v>
      </c>
      <c r="E20" s="303">
        <f t="array" ref="E20">(SUMPRODUCT(1/(1+'LIQ Jahr4'!$C64:$C68),'LIQ Jahr4'!G64:G68))</f>
        <v>0</v>
      </c>
      <c r="F20" s="303">
        <f t="array" ref="F20">(SUMPRODUCT(1/(1+'LIQ Jahr4'!$C64:$C68),'LIQ Jahr4'!H64:H68))</f>
        <v>0</v>
      </c>
      <c r="G20" s="303">
        <f t="array" ref="G20">(SUMPRODUCT(1/(1+'LIQ Jahr4'!$C64:$C68),'LIQ Jahr4'!I64:I68))</f>
        <v>0</v>
      </c>
      <c r="H20" s="303">
        <f t="array" ref="H20">(SUMPRODUCT(1/(1+'LIQ Jahr4'!$C64:$C68),'LIQ Jahr4'!J64:J68))</f>
        <v>0</v>
      </c>
      <c r="I20" s="303">
        <f t="array" ref="I20">(SUMPRODUCT(1/(1+'LIQ Jahr4'!$C64:$C68),'LIQ Jahr4'!K64:K68))</f>
        <v>0</v>
      </c>
      <c r="J20" s="303">
        <f t="array" ref="J20">(SUMPRODUCT(1/(1+'LIQ Jahr4'!$C64:$C68),'LIQ Jahr4'!L64:L68))</f>
        <v>0</v>
      </c>
      <c r="K20" s="303">
        <f t="array" ref="K20">(SUMPRODUCT(1/(1+'LIQ Jahr4'!$C64:$C68),'LIQ Jahr4'!M64:M68))</f>
        <v>0</v>
      </c>
      <c r="L20" s="303">
        <f t="array" ref="L20">(SUMPRODUCT(1/(1+'LIQ Jahr4'!$C64:$C68),'LIQ Jahr4'!N64:N68))</f>
        <v>0</v>
      </c>
      <c r="M20" s="303">
        <f t="array" ref="M20">(SUMPRODUCT(1/(1+'LIQ Jahr4'!$C64:$C68),'LIQ Jahr4'!O64:O68))</f>
        <v>0</v>
      </c>
      <c r="N20" s="303">
        <f t="array" ref="N20">(SUMPRODUCT(1/(1+'LIQ Jahr4'!$C64:$C68),'LIQ Jahr4'!P64:P68))</f>
        <v>0</v>
      </c>
      <c r="O20" s="303">
        <f t="array" ref="O20">(SUMPRODUCT(1/(1+'LIQ Jahr4'!$C64:$C68),'LIQ Jahr4'!Q64:Q68))</f>
        <v>0</v>
      </c>
      <c r="P20" s="303">
        <f t="shared" si="3"/>
        <v>0</v>
      </c>
      <c r="Q20" s="109"/>
      <c r="R20" s="109"/>
      <c r="S20" s="109"/>
      <c r="T20" s="109"/>
      <c r="U20" s="335"/>
      <c r="V20" s="335"/>
      <c r="W20" s="335"/>
      <c r="X20" s="335"/>
      <c r="Y20" s="335"/>
      <c r="Z20" s="335"/>
    </row>
    <row r="21" ht="15.0" customHeight="1">
      <c r="A21" s="109"/>
      <c r="B21" s="109"/>
      <c r="C21" s="91" t="str">
        <f>"davon "&amp;'LIQ Jahr1'!B70</f>
        <v>davon Sonstige Kosten</v>
      </c>
      <c r="D21" s="303">
        <f t="array" ref="D21">(SUMPRODUCT(1/(1+'LIQ Jahr4'!$C71:$C85),'LIQ Jahr4'!F71:F85))</f>
        <v>0</v>
      </c>
      <c r="E21" s="303">
        <f t="array" ref="E21">(SUMPRODUCT(1/(1+'LIQ Jahr4'!$C71:$C85),'LIQ Jahr4'!G71:G85))</f>
        <v>0</v>
      </c>
      <c r="F21" s="303">
        <f t="array" ref="F21">(SUMPRODUCT(1/(1+'LIQ Jahr4'!$C71:$C85),'LIQ Jahr4'!H71:H85))</f>
        <v>0</v>
      </c>
      <c r="G21" s="303">
        <f t="array" ref="G21">(SUMPRODUCT(1/(1+'LIQ Jahr4'!$C71:$C85),'LIQ Jahr4'!I71:I85))</f>
        <v>0</v>
      </c>
      <c r="H21" s="303">
        <f t="array" ref="H21">(SUMPRODUCT(1/(1+'LIQ Jahr4'!$C71:$C85),'LIQ Jahr4'!J71:J85))</f>
        <v>0</v>
      </c>
      <c r="I21" s="303">
        <f t="array" ref="I21">(SUMPRODUCT(1/(1+'LIQ Jahr4'!$C71:$C85),'LIQ Jahr4'!K71:K85))</f>
        <v>0</v>
      </c>
      <c r="J21" s="303">
        <f t="array" ref="J21">(SUMPRODUCT(1/(1+'LIQ Jahr4'!$C71:$C85),'LIQ Jahr4'!L71:L85))</f>
        <v>0</v>
      </c>
      <c r="K21" s="303">
        <f t="array" ref="K21">(SUMPRODUCT(1/(1+'LIQ Jahr4'!$C71:$C85),'LIQ Jahr4'!M71:M85))</f>
        <v>0</v>
      </c>
      <c r="L21" s="303">
        <f t="array" ref="L21">(SUMPRODUCT(1/(1+'LIQ Jahr4'!$C71:$C85),'LIQ Jahr4'!N71:N85))</f>
        <v>0</v>
      </c>
      <c r="M21" s="303">
        <f t="array" ref="M21">(SUMPRODUCT(1/(1+'LIQ Jahr4'!$C71:$C85),'LIQ Jahr4'!O71:O85))</f>
        <v>0</v>
      </c>
      <c r="N21" s="303">
        <f t="array" ref="N21">(SUMPRODUCT(1/(1+'LIQ Jahr4'!$C71:$C85),'LIQ Jahr4'!P71:P85))</f>
        <v>0</v>
      </c>
      <c r="O21" s="303">
        <f t="array" ref="O21">(SUMPRODUCT(1/(1+'LIQ Jahr4'!$C71:$C85),'LIQ Jahr4'!Q71:Q85))</f>
        <v>0</v>
      </c>
      <c r="P21" s="303">
        <f t="shared" si="3"/>
        <v>0</v>
      </c>
      <c r="Q21" s="109"/>
      <c r="R21" s="109"/>
      <c r="S21" s="109"/>
      <c r="T21" s="109"/>
      <c r="U21" s="335"/>
      <c r="V21" s="335"/>
      <c r="W21" s="335"/>
      <c r="X21" s="335"/>
      <c r="Y21" s="335"/>
      <c r="Z21" s="335"/>
    </row>
    <row r="22" ht="15.0" customHeight="1">
      <c r="A22" s="109"/>
      <c r="B22" s="109"/>
      <c r="C22" s="109" t="s">
        <v>486</v>
      </c>
      <c r="D22" s="303">
        <f>'LIQ Jahr4'!F89</f>
        <v>0</v>
      </c>
      <c r="E22" s="303">
        <f>'LIQ Jahr4'!G89</f>
        <v>0</v>
      </c>
      <c r="F22" s="303">
        <f>'LIQ Jahr4'!H89</f>
        <v>0</v>
      </c>
      <c r="G22" s="303">
        <f>'LIQ Jahr4'!I89</f>
        <v>0</v>
      </c>
      <c r="H22" s="303">
        <f>'LIQ Jahr4'!J89</f>
        <v>0</v>
      </c>
      <c r="I22" s="303">
        <f>'LIQ Jahr4'!K89</f>
        <v>0</v>
      </c>
      <c r="J22" s="303">
        <f>'LIQ Jahr4'!L89</f>
        <v>0</v>
      </c>
      <c r="K22" s="303">
        <f>'LIQ Jahr4'!M89</f>
        <v>0</v>
      </c>
      <c r="L22" s="303">
        <f>'LIQ Jahr4'!N89</f>
        <v>0</v>
      </c>
      <c r="M22" s="303">
        <f>'LIQ Jahr4'!O89</f>
        <v>0</v>
      </c>
      <c r="N22" s="303">
        <f>'LIQ Jahr4'!P89</f>
        <v>0</v>
      </c>
      <c r="O22" s="303">
        <f>'LIQ Jahr4'!Q89</f>
        <v>0</v>
      </c>
      <c r="P22" s="303">
        <f t="shared" si="3"/>
        <v>0</v>
      </c>
      <c r="Q22" s="109"/>
      <c r="R22" s="109"/>
      <c r="S22" s="109"/>
      <c r="T22" s="109"/>
      <c r="U22" s="335"/>
      <c r="V22" s="335"/>
      <c r="W22" s="335"/>
      <c r="X22" s="335"/>
      <c r="Y22" s="335"/>
      <c r="Z22" s="335"/>
    </row>
    <row r="23" ht="3.0" customHeight="1">
      <c r="A23" s="109"/>
      <c r="B23" s="109"/>
      <c r="C23" s="109"/>
      <c r="D23" s="303"/>
      <c r="E23" s="303"/>
      <c r="F23" s="303"/>
      <c r="G23" s="303"/>
      <c r="H23" s="303"/>
      <c r="I23" s="303"/>
      <c r="J23" s="303"/>
      <c r="K23" s="303"/>
      <c r="L23" s="303"/>
      <c r="M23" s="303"/>
      <c r="N23" s="303"/>
      <c r="O23" s="303"/>
      <c r="P23" s="303"/>
      <c r="Q23" s="109"/>
      <c r="R23" s="109"/>
      <c r="S23" s="109"/>
      <c r="T23" s="109"/>
      <c r="U23" s="335"/>
      <c r="V23" s="335"/>
      <c r="W23" s="335"/>
      <c r="X23" s="335"/>
      <c r="Y23" s="335"/>
      <c r="Z23" s="335"/>
    </row>
    <row r="24" ht="15.0" customHeight="1">
      <c r="A24" s="330" t="s">
        <v>341</v>
      </c>
      <c r="B24" s="331" t="s">
        <v>487</v>
      </c>
      <c r="C24" s="330"/>
      <c r="D24" s="243">
        <f>+HLOOKUP(D$5,matAFA,MATCH("Gesamt",'Investition AfA'!$A:$A,0)-ROW(matAFA)+1,0)</f>
        <v>0</v>
      </c>
      <c r="E24" s="243">
        <f>+HLOOKUP(E$5,matAFA,MATCH("Gesamt",'Investition AfA'!$A:$A,0)-ROW(matAFA)+1,0)</f>
        <v>0</v>
      </c>
      <c r="F24" s="243">
        <f>+HLOOKUP(F$5,matAFA,MATCH("Gesamt",'Investition AfA'!$A:$A,0)-ROW(matAFA)+1,0)</f>
        <v>0</v>
      </c>
      <c r="G24" s="243">
        <f>+HLOOKUP(G$5,matAFA,MATCH("Gesamt",'Investition AfA'!$A:$A,0)-ROW(matAFA)+1,0)</f>
        <v>0</v>
      </c>
      <c r="H24" s="243">
        <f>+HLOOKUP(H$5,matAFA,MATCH("Gesamt",'Investition AfA'!$A:$A,0)-ROW(matAFA)+1,0)</f>
        <v>0</v>
      </c>
      <c r="I24" s="243">
        <f>+HLOOKUP(I$5,matAFA,MATCH("Gesamt",'Investition AfA'!$A:$A,0)-ROW(matAFA)+1,0)</f>
        <v>0</v>
      </c>
      <c r="J24" s="243">
        <f>+HLOOKUP(J$5,matAFA,MATCH("Gesamt",'Investition AfA'!$A:$A,0)-ROW(matAFA)+1,0)</f>
        <v>0</v>
      </c>
      <c r="K24" s="243">
        <f>+HLOOKUP(K$5,matAFA,MATCH("Gesamt",'Investition AfA'!$A:$A,0)-ROW(matAFA)+1,0)</f>
        <v>0</v>
      </c>
      <c r="L24" s="243">
        <f>+HLOOKUP(L$5,matAFA,MATCH("Gesamt",'Investition AfA'!$A:$A,0)-ROW(matAFA)+1,0)</f>
        <v>0</v>
      </c>
      <c r="M24" s="243">
        <f>+HLOOKUP(M$5,matAFA,MATCH("Gesamt",'Investition AfA'!$A:$A,0)-ROW(matAFA)+1,0)</f>
        <v>0</v>
      </c>
      <c r="N24" s="243">
        <f>+HLOOKUP(N$5,matAFA,MATCH("Gesamt",'Investition AfA'!$A:$A,0)-ROW(matAFA)+1,0)</f>
        <v>0</v>
      </c>
      <c r="O24" s="243">
        <f>+HLOOKUP(O$5,matAFA,MATCH("Gesamt",'Investition AfA'!$A:$A,0)-ROW(matAFA)+1,0)</f>
        <v>0</v>
      </c>
      <c r="P24" s="243">
        <f>D24+E24+F24+G24+H24+I24+J24+K24+L24+M24+N24+O24</f>
        <v>0</v>
      </c>
      <c r="Q24" s="109"/>
      <c r="R24" s="109"/>
      <c r="S24" s="109"/>
      <c r="T24" s="109"/>
      <c r="U24" s="335"/>
      <c r="V24" s="335"/>
      <c r="W24" s="335"/>
      <c r="X24" s="335"/>
      <c r="Y24" s="335"/>
      <c r="Z24" s="335"/>
    </row>
    <row r="25" ht="3.0" customHeight="1">
      <c r="A25" s="109"/>
      <c r="B25" s="336"/>
      <c r="C25" s="109"/>
      <c r="D25" s="303"/>
      <c r="E25" s="303"/>
      <c r="F25" s="303"/>
      <c r="G25" s="303"/>
      <c r="H25" s="303"/>
      <c r="I25" s="303"/>
      <c r="J25" s="303"/>
      <c r="K25" s="303"/>
      <c r="L25" s="303"/>
      <c r="M25" s="303"/>
      <c r="N25" s="303"/>
      <c r="O25" s="303"/>
      <c r="P25" s="303"/>
      <c r="Q25" s="109"/>
      <c r="R25" s="109"/>
      <c r="S25" s="109"/>
      <c r="T25" s="109"/>
      <c r="U25" s="335"/>
      <c r="V25" s="335"/>
      <c r="W25" s="335"/>
      <c r="X25" s="335"/>
      <c r="Y25" s="335"/>
      <c r="Z25" s="335"/>
    </row>
    <row r="26" ht="15.0" customHeight="1">
      <c r="A26" s="330" t="s">
        <v>345</v>
      </c>
      <c r="B26" s="331" t="s">
        <v>488</v>
      </c>
      <c r="C26" s="330"/>
      <c r="D26" s="243">
        <f>'LIQ Jahr4'!F103</f>
        <v>0</v>
      </c>
      <c r="E26" s="243">
        <f>'LIQ Jahr4'!G103</f>
        <v>0</v>
      </c>
      <c r="F26" s="243">
        <f>'LIQ Jahr4'!H103</f>
        <v>0</v>
      </c>
      <c r="G26" s="243">
        <f>'LIQ Jahr4'!I103</f>
        <v>0</v>
      </c>
      <c r="H26" s="243">
        <f>'LIQ Jahr4'!J103</f>
        <v>0</v>
      </c>
      <c r="I26" s="243">
        <f>'LIQ Jahr4'!K103</f>
        <v>0</v>
      </c>
      <c r="J26" s="243">
        <f>'LIQ Jahr4'!L103</f>
        <v>0</v>
      </c>
      <c r="K26" s="243">
        <f>'LIQ Jahr4'!M103</f>
        <v>0</v>
      </c>
      <c r="L26" s="243">
        <f>'LIQ Jahr4'!N103</f>
        <v>0</v>
      </c>
      <c r="M26" s="243">
        <f>'LIQ Jahr4'!O103</f>
        <v>0</v>
      </c>
      <c r="N26" s="243">
        <f>'LIQ Jahr4'!P103</f>
        <v>0</v>
      </c>
      <c r="O26" s="243">
        <f>'LIQ Jahr4'!Q103</f>
        <v>0</v>
      </c>
      <c r="P26" s="243">
        <f>D26+E26+F26+G26+H26+I26+J26+K26+L26+M26+N26+O26</f>
        <v>0</v>
      </c>
      <c r="Q26" s="109"/>
      <c r="R26" s="109"/>
      <c r="S26" s="109"/>
      <c r="T26" s="109"/>
      <c r="U26" s="335"/>
      <c r="V26" s="335"/>
      <c r="W26" s="335"/>
      <c r="X26" s="335"/>
      <c r="Y26" s="335"/>
      <c r="Z26" s="335"/>
    </row>
    <row r="27" ht="3.0" customHeight="1">
      <c r="A27" s="109"/>
      <c r="B27" s="336"/>
      <c r="C27" s="109"/>
      <c r="D27" s="303"/>
      <c r="E27" s="303"/>
      <c r="F27" s="303"/>
      <c r="G27" s="303"/>
      <c r="H27" s="303"/>
      <c r="I27" s="303"/>
      <c r="J27" s="303"/>
      <c r="K27" s="303"/>
      <c r="L27" s="303"/>
      <c r="M27" s="303"/>
      <c r="N27" s="303"/>
      <c r="O27" s="303"/>
      <c r="P27" s="303"/>
      <c r="Q27" s="109"/>
      <c r="R27" s="109"/>
      <c r="S27" s="109"/>
      <c r="T27" s="109"/>
      <c r="U27" s="335"/>
      <c r="V27" s="335"/>
      <c r="W27" s="335"/>
      <c r="X27" s="335"/>
      <c r="Y27" s="335"/>
      <c r="Z27" s="335"/>
    </row>
    <row r="28" ht="15.75" customHeight="1">
      <c r="A28" s="109"/>
      <c r="B28" s="109"/>
      <c r="C28" s="109"/>
      <c r="D28" s="303"/>
      <c r="E28" s="303"/>
      <c r="F28" s="303"/>
      <c r="G28" s="303"/>
      <c r="H28" s="303"/>
      <c r="I28" s="303"/>
      <c r="J28" s="303"/>
      <c r="K28" s="303"/>
      <c r="L28" s="303"/>
      <c r="M28" s="303"/>
      <c r="N28" s="303"/>
      <c r="O28" s="303"/>
      <c r="P28" s="303"/>
      <c r="Q28" s="109"/>
      <c r="R28" s="109"/>
      <c r="S28" s="109"/>
      <c r="T28" s="109"/>
    </row>
    <row r="29" ht="30.0" customHeight="1">
      <c r="A29" s="337" t="s">
        <v>347</v>
      </c>
      <c r="B29" s="338" t="s">
        <v>490</v>
      </c>
      <c r="C29" s="339"/>
      <c r="D29" s="340">
        <f t="shared" ref="D29:O29" si="4">D9+D11-D13-D15-D17-D24-D26</f>
        <v>0</v>
      </c>
      <c r="E29" s="340">
        <f t="shared" si="4"/>
        <v>0</v>
      </c>
      <c r="F29" s="340">
        <f t="shared" si="4"/>
        <v>0</v>
      </c>
      <c r="G29" s="340">
        <f t="shared" si="4"/>
        <v>0</v>
      </c>
      <c r="H29" s="340">
        <f t="shared" si="4"/>
        <v>0</v>
      </c>
      <c r="I29" s="340">
        <f t="shared" si="4"/>
        <v>0</v>
      </c>
      <c r="J29" s="340">
        <f t="shared" si="4"/>
        <v>0</v>
      </c>
      <c r="K29" s="340">
        <f t="shared" si="4"/>
        <v>0</v>
      </c>
      <c r="L29" s="340">
        <f t="shared" si="4"/>
        <v>0</v>
      </c>
      <c r="M29" s="340">
        <f t="shared" si="4"/>
        <v>0</v>
      </c>
      <c r="N29" s="340">
        <f t="shared" si="4"/>
        <v>0</v>
      </c>
      <c r="O29" s="340">
        <f t="shared" si="4"/>
        <v>0</v>
      </c>
      <c r="P29" s="340">
        <f>D29+E29+F29+G29+H29+I29+J29+K29+L29+M29+N29+O29</f>
        <v>0</v>
      </c>
      <c r="Q29" s="341"/>
      <c r="R29" s="40"/>
      <c r="S29" s="40"/>
      <c r="T29" s="40"/>
      <c r="U29" s="342"/>
      <c r="V29" s="342"/>
      <c r="W29" s="342"/>
      <c r="X29" s="342"/>
      <c r="Y29" s="342"/>
      <c r="Z29" s="342"/>
    </row>
    <row r="30" ht="15.75" customHeight="1">
      <c r="A30" s="109"/>
      <c r="B30" s="109"/>
      <c r="C30" s="109"/>
      <c r="D30" s="303"/>
      <c r="E30" s="303"/>
      <c r="F30" s="303"/>
      <c r="G30" s="303"/>
      <c r="H30" s="303"/>
      <c r="I30" s="303"/>
      <c r="J30" s="303"/>
      <c r="K30" s="303"/>
      <c r="L30" s="303"/>
      <c r="M30" s="303"/>
      <c r="N30" s="303"/>
      <c r="O30" s="303"/>
      <c r="P30" s="303"/>
      <c r="Q30" s="109"/>
      <c r="R30" s="109"/>
      <c r="S30" s="109"/>
      <c r="T30" s="109"/>
    </row>
    <row r="31" ht="15.75" customHeight="1">
      <c r="A31" s="109"/>
      <c r="B31" s="109"/>
      <c r="C31" s="109"/>
      <c r="D31" s="109"/>
      <c r="E31" s="109"/>
      <c r="F31" s="109"/>
      <c r="G31" s="109"/>
      <c r="H31" s="109"/>
      <c r="I31" s="109"/>
      <c r="J31" s="109"/>
      <c r="K31" s="109"/>
      <c r="L31" s="109"/>
      <c r="M31" s="109"/>
      <c r="N31" s="109"/>
      <c r="O31" s="109"/>
      <c r="P31" s="109"/>
      <c r="Q31" s="109"/>
      <c r="R31" s="109"/>
      <c r="S31" s="109"/>
      <c r="T31" s="109"/>
    </row>
    <row r="32" ht="15.75" customHeight="1">
      <c r="A32" s="109"/>
      <c r="B32" s="109"/>
      <c r="C32" s="109"/>
      <c r="D32" s="109"/>
      <c r="E32" s="109"/>
      <c r="F32" s="109"/>
      <c r="G32" s="109"/>
      <c r="H32" s="109"/>
      <c r="I32" s="109"/>
      <c r="J32" s="109"/>
      <c r="K32" s="109"/>
      <c r="L32" s="109"/>
      <c r="M32" s="109"/>
      <c r="N32" s="109"/>
      <c r="O32" s="109"/>
      <c r="P32" s="109"/>
      <c r="Q32" s="109"/>
      <c r="R32" s="109"/>
      <c r="S32" s="109"/>
      <c r="T32" s="109"/>
    </row>
    <row r="33" ht="15.75" customHeight="1">
      <c r="A33" s="109"/>
      <c r="B33" s="109"/>
      <c r="C33" s="109"/>
      <c r="D33" s="109"/>
      <c r="E33" s="109"/>
      <c r="F33" s="109"/>
      <c r="G33" s="109"/>
      <c r="H33" s="109"/>
      <c r="I33" s="109"/>
      <c r="J33" s="109"/>
      <c r="K33" s="109"/>
      <c r="L33" s="109"/>
      <c r="M33" s="109"/>
      <c r="N33" s="109"/>
      <c r="O33" s="109"/>
      <c r="P33" s="109"/>
      <c r="Q33" s="109"/>
      <c r="R33" s="109"/>
      <c r="S33" s="109"/>
      <c r="T33" s="109"/>
    </row>
    <row r="34" ht="15.75" customHeight="1">
      <c r="A34" s="109"/>
      <c r="B34" s="109"/>
      <c r="C34" s="109"/>
      <c r="D34" s="109"/>
      <c r="E34" s="109"/>
      <c r="F34" s="109"/>
      <c r="G34" s="109"/>
      <c r="H34" s="109"/>
      <c r="I34" s="109"/>
      <c r="J34" s="109"/>
      <c r="K34" s="109"/>
      <c r="L34" s="109"/>
      <c r="M34" s="109"/>
      <c r="N34" s="109"/>
      <c r="O34" s="109"/>
      <c r="P34" s="109"/>
      <c r="Q34" s="109"/>
      <c r="R34" s="109"/>
      <c r="S34" s="109"/>
      <c r="T34" s="109"/>
    </row>
    <row r="35" ht="15.75" customHeight="1">
      <c r="A35" s="109"/>
      <c r="B35" s="109"/>
      <c r="C35" s="109"/>
      <c r="D35" s="109"/>
      <c r="E35" s="109"/>
      <c r="F35" s="109"/>
      <c r="G35" s="109"/>
      <c r="H35" s="109"/>
      <c r="I35" s="109"/>
      <c r="J35" s="109"/>
      <c r="K35" s="109"/>
      <c r="L35" s="109"/>
      <c r="M35" s="109"/>
      <c r="N35" s="109"/>
      <c r="O35" s="109"/>
      <c r="P35" s="109"/>
      <c r="Q35" s="109"/>
      <c r="R35" s="109"/>
      <c r="S35" s="109"/>
      <c r="T35" s="109"/>
    </row>
    <row r="36" ht="15.75" customHeight="1">
      <c r="A36" s="109"/>
      <c r="B36" s="109"/>
      <c r="C36" s="109"/>
      <c r="D36" s="109"/>
      <c r="E36" s="109"/>
      <c r="F36" s="109"/>
      <c r="G36" s="109"/>
      <c r="H36" s="109"/>
      <c r="I36" s="109"/>
      <c r="J36" s="109"/>
      <c r="K36" s="109"/>
      <c r="L36" s="109"/>
      <c r="M36" s="109"/>
      <c r="N36" s="109"/>
      <c r="O36" s="109"/>
      <c r="P36" s="109"/>
      <c r="Q36" s="109"/>
      <c r="R36" s="109"/>
      <c r="S36" s="109"/>
      <c r="T36" s="109"/>
    </row>
    <row r="37" ht="15.75" customHeight="1">
      <c r="A37" s="109"/>
      <c r="B37" s="109"/>
      <c r="C37" s="109"/>
      <c r="D37" s="109"/>
      <c r="E37" s="109"/>
      <c r="F37" s="109"/>
      <c r="G37" s="109"/>
      <c r="H37" s="109"/>
      <c r="I37" s="109"/>
      <c r="J37" s="109"/>
      <c r="K37" s="109"/>
      <c r="L37" s="109"/>
      <c r="M37" s="109"/>
      <c r="N37" s="109"/>
      <c r="O37" s="109"/>
      <c r="P37" s="109"/>
      <c r="Q37" s="109"/>
      <c r="R37" s="109"/>
      <c r="S37" s="109"/>
      <c r="T37" s="109"/>
    </row>
    <row r="38" ht="15.75" customHeight="1">
      <c r="A38" s="109"/>
      <c r="B38" s="109"/>
      <c r="C38" s="109"/>
      <c r="D38" s="109"/>
      <c r="E38" s="109"/>
      <c r="F38" s="109"/>
      <c r="G38" s="109"/>
      <c r="H38" s="109"/>
      <c r="I38" s="109"/>
      <c r="J38" s="109"/>
      <c r="K38" s="109"/>
      <c r="L38" s="109"/>
      <c r="M38" s="109"/>
      <c r="N38" s="109"/>
      <c r="O38" s="109"/>
      <c r="P38" s="109"/>
      <c r="Q38" s="109"/>
      <c r="R38" s="109"/>
      <c r="S38" s="109"/>
      <c r="T38" s="109"/>
    </row>
    <row r="39" ht="15.75" customHeight="1">
      <c r="A39" s="109"/>
      <c r="B39" s="109"/>
      <c r="C39" s="109"/>
      <c r="D39" s="109"/>
      <c r="E39" s="109"/>
      <c r="F39" s="109"/>
      <c r="G39" s="109"/>
      <c r="H39" s="109"/>
      <c r="I39" s="109"/>
      <c r="J39" s="109"/>
      <c r="K39" s="109"/>
      <c r="L39" s="109"/>
      <c r="M39" s="109"/>
      <c r="N39" s="109"/>
      <c r="O39" s="109"/>
      <c r="P39" s="109"/>
      <c r="Q39" s="109"/>
      <c r="R39" s="109"/>
      <c r="S39" s="109"/>
      <c r="T39" s="109"/>
    </row>
    <row r="40" ht="15.75" customHeight="1">
      <c r="A40" s="109"/>
      <c r="B40" s="109"/>
      <c r="C40" s="109"/>
      <c r="D40" s="109"/>
      <c r="E40" s="109"/>
      <c r="F40" s="109"/>
      <c r="G40" s="109"/>
      <c r="H40" s="109"/>
      <c r="I40" s="109"/>
      <c r="J40" s="109"/>
      <c r="K40" s="109"/>
      <c r="L40" s="109"/>
      <c r="M40" s="109"/>
      <c r="N40" s="109"/>
      <c r="O40" s="109"/>
      <c r="P40" s="109"/>
      <c r="Q40" s="109"/>
      <c r="R40" s="109"/>
      <c r="S40" s="109"/>
      <c r="T40" s="109"/>
    </row>
    <row r="41" ht="15.75" customHeight="1">
      <c r="A41" s="109"/>
      <c r="B41" s="109"/>
      <c r="C41" s="109"/>
      <c r="D41" s="109"/>
      <c r="E41" s="109"/>
      <c r="F41" s="109"/>
      <c r="G41" s="109"/>
      <c r="H41" s="109"/>
      <c r="I41" s="109"/>
      <c r="J41" s="109"/>
      <c r="K41" s="109"/>
      <c r="L41" s="109"/>
      <c r="M41" s="109"/>
      <c r="N41" s="109"/>
      <c r="O41" s="109"/>
      <c r="P41" s="109"/>
      <c r="Q41" s="109"/>
      <c r="R41" s="109"/>
      <c r="S41" s="109"/>
      <c r="T41" s="109"/>
    </row>
    <row r="42" ht="15.75" customHeight="1">
      <c r="A42" s="109"/>
      <c r="B42" s="109"/>
      <c r="C42" s="109"/>
      <c r="D42" s="109"/>
      <c r="E42" s="109"/>
      <c r="F42" s="109"/>
      <c r="G42" s="109"/>
      <c r="H42" s="109"/>
      <c r="I42" s="109"/>
      <c r="J42" s="109"/>
      <c r="K42" s="109"/>
      <c r="L42" s="109"/>
      <c r="M42" s="109"/>
      <c r="N42" s="109"/>
      <c r="O42" s="109"/>
      <c r="P42" s="109"/>
      <c r="Q42" s="109"/>
      <c r="R42" s="109"/>
      <c r="S42" s="109"/>
      <c r="T42" s="109"/>
    </row>
    <row r="43" ht="15.75" customHeight="1">
      <c r="A43" s="109"/>
      <c r="B43" s="109"/>
      <c r="C43" s="109"/>
      <c r="D43" s="109"/>
      <c r="E43" s="109"/>
      <c r="F43" s="109"/>
      <c r="G43" s="109"/>
      <c r="H43" s="109"/>
      <c r="I43" s="109"/>
      <c r="J43" s="109"/>
      <c r="K43" s="109"/>
      <c r="L43" s="109"/>
      <c r="M43" s="109"/>
      <c r="N43" s="109"/>
      <c r="O43" s="109"/>
      <c r="P43" s="109"/>
      <c r="Q43" s="109"/>
      <c r="R43" s="109"/>
      <c r="S43" s="109"/>
      <c r="T43" s="109"/>
    </row>
    <row r="44" ht="15.75" customHeight="1">
      <c r="A44" s="109"/>
      <c r="B44" s="109"/>
      <c r="C44" s="109"/>
      <c r="D44" s="109"/>
      <c r="E44" s="109"/>
      <c r="F44" s="109"/>
      <c r="G44" s="109"/>
      <c r="H44" s="109"/>
      <c r="I44" s="109"/>
      <c r="J44" s="109"/>
      <c r="K44" s="109"/>
      <c r="L44" s="109"/>
      <c r="M44" s="109"/>
      <c r="N44" s="109"/>
      <c r="O44" s="109"/>
      <c r="P44" s="109"/>
      <c r="Q44" s="109"/>
      <c r="R44" s="109"/>
      <c r="S44" s="109"/>
      <c r="T44" s="109"/>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44"/>
    <col customWidth="1" min="2" max="2" width="4.0"/>
    <col customWidth="1" min="3" max="3" width="30.0"/>
    <col customWidth="1" min="4" max="4" width="13.0"/>
    <col customWidth="1" min="5" max="5" width="8.0"/>
    <col customWidth="1" min="6" max="6" width="13.0"/>
    <col customWidth="1" min="7" max="7" width="8.0"/>
    <col customWidth="1" min="8" max="8" width="13.0"/>
    <col customWidth="1" min="9" max="9" width="8.0"/>
    <col customWidth="1" min="10" max="10" width="13.0"/>
    <col customWidth="1" min="11" max="11" width="8.0"/>
    <col customWidth="1" min="12" max="12" width="13.0"/>
    <col customWidth="1" min="13" max="13" width="7.44"/>
    <col customWidth="1" min="14" max="14" width="8.56"/>
    <col customWidth="1" min="15" max="15" width="5.78"/>
    <col customWidth="1" min="16" max="16" width="8.56"/>
    <col customWidth="1" min="18" max="18" width="5.78"/>
    <col customWidth="1" min="19" max="19" width="8.56"/>
    <col customWidth="1" min="21" max="21" width="5.78"/>
    <col customWidth="1" min="22" max="22" width="8.56"/>
    <col customWidth="1" min="24" max="24" width="5.78"/>
    <col customWidth="1" min="25" max="25" width="8.56"/>
    <col customWidth="1" min="27" max="27" width="5.78"/>
    <col customWidth="1" min="28" max="28" width="8.56"/>
    <col customWidth="1" min="30" max="30" width="5.78"/>
    <col customWidth="1" min="31" max="31" width="8.56"/>
    <col customWidth="1" min="33" max="33" width="5.78"/>
    <col customWidth="1" min="34" max="34" width="8.56"/>
    <col customWidth="1" min="36" max="36" width="5.78"/>
    <col customWidth="1" min="37" max="37" width="8.56"/>
    <col customWidth="1" min="39" max="39" width="7.0"/>
  </cols>
  <sheetData>
    <row r="1" ht="35.25" customHeight="1">
      <c r="A1" s="3"/>
      <c r="B1" s="5"/>
      <c r="C1" s="5"/>
      <c r="D1" s="343"/>
      <c r="E1" s="262"/>
      <c r="F1" s="343"/>
      <c r="G1" s="262"/>
      <c r="H1" s="343"/>
      <c r="I1" s="262"/>
      <c r="J1" s="343"/>
      <c r="K1" s="262"/>
      <c r="L1" s="163"/>
      <c r="N1" s="109"/>
      <c r="O1" s="109"/>
      <c r="P1" s="109"/>
    </row>
    <row r="2" ht="22.5" customHeight="1">
      <c r="A2" s="19" t="s">
        <v>492</v>
      </c>
      <c r="B2" s="5"/>
      <c r="C2" s="5"/>
      <c r="D2" s="343"/>
      <c r="E2" s="262"/>
      <c r="F2" s="343"/>
      <c r="G2" s="262"/>
      <c r="H2" s="343"/>
      <c r="I2" s="262"/>
      <c r="J2" s="343"/>
      <c r="K2" s="262"/>
      <c r="L2" s="163"/>
      <c r="N2" s="109"/>
      <c r="O2" s="109"/>
      <c r="P2" s="109"/>
    </row>
    <row r="3" ht="13.5" customHeight="1">
      <c r="A3" s="23" t="s">
        <v>493</v>
      </c>
      <c r="B3" s="5"/>
      <c r="C3" s="5"/>
      <c r="D3" s="343"/>
      <c r="E3" s="262"/>
      <c r="F3" s="343"/>
      <c r="G3" s="262"/>
      <c r="H3" s="343"/>
      <c r="I3" s="262"/>
      <c r="J3" s="343"/>
      <c r="K3" s="262"/>
      <c r="L3" s="163"/>
      <c r="N3" s="109"/>
      <c r="O3" s="109"/>
      <c r="P3" s="109"/>
    </row>
    <row r="4" ht="15.75" customHeight="1">
      <c r="A4" s="26" t="s">
        <v>494</v>
      </c>
      <c r="B4" s="27"/>
      <c r="C4" s="27"/>
      <c r="D4" s="344"/>
      <c r="E4" s="265"/>
      <c r="F4" s="344"/>
      <c r="G4" s="265"/>
      <c r="H4" s="344"/>
      <c r="I4" s="265"/>
      <c r="J4" s="344"/>
      <c r="K4" s="265"/>
      <c r="L4" s="170"/>
      <c r="N4" s="109"/>
      <c r="O4" s="109"/>
      <c r="P4" s="109"/>
    </row>
    <row r="5" ht="21.75" customHeight="1">
      <c r="A5" s="33" t="str">
        <f>"GuV "&amp;YEAR(iDat)&amp;"–"&amp;(YEAR(iDat)+3)</f>
        <v>GuV 2027–2030</v>
      </c>
      <c r="B5" s="35"/>
      <c r="C5" s="35"/>
      <c r="D5" s="345">
        <f>'LIQ Jahr1'!A5</f>
        <v>46388</v>
      </c>
      <c r="E5" s="53"/>
      <c r="F5" s="345">
        <f>'LIQ Jahr2'!A5</f>
        <v>46753</v>
      </c>
      <c r="G5" s="53"/>
      <c r="H5" s="345">
        <f>'LIQ Jahr3'!A5</f>
        <v>47119</v>
      </c>
      <c r="I5" s="53"/>
      <c r="J5" s="345">
        <f>'LIQ Jahr4'!A5</f>
        <v>47484</v>
      </c>
      <c r="K5" s="53"/>
      <c r="L5" s="346" t="s">
        <v>495</v>
      </c>
      <c r="M5" s="53"/>
      <c r="N5" s="109"/>
      <c r="O5" s="109"/>
      <c r="P5" s="109"/>
    </row>
    <row r="6" ht="24.75" customHeight="1">
      <c r="A6" s="44"/>
      <c r="B6" s="44"/>
      <c r="C6" s="44"/>
      <c r="D6" s="347" t="s">
        <v>496</v>
      </c>
      <c r="E6" s="347" t="s">
        <v>497</v>
      </c>
      <c r="F6" s="347" t="s">
        <v>496</v>
      </c>
      <c r="G6" s="347" t="s">
        <v>497</v>
      </c>
      <c r="H6" s="347" t="s">
        <v>496</v>
      </c>
      <c r="I6" s="347" t="s">
        <v>497</v>
      </c>
      <c r="J6" s="347" t="s">
        <v>496</v>
      </c>
      <c r="K6" s="347" t="s">
        <v>497</v>
      </c>
      <c r="L6" s="347" t="s">
        <v>495</v>
      </c>
      <c r="M6" s="347" t="s">
        <v>497</v>
      </c>
      <c r="N6" s="109"/>
      <c r="O6" s="109"/>
      <c r="P6" s="109"/>
      <c r="AM6" s="300" t="str">
        <f>"1-12"</f>
        <v>1-12</v>
      </c>
    </row>
    <row r="7" ht="7.5" customHeight="1">
      <c r="A7" s="15"/>
      <c r="B7" s="327"/>
      <c r="C7" s="109"/>
      <c r="D7" s="185"/>
      <c r="E7" s="185"/>
      <c r="F7" s="185"/>
      <c r="G7" s="185"/>
      <c r="H7" s="185"/>
      <c r="I7" s="185"/>
      <c r="J7" s="185"/>
      <c r="K7" s="185"/>
      <c r="L7" s="109"/>
      <c r="M7" s="185"/>
      <c r="N7" s="109"/>
      <c r="O7" s="109"/>
      <c r="P7" s="109"/>
    </row>
    <row r="8" ht="7.5" customHeight="1">
      <c r="A8" s="15"/>
      <c r="B8" s="327"/>
      <c r="C8" s="109"/>
      <c r="D8" s="329"/>
      <c r="E8" s="348"/>
      <c r="F8" s="329"/>
      <c r="G8" s="348"/>
      <c r="H8" s="329"/>
      <c r="I8" s="348"/>
      <c r="J8" s="329"/>
      <c r="K8" s="348"/>
      <c r="L8" s="303"/>
      <c r="M8" s="185"/>
      <c r="N8" s="109"/>
      <c r="O8" s="109"/>
      <c r="P8" s="109"/>
    </row>
    <row r="9" ht="15.0" customHeight="1">
      <c r="A9" s="330" t="s">
        <v>256</v>
      </c>
      <c r="B9" s="331" t="s">
        <v>474</v>
      </c>
      <c r="C9" s="330"/>
      <c r="D9" s="349">
        <f>'GuV Jahr1'!$P9</f>
        <v>0</v>
      </c>
      <c r="E9" s="350">
        <f>IF(D$9=0,0,D9/D$9)</f>
        <v>0</v>
      </c>
      <c r="F9" s="243">
        <f>'GuV Jahr2'!$P9</f>
        <v>0</v>
      </c>
      <c r="G9" s="350">
        <f>IF(F$9=0,0,F9/F$9)</f>
        <v>0</v>
      </c>
      <c r="H9" s="243">
        <f>'GuV Jahr3'!$P9</f>
        <v>0</v>
      </c>
      <c r="I9" s="350">
        <f>IF(H$9=0,0,H9/H$9)</f>
        <v>0</v>
      </c>
      <c r="J9" s="243">
        <f>'GuV Jahr4'!$P9</f>
        <v>0</v>
      </c>
      <c r="K9" s="350">
        <f>IF(J$9=0,0,J9/J$9)</f>
        <v>0</v>
      </c>
      <c r="L9" s="243">
        <f>D9+F9+H9+J9</f>
        <v>0</v>
      </c>
      <c r="M9" s="351">
        <f>IF(L$9=0,0,L9/L$9)</f>
        <v>0</v>
      </c>
      <c r="N9" s="352"/>
      <c r="O9" s="352"/>
      <c r="P9" s="352"/>
      <c r="Q9" s="353"/>
      <c r="R9" s="353"/>
      <c r="S9" s="353"/>
      <c r="T9" s="353"/>
      <c r="U9" s="353"/>
      <c r="V9" s="353"/>
      <c r="W9" s="353"/>
      <c r="X9" s="353"/>
      <c r="Y9" s="353"/>
      <c r="Z9" s="353"/>
      <c r="AA9" s="353"/>
      <c r="AB9" s="353"/>
      <c r="AC9" s="353"/>
      <c r="AD9" s="353"/>
      <c r="AE9" s="353"/>
      <c r="AF9" s="353"/>
      <c r="AG9" s="353"/>
      <c r="AH9" s="353"/>
      <c r="AI9" s="353"/>
      <c r="AJ9" s="353"/>
      <c r="AK9" s="353"/>
      <c r="AL9" s="353"/>
      <c r="AM9" s="353"/>
    </row>
    <row r="10" ht="3.0" customHeight="1">
      <c r="A10" s="109"/>
      <c r="B10" s="336"/>
      <c r="C10" s="109"/>
      <c r="D10" s="149"/>
      <c r="E10" s="354"/>
      <c r="F10" s="303"/>
      <c r="G10" s="354"/>
      <c r="H10" s="303"/>
      <c r="I10" s="354"/>
      <c r="J10" s="303"/>
      <c r="K10" s="354"/>
      <c r="L10" s="355"/>
      <c r="M10" s="356"/>
      <c r="N10" s="352"/>
      <c r="O10" s="352"/>
      <c r="P10" s="352"/>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row>
    <row r="11" ht="15.0" customHeight="1">
      <c r="A11" s="330" t="s">
        <v>280</v>
      </c>
      <c r="B11" s="331" t="s">
        <v>481</v>
      </c>
      <c r="C11" s="330"/>
      <c r="D11" s="349">
        <f>'GuV Jahr1'!$P11</f>
        <v>0</v>
      </c>
      <c r="E11" s="350">
        <f>IF(D$9=0,0,D11/D$9)</f>
        <v>0</v>
      </c>
      <c r="F11" s="243">
        <f>'GuV Jahr2'!$P11</f>
        <v>0</v>
      </c>
      <c r="G11" s="350">
        <f>IF(F$9=0,0,F11/F$9)</f>
        <v>0</v>
      </c>
      <c r="H11" s="243">
        <f>'GuV Jahr3'!$P11</f>
        <v>0</v>
      </c>
      <c r="I11" s="350">
        <f>IF(H$9=0,0,H11/H$9)</f>
        <v>0</v>
      </c>
      <c r="J11" s="243">
        <f>'GuV Jahr4'!$P11</f>
        <v>0</v>
      </c>
      <c r="K11" s="350">
        <f>IF(J$9=0,0,J11/J$9)</f>
        <v>0</v>
      </c>
      <c r="L11" s="243">
        <f>D11+F11+H11+J11</f>
        <v>0</v>
      </c>
      <c r="M11" s="351">
        <f>IF(L$9=0,0,L11/L$9)</f>
        <v>0</v>
      </c>
      <c r="N11" s="352"/>
      <c r="O11" s="352"/>
      <c r="P11" s="352"/>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row>
    <row r="12" ht="3.0" customHeight="1">
      <c r="A12" s="109" t="s">
        <v>498</v>
      </c>
      <c r="B12" s="336"/>
      <c r="C12" s="109"/>
      <c r="D12" s="149"/>
      <c r="E12" s="354"/>
      <c r="F12" s="303"/>
      <c r="G12" s="354"/>
      <c r="H12" s="303"/>
      <c r="I12" s="354"/>
      <c r="J12" s="303"/>
      <c r="K12" s="354"/>
      <c r="L12" s="355"/>
      <c r="M12" s="356"/>
      <c r="N12" s="352"/>
      <c r="O12" s="352"/>
      <c r="P12" s="352"/>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row>
    <row r="13" ht="15.0" customHeight="1">
      <c r="A13" s="330" t="s">
        <v>284</v>
      </c>
      <c r="B13" s="331" t="s">
        <v>482</v>
      </c>
      <c r="C13" s="330"/>
      <c r="D13" s="349">
        <f>'GuV Jahr1'!$P13</f>
        <v>0</v>
      </c>
      <c r="E13" s="350">
        <f>IF(D$9=0,0,D13/D$9)</f>
        <v>0</v>
      </c>
      <c r="F13" s="243">
        <f>'GuV Jahr2'!$P13</f>
        <v>0</v>
      </c>
      <c r="G13" s="350">
        <f>IF(F$9=0,0,F13/F$9)</f>
        <v>0</v>
      </c>
      <c r="H13" s="243">
        <f>'GuV Jahr3'!$P13</f>
        <v>0</v>
      </c>
      <c r="I13" s="350">
        <f>IF(H$9=0,0,H13/H$9)</f>
        <v>0</v>
      </c>
      <c r="J13" s="243">
        <f>'GuV Jahr4'!$P13</f>
        <v>0</v>
      </c>
      <c r="K13" s="350">
        <f>IF(J$9=0,0,J13/J$9)</f>
        <v>0</v>
      </c>
      <c r="L13" s="243">
        <f>D13+F13+H13+J13</f>
        <v>0</v>
      </c>
      <c r="M13" s="351">
        <f>IF(L$9=0,0,L13/L$9)</f>
        <v>0</v>
      </c>
      <c r="N13" s="352"/>
      <c r="O13" s="352"/>
      <c r="P13" s="352"/>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row>
    <row r="14" ht="3.0" customHeight="1">
      <c r="A14" s="109" t="s">
        <v>499</v>
      </c>
      <c r="B14" s="336"/>
      <c r="C14" s="109"/>
      <c r="D14" s="149"/>
      <c r="E14" s="354"/>
      <c r="F14" s="303"/>
      <c r="G14" s="354"/>
      <c r="H14" s="303"/>
      <c r="I14" s="354"/>
      <c r="J14" s="303"/>
      <c r="K14" s="354"/>
      <c r="L14" s="355"/>
      <c r="M14" s="356"/>
      <c r="N14" s="352"/>
      <c r="O14" s="352"/>
      <c r="P14" s="352"/>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row>
    <row r="15" ht="15.0" customHeight="1">
      <c r="A15" s="330" t="s">
        <v>336</v>
      </c>
      <c r="B15" s="331" t="s">
        <v>484</v>
      </c>
      <c r="C15" s="330"/>
      <c r="D15" s="349">
        <f>'GuV Jahr1'!$P15</f>
        <v>0</v>
      </c>
      <c r="E15" s="350">
        <f>IF(D$9=0,0,D15/D$9)</f>
        <v>0</v>
      </c>
      <c r="F15" s="243">
        <f>'GuV Jahr2'!$P15</f>
        <v>0</v>
      </c>
      <c r="G15" s="350">
        <f>IF(F$9=0,0,F15/F$9)</f>
        <v>0</v>
      </c>
      <c r="H15" s="243">
        <f>'GuV Jahr3'!$P15</f>
        <v>0</v>
      </c>
      <c r="I15" s="350">
        <f>IF(H$9=0,0,H15/H$9)</f>
        <v>0</v>
      </c>
      <c r="J15" s="243">
        <f>'GuV Jahr4'!$P15</f>
        <v>0</v>
      </c>
      <c r="K15" s="350">
        <f>IF(J$9=0,0,J15/J$9)</f>
        <v>0</v>
      </c>
      <c r="L15" s="243">
        <f>D15+F15+H15+J15</f>
        <v>0</v>
      </c>
      <c r="M15" s="351">
        <f>IF(L$9=0,0,L15/L$9)</f>
        <v>0</v>
      </c>
      <c r="N15" s="352"/>
      <c r="O15" s="352"/>
      <c r="P15" s="352"/>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row>
    <row r="16" ht="3.0" customHeight="1">
      <c r="A16" s="109" t="s">
        <v>500</v>
      </c>
      <c r="B16" s="145"/>
      <c r="C16" s="109"/>
      <c r="D16" s="149"/>
      <c r="E16" s="354"/>
      <c r="F16" s="303"/>
      <c r="G16" s="354"/>
      <c r="H16" s="303"/>
      <c r="I16" s="354"/>
      <c r="J16" s="303"/>
      <c r="K16" s="354"/>
      <c r="L16" s="355"/>
      <c r="M16" s="356"/>
      <c r="N16" s="352"/>
      <c r="O16" s="352"/>
      <c r="P16" s="352"/>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row>
    <row r="17" ht="15.0" customHeight="1">
      <c r="A17" s="330" t="s">
        <v>338</v>
      </c>
      <c r="B17" s="331" t="s">
        <v>485</v>
      </c>
      <c r="C17" s="330"/>
      <c r="D17" s="349">
        <f>D18+D19+D20+D21+D22</f>
        <v>0</v>
      </c>
      <c r="E17" s="350">
        <f t="shared" ref="E17:E22" si="1">IF(D$9=0,0,D17/D$9)</f>
        <v>0</v>
      </c>
      <c r="F17" s="243">
        <f>F18+F19+F20+F21+F22</f>
        <v>0</v>
      </c>
      <c r="G17" s="350">
        <f t="shared" ref="G17:G22" si="2">IF(F$9=0,0,F17/F$9)</f>
        <v>0</v>
      </c>
      <c r="H17" s="243">
        <f>H18+H19+H20+H21+H22</f>
        <v>0</v>
      </c>
      <c r="I17" s="350">
        <f t="shared" ref="I17:I22" si="3">IF(H$9=0,0,H17/H$9)</f>
        <v>0</v>
      </c>
      <c r="J17" s="243">
        <f>J18+J19+J20+J21+J22</f>
        <v>0</v>
      </c>
      <c r="K17" s="350">
        <f t="shared" ref="K17:K22" si="4">IF(J$9=0,0,J17/J$9)</f>
        <v>0</v>
      </c>
      <c r="L17" s="243">
        <f t="shared" ref="L17:L22" si="5">D17+F17+H17+J17</f>
        <v>0</v>
      </c>
      <c r="M17" s="351">
        <f t="shared" ref="M17:M22" si="6">IF(L$9=0,0,L17/L$9)</f>
        <v>0</v>
      </c>
      <c r="N17" s="352"/>
      <c r="O17" s="352"/>
      <c r="P17" s="352"/>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row>
    <row r="18" ht="15.0" customHeight="1">
      <c r="A18" s="109"/>
      <c r="B18" s="109"/>
      <c r="C18" s="91" t="str">
        <f>"davon "&amp;'LIQ Jahr2'!B49</f>
        <v>davon Miete</v>
      </c>
      <c r="D18" s="149">
        <f>'GuV Jahr1'!$P18</f>
        <v>0</v>
      </c>
      <c r="E18" s="354">
        <f t="shared" si="1"/>
        <v>0</v>
      </c>
      <c r="F18" s="303">
        <f>'GuV Jahr2'!$P18</f>
        <v>0</v>
      </c>
      <c r="G18" s="354">
        <f t="shared" si="2"/>
        <v>0</v>
      </c>
      <c r="H18" s="303">
        <f>'GuV Jahr3'!$P18</f>
        <v>0</v>
      </c>
      <c r="I18" s="354">
        <f t="shared" si="3"/>
        <v>0</v>
      </c>
      <c r="J18" s="303">
        <f>'GuV Jahr4'!$P18</f>
        <v>0</v>
      </c>
      <c r="K18" s="354">
        <f t="shared" si="4"/>
        <v>0</v>
      </c>
      <c r="L18" s="303">
        <f t="shared" si="5"/>
        <v>0</v>
      </c>
      <c r="M18" s="356">
        <f t="shared" si="6"/>
        <v>0</v>
      </c>
      <c r="N18" s="352"/>
      <c r="O18" s="352"/>
      <c r="P18" s="352"/>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row>
    <row r="19" ht="15.0" customHeight="1">
      <c r="A19" s="109"/>
      <c r="B19" s="109"/>
      <c r="C19" s="91" t="str">
        <f>"davon "&amp;'LIQ Jahr2'!B56</f>
        <v>davon Marketing &amp; Sales</v>
      </c>
      <c r="D19" s="149">
        <f>'GuV Jahr1'!$P19</f>
        <v>0</v>
      </c>
      <c r="E19" s="354">
        <f t="shared" si="1"/>
        <v>0</v>
      </c>
      <c r="F19" s="303">
        <f>'GuV Jahr2'!$P19</f>
        <v>0</v>
      </c>
      <c r="G19" s="354">
        <f t="shared" si="2"/>
        <v>0</v>
      </c>
      <c r="H19" s="303">
        <f>'GuV Jahr3'!$P19</f>
        <v>0</v>
      </c>
      <c r="I19" s="354">
        <f t="shared" si="3"/>
        <v>0</v>
      </c>
      <c r="J19" s="303">
        <f>'GuV Jahr4'!$P19</f>
        <v>0</v>
      </c>
      <c r="K19" s="354">
        <f t="shared" si="4"/>
        <v>0</v>
      </c>
      <c r="L19" s="303">
        <f t="shared" si="5"/>
        <v>0</v>
      </c>
      <c r="M19" s="356">
        <f t="shared" si="6"/>
        <v>0</v>
      </c>
      <c r="N19" s="352"/>
      <c r="O19" s="352"/>
      <c r="P19" s="352"/>
      <c r="Q19" s="353"/>
      <c r="R19" s="353"/>
      <c r="S19" s="353"/>
      <c r="T19" s="353"/>
      <c r="U19" s="353"/>
      <c r="V19" s="353"/>
      <c r="W19" s="353"/>
      <c r="X19" s="353"/>
      <c r="Y19" s="353"/>
      <c r="Z19" s="353"/>
      <c r="AA19" s="353"/>
      <c r="AB19" s="353"/>
      <c r="AC19" s="353"/>
      <c r="AD19" s="353"/>
      <c r="AE19" s="353"/>
      <c r="AF19" s="353"/>
      <c r="AG19" s="353"/>
      <c r="AH19" s="353"/>
      <c r="AI19" s="353"/>
      <c r="AJ19" s="353"/>
      <c r="AK19" s="353"/>
      <c r="AL19" s="353"/>
      <c r="AM19" s="353"/>
    </row>
    <row r="20" ht="15.0" customHeight="1">
      <c r="A20" s="109"/>
      <c r="B20" s="109"/>
      <c r="C20" s="91" t="str">
        <f>"davon "&amp;'LIQ Jahr2'!B63</f>
        <v>davon Logistik</v>
      </c>
      <c r="D20" s="149">
        <f>'GuV Jahr1'!$P20</f>
        <v>0</v>
      </c>
      <c r="E20" s="354">
        <f t="shared" si="1"/>
        <v>0</v>
      </c>
      <c r="F20" s="303">
        <f>'GuV Jahr2'!$P20</f>
        <v>0</v>
      </c>
      <c r="G20" s="354">
        <f t="shared" si="2"/>
        <v>0</v>
      </c>
      <c r="H20" s="303">
        <f>'GuV Jahr3'!$P20</f>
        <v>0</v>
      </c>
      <c r="I20" s="354">
        <f t="shared" si="3"/>
        <v>0</v>
      </c>
      <c r="J20" s="303">
        <f>'GuV Jahr4'!$P20</f>
        <v>0</v>
      </c>
      <c r="K20" s="354">
        <f t="shared" si="4"/>
        <v>0</v>
      </c>
      <c r="L20" s="303">
        <f t="shared" si="5"/>
        <v>0</v>
      </c>
      <c r="M20" s="356">
        <f t="shared" si="6"/>
        <v>0</v>
      </c>
      <c r="N20" s="352"/>
      <c r="O20" s="352"/>
      <c r="P20" s="352"/>
      <c r="Q20" s="353"/>
      <c r="R20" s="353"/>
      <c r="S20" s="353"/>
      <c r="T20" s="353"/>
      <c r="U20" s="353"/>
      <c r="V20" s="353"/>
      <c r="W20" s="353"/>
      <c r="X20" s="353"/>
      <c r="Y20" s="353"/>
      <c r="Z20" s="353"/>
      <c r="AA20" s="353"/>
      <c r="AB20" s="353"/>
      <c r="AC20" s="353"/>
      <c r="AD20" s="353"/>
      <c r="AE20" s="353"/>
      <c r="AF20" s="353"/>
      <c r="AG20" s="353"/>
      <c r="AH20" s="353"/>
      <c r="AI20" s="353"/>
      <c r="AJ20" s="353"/>
      <c r="AK20" s="353"/>
      <c r="AL20" s="353"/>
      <c r="AM20" s="353"/>
    </row>
    <row r="21" ht="15.0" customHeight="1">
      <c r="A21" s="109"/>
      <c r="B21" s="109"/>
      <c r="C21" s="91" t="str">
        <f>"davon "&amp;'LIQ Jahr2'!B70</f>
        <v>davon Sonstige Kosten</v>
      </c>
      <c r="D21" s="149">
        <f>'GuV Jahr1'!$P21</f>
        <v>0</v>
      </c>
      <c r="E21" s="354">
        <f t="shared" si="1"/>
        <v>0</v>
      </c>
      <c r="F21" s="303">
        <f>'GuV Jahr2'!$P21</f>
        <v>0</v>
      </c>
      <c r="G21" s="354">
        <f t="shared" si="2"/>
        <v>0</v>
      </c>
      <c r="H21" s="303">
        <f>'GuV Jahr3'!$P21</f>
        <v>0</v>
      </c>
      <c r="I21" s="354">
        <f t="shared" si="3"/>
        <v>0</v>
      </c>
      <c r="J21" s="303">
        <f>'GuV Jahr4'!$P21</f>
        <v>0</v>
      </c>
      <c r="K21" s="354">
        <f t="shared" si="4"/>
        <v>0</v>
      </c>
      <c r="L21" s="303">
        <f t="shared" si="5"/>
        <v>0</v>
      </c>
      <c r="M21" s="356">
        <f t="shared" si="6"/>
        <v>0</v>
      </c>
      <c r="N21" s="352"/>
      <c r="O21" s="352"/>
      <c r="P21" s="352"/>
      <c r="Q21" s="353"/>
      <c r="R21" s="353"/>
      <c r="S21" s="353"/>
      <c r="T21" s="353"/>
      <c r="U21" s="353"/>
      <c r="V21" s="353"/>
      <c r="W21" s="353"/>
      <c r="X21" s="353"/>
      <c r="Y21" s="353"/>
      <c r="Z21" s="353"/>
      <c r="AA21" s="353"/>
      <c r="AB21" s="353"/>
      <c r="AC21" s="353"/>
      <c r="AD21" s="353"/>
      <c r="AE21" s="353"/>
      <c r="AF21" s="353"/>
      <c r="AG21" s="353"/>
      <c r="AH21" s="353"/>
      <c r="AI21" s="353"/>
      <c r="AJ21" s="353"/>
      <c r="AK21" s="353"/>
      <c r="AL21" s="353"/>
      <c r="AM21" s="353"/>
    </row>
    <row r="22" ht="15.0" customHeight="1">
      <c r="A22" s="109"/>
      <c r="B22" s="109"/>
      <c r="C22" s="109" t="s">
        <v>486</v>
      </c>
      <c r="D22" s="149">
        <f>'GuV Jahr1'!$P22</f>
        <v>0</v>
      </c>
      <c r="E22" s="354">
        <f t="shared" si="1"/>
        <v>0</v>
      </c>
      <c r="F22" s="303">
        <f>'GuV Jahr2'!$P22</f>
        <v>0</v>
      </c>
      <c r="G22" s="354">
        <f t="shared" si="2"/>
        <v>0</v>
      </c>
      <c r="H22" s="303">
        <f>'GuV Jahr3'!$P22</f>
        <v>0</v>
      </c>
      <c r="I22" s="354">
        <f t="shared" si="3"/>
        <v>0</v>
      </c>
      <c r="J22" s="303">
        <f>'GuV Jahr4'!$P22</f>
        <v>0</v>
      </c>
      <c r="K22" s="354">
        <f t="shared" si="4"/>
        <v>0</v>
      </c>
      <c r="L22" s="303">
        <f t="shared" si="5"/>
        <v>0</v>
      </c>
      <c r="M22" s="356">
        <f t="shared" si="6"/>
        <v>0</v>
      </c>
      <c r="N22" s="352"/>
      <c r="O22" s="352"/>
      <c r="P22" s="352"/>
      <c r="Q22" s="353"/>
      <c r="R22" s="353"/>
      <c r="S22" s="353"/>
      <c r="T22" s="353"/>
      <c r="U22" s="353"/>
      <c r="V22" s="353"/>
      <c r="W22" s="353"/>
      <c r="X22" s="353"/>
      <c r="Y22" s="353"/>
      <c r="Z22" s="353"/>
      <c r="AA22" s="353"/>
      <c r="AB22" s="353"/>
      <c r="AC22" s="353"/>
      <c r="AD22" s="353"/>
      <c r="AE22" s="353"/>
      <c r="AF22" s="353"/>
      <c r="AG22" s="353"/>
      <c r="AH22" s="353"/>
      <c r="AI22" s="353"/>
      <c r="AJ22" s="353"/>
      <c r="AK22" s="353"/>
      <c r="AL22" s="353"/>
      <c r="AM22" s="353"/>
    </row>
    <row r="23" ht="3.0" customHeight="1">
      <c r="A23" s="109" t="s">
        <v>501</v>
      </c>
      <c r="B23" s="109"/>
      <c r="C23" s="109"/>
      <c r="D23" s="149"/>
      <c r="E23" s="354"/>
      <c r="F23" s="303"/>
      <c r="G23" s="354"/>
      <c r="H23" s="303"/>
      <c r="I23" s="354"/>
      <c r="J23" s="303"/>
      <c r="K23" s="354"/>
      <c r="L23" s="355"/>
      <c r="M23" s="356"/>
      <c r="N23" s="352"/>
      <c r="O23" s="352"/>
      <c r="P23" s="352"/>
      <c r="Q23" s="353"/>
      <c r="R23" s="353"/>
      <c r="S23" s="353"/>
      <c r="T23" s="353"/>
      <c r="U23" s="353"/>
      <c r="V23" s="353"/>
      <c r="W23" s="353"/>
      <c r="X23" s="353"/>
      <c r="Y23" s="353"/>
      <c r="Z23" s="353"/>
      <c r="AA23" s="353"/>
      <c r="AB23" s="353"/>
      <c r="AC23" s="353"/>
      <c r="AD23" s="353"/>
      <c r="AE23" s="353"/>
      <c r="AF23" s="353"/>
      <c r="AG23" s="353"/>
      <c r="AH23" s="353"/>
      <c r="AI23" s="353"/>
      <c r="AJ23" s="353"/>
      <c r="AK23" s="353"/>
      <c r="AL23" s="353"/>
      <c r="AM23" s="353"/>
    </row>
    <row r="24" ht="15.0" customHeight="1">
      <c r="A24" s="330" t="s">
        <v>341</v>
      </c>
      <c r="B24" s="331" t="s">
        <v>487</v>
      </c>
      <c r="C24" s="330"/>
      <c r="D24" s="349">
        <f>'GuV Jahr1'!P24</f>
        <v>0</v>
      </c>
      <c r="E24" s="350">
        <f>IF(D$9=0,0,D24/D$9)</f>
        <v>0</v>
      </c>
      <c r="F24" s="243">
        <f>'GuV Jahr2'!P24</f>
        <v>0</v>
      </c>
      <c r="G24" s="350">
        <f>IF(F$9=0,0,F24/F$9)</f>
        <v>0</v>
      </c>
      <c r="H24" s="243">
        <f>'GuV Jahr3'!P24</f>
        <v>0</v>
      </c>
      <c r="I24" s="350">
        <f>IF(H$9=0,0,H24/H$9)</f>
        <v>0</v>
      </c>
      <c r="J24" s="243">
        <f>'GuV Jahr4'!P24</f>
        <v>0</v>
      </c>
      <c r="K24" s="350">
        <f>IF(J$9=0,0,J24/J$9)</f>
        <v>0</v>
      </c>
      <c r="L24" s="243">
        <f>D24+F24+H24+J24</f>
        <v>0</v>
      </c>
      <c r="M24" s="351">
        <f>IF(L$9=0,0,L24/L$9)</f>
        <v>0</v>
      </c>
      <c r="N24" s="352"/>
      <c r="O24" s="352"/>
      <c r="P24" s="352"/>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row>
    <row r="25" ht="3.0" customHeight="1">
      <c r="A25" s="109" t="s">
        <v>502</v>
      </c>
      <c r="B25" s="336"/>
      <c r="C25" s="109"/>
      <c r="D25" s="149"/>
      <c r="E25" s="354"/>
      <c r="F25" s="303"/>
      <c r="G25" s="354"/>
      <c r="H25" s="303"/>
      <c r="I25" s="354"/>
      <c r="J25" s="303"/>
      <c r="K25" s="354"/>
      <c r="L25" s="355"/>
      <c r="M25" s="356"/>
      <c r="N25" s="352"/>
      <c r="O25" s="352"/>
      <c r="P25" s="352"/>
      <c r="Q25" s="353"/>
      <c r="R25" s="353"/>
      <c r="S25" s="353"/>
      <c r="T25" s="353"/>
      <c r="U25" s="353"/>
      <c r="V25" s="353"/>
      <c r="W25" s="353"/>
      <c r="X25" s="353"/>
      <c r="Y25" s="353"/>
      <c r="Z25" s="353"/>
      <c r="AA25" s="353"/>
      <c r="AB25" s="353"/>
      <c r="AC25" s="353"/>
      <c r="AD25" s="353"/>
      <c r="AE25" s="353"/>
      <c r="AF25" s="353"/>
      <c r="AG25" s="353"/>
      <c r="AH25" s="353"/>
      <c r="AI25" s="353"/>
      <c r="AJ25" s="353"/>
      <c r="AK25" s="353"/>
      <c r="AL25" s="353"/>
      <c r="AM25" s="353"/>
    </row>
    <row r="26" ht="15.0" customHeight="1">
      <c r="A26" s="330" t="s">
        <v>345</v>
      </c>
      <c r="B26" s="331" t="s">
        <v>488</v>
      </c>
      <c r="C26" s="330"/>
      <c r="D26" s="349">
        <f>IF(fk_Gewerbe="Ja",IF(D28&gt;Kredit!$F$6,(D28-Kredit!$F$6)*3.5%*Kredit!$F$7/100,0),0)</f>
        <v>0</v>
      </c>
      <c r="E26" s="350">
        <f>IF(D$9=0,0,D26/D$9)</f>
        <v>0</v>
      </c>
      <c r="F26" s="243">
        <f>IF(fk_Gewerbe="Ja",IF(F28&gt;Kredit!$F$6,(F28-Kredit!$F$6)*3.5%*Kredit!$F$7/100,0),0)</f>
        <v>0</v>
      </c>
      <c r="G26" s="350">
        <f>IF(F$9=0,0,F26/F$9)</f>
        <v>0</v>
      </c>
      <c r="H26" s="243">
        <f>IF(fk_Gewerbe="Ja",IF(H28&gt;Kredit!$F$6,(H28-Kredit!$F$6)*3.5%*Kredit!$F$7/100,0),0)</f>
        <v>0</v>
      </c>
      <c r="I26" s="350">
        <f>IF(H$9=0,0,H26/H$9)</f>
        <v>0</v>
      </c>
      <c r="J26" s="243">
        <f>IF(fk_Gewerbe="Ja",IF(J28&gt;Kredit!$F$6,(J28-Kredit!$F$6)*3.5%*Kredit!$F$7/100,0),0)</f>
        <v>0</v>
      </c>
      <c r="K26" s="350">
        <f>IF(J$9=0,0,J26/J$9)</f>
        <v>0</v>
      </c>
      <c r="L26" s="243">
        <f>D26+F26+H26+J26</f>
        <v>0</v>
      </c>
      <c r="M26" s="351">
        <f>IF(L$9=0,0,L26/L$9)</f>
        <v>0</v>
      </c>
      <c r="N26" s="352"/>
      <c r="O26" s="352"/>
      <c r="P26" s="352"/>
      <c r="Q26" s="353"/>
      <c r="R26" s="353"/>
      <c r="S26" s="353"/>
      <c r="T26" s="353"/>
      <c r="U26" s="353"/>
      <c r="V26" s="353"/>
      <c r="W26" s="353"/>
      <c r="X26" s="353"/>
      <c r="Y26" s="353"/>
      <c r="Z26" s="353"/>
      <c r="AA26" s="353"/>
      <c r="AB26" s="353"/>
      <c r="AC26" s="353"/>
      <c r="AD26" s="353"/>
      <c r="AE26" s="353"/>
      <c r="AF26" s="353"/>
      <c r="AG26" s="353"/>
      <c r="AH26" s="353"/>
      <c r="AI26" s="353"/>
      <c r="AJ26" s="353"/>
      <c r="AK26" s="353"/>
      <c r="AL26" s="353"/>
      <c r="AM26" s="353"/>
    </row>
    <row r="27" ht="3.0" customHeight="1">
      <c r="A27" s="109"/>
      <c r="B27" s="336"/>
      <c r="C27" s="109"/>
      <c r="D27" s="149"/>
      <c r="E27" s="354"/>
      <c r="F27" s="303"/>
      <c r="G27" s="354"/>
      <c r="H27" s="303"/>
      <c r="I27" s="354"/>
      <c r="J27" s="303"/>
      <c r="K27" s="354"/>
      <c r="L27" s="303"/>
      <c r="M27" s="356"/>
      <c r="N27" s="352"/>
      <c r="O27" s="352"/>
      <c r="P27" s="352"/>
      <c r="Q27" s="353"/>
      <c r="R27" s="353"/>
      <c r="S27" s="353"/>
      <c r="T27" s="353"/>
      <c r="U27" s="353"/>
      <c r="V27" s="353"/>
      <c r="W27" s="353"/>
      <c r="X27" s="353"/>
      <c r="Y27" s="353"/>
      <c r="Z27" s="353"/>
      <c r="AA27" s="353"/>
      <c r="AB27" s="353"/>
      <c r="AC27" s="353"/>
      <c r="AD27" s="353"/>
      <c r="AE27" s="353"/>
      <c r="AF27" s="353"/>
      <c r="AG27" s="353"/>
      <c r="AH27" s="353"/>
      <c r="AI27" s="353"/>
      <c r="AJ27" s="353"/>
      <c r="AK27" s="353"/>
      <c r="AL27" s="353"/>
      <c r="AM27" s="353"/>
    </row>
    <row r="28" ht="15.0" customHeight="1">
      <c r="A28" s="62"/>
      <c r="B28" s="62" t="s">
        <v>490</v>
      </c>
      <c r="C28" s="62"/>
      <c r="D28" s="357">
        <f>D9+D11-D13-D15-D24-D17</f>
        <v>0</v>
      </c>
      <c r="E28" s="358">
        <f t="shared" ref="E28:E29" si="7">IF(D$9=0,0,D28/D$9)</f>
        <v>0</v>
      </c>
      <c r="F28" s="359">
        <f>F9+F11-F13-F15-F17-F24</f>
        <v>0</v>
      </c>
      <c r="G28" s="358">
        <f t="shared" ref="G28:G29" si="8">IF(F$9=0,0,F28/F$9)</f>
        <v>0</v>
      </c>
      <c r="H28" s="359">
        <f>H9+H11-H13-H15-H24-H17</f>
        <v>0</v>
      </c>
      <c r="I28" s="358">
        <f t="shared" ref="I28:I29" si="9">IF(H$9=0,0,H28/H$9)</f>
        <v>0</v>
      </c>
      <c r="J28" s="359">
        <f>J9+J11-J13-J15-J24-J17</f>
        <v>0</v>
      </c>
      <c r="K28" s="358">
        <f t="shared" ref="K28:K29" si="10">IF(J$9=0,0,J28/J$9)</f>
        <v>0</v>
      </c>
      <c r="L28" s="359">
        <f t="shared" ref="L28:L29" si="11">D28+F28+H28+J28</f>
        <v>0</v>
      </c>
      <c r="M28" s="360">
        <f t="shared" ref="M28:M29" si="12">IF(L$9=0,0,L28/L$9)</f>
        <v>0</v>
      </c>
      <c r="N28" s="352"/>
      <c r="O28" s="352"/>
      <c r="P28" s="352"/>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row>
    <row r="29" ht="30.0" customHeight="1">
      <c r="A29" s="337" t="s">
        <v>347</v>
      </c>
      <c r="B29" s="338" t="s">
        <v>490</v>
      </c>
      <c r="C29" s="339"/>
      <c r="D29" s="361">
        <f>D28-D26</f>
        <v>0</v>
      </c>
      <c r="E29" s="362">
        <f t="shared" si="7"/>
        <v>0</v>
      </c>
      <c r="F29" s="340">
        <f>F28-F26</f>
        <v>0</v>
      </c>
      <c r="G29" s="362">
        <f t="shared" si="8"/>
        <v>0</v>
      </c>
      <c r="H29" s="340">
        <f>H28-H26</f>
        <v>0</v>
      </c>
      <c r="I29" s="362">
        <f t="shared" si="9"/>
        <v>0</v>
      </c>
      <c r="J29" s="340">
        <f>J28-J26</f>
        <v>0</v>
      </c>
      <c r="K29" s="362">
        <f t="shared" si="10"/>
        <v>0</v>
      </c>
      <c r="L29" s="340">
        <f t="shared" si="11"/>
        <v>0</v>
      </c>
      <c r="M29" s="363">
        <f t="shared" si="12"/>
        <v>0</v>
      </c>
      <c r="N29" s="352"/>
      <c r="O29" s="352"/>
      <c r="P29" s="352"/>
      <c r="Q29" s="353"/>
      <c r="R29" s="353"/>
      <c r="S29" s="353"/>
      <c r="T29" s="353"/>
      <c r="U29" s="353"/>
      <c r="V29" s="353"/>
      <c r="W29" s="353"/>
      <c r="X29" s="353"/>
      <c r="Y29" s="353"/>
      <c r="Z29" s="353"/>
      <c r="AA29" s="353"/>
      <c r="AB29" s="353"/>
      <c r="AC29" s="353"/>
      <c r="AD29" s="353"/>
      <c r="AE29" s="353"/>
      <c r="AF29" s="353"/>
      <c r="AG29" s="353"/>
      <c r="AH29" s="353"/>
      <c r="AI29" s="353"/>
      <c r="AJ29" s="353"/>
      <c r="AK29" s="353"/>
      <c r="AL29" s="353"/>
      <c r="AM29" s="353"/>
    </row>
    <row r="30" ht="15.75" customHeight="1">
      <c r="A30" s="109"/>
      <c r="B30" s="109"/>
      <c r="C30" s="109"/>
      <c r="D30" s="303"/>
      <c r="E30" s="364"/>
      <c r="F30" s="303"/>
      <c r="G30" s="364"/>
      <c r="H30" s="303"/>
      <c r="I30" s="364"/>
      <c r="J30" s="303"/>
      <c r="K30" s="364"/>
      <c r="L30" s="303"/>
      <c r="M30" s="109"/>
      <c r="N30" s="109"/>
      <c r="O30" s="109"/>
      <c r="P30" s="109"/>
    </row>
    <row r="31" ht="15.75" customHeight="1">
      <c r="A31" s="109"/>
      <c r="B31" s="109"/>
      <c r="C31" s="109"/>
      <c r="D31" s="109"/>
      <c r="E31" s="109"/>
      <c r="F31" s="109"/>
      <c r="G31" s="109"/>
      <c r="H31" s="109"/>
      <c r="I31" s="109"/>
      <c r="J31" s="109"/>
      <c r="K31" s="109"/>
      <c r="L31" s="109"/>
      <c r="M31" s="109"/>
      <c r="N31" s="109"/>
      <c r="O31" s="109"/>
      <c r="P31" s="109"/>
    </row>
    <row r="32" ht="15.75" customHeight="1">
      <c r="A32" s="109"/>
      <c r="B32" s="109"/>
      <c r="C32" s="109"/>
      <c r="D32" s="109"/>
      <c r="E32" s="109"/>
      <c r="F32" s="109"/>
      <c r="G32" s="109"/>
      <c r="H32" s="109"/>
      <c r="I32" s="109"/>
      <c r="J32" s="109"/>
      <c r="K32" s="109"/>
      <c r="L32" s="109"/>
      <c r="M32" s="109"/>
      <c r="N32" s="109"/>
      <c r="O32" s="109"/>
      <c r="P32" s="109"/>
    </row>
    <row r="33" ht="15.75" customHeight="1">
      <c r="A33" s="109"/>
      <c r="B33" s="109"/>
      <c r="C33" s="109"/>
      <c r="D33" s="109"/>
      <c r="E33" s="109"/>
      <c r="F33" s="109"/>
      <c r="G33" s="109"/>
      <c r="H33" s="109"/>
      <c r="I33" s="109"/>
      <c r="J33" s="109"/>
      <c r="K33" s="109"/>
      <c r="L33" s="109"/>
      <c r="M33" s="109"/>
      <c r="N33" s="109"/>
      <c r="O33" s="109"/>
      <c r="P33" s="109"/>
    </row>
    <row r="34" ht="15.75" customHeight="1">
      <c r="A34" s="109"/>
      <c r="B34" s="109"/>
      <c r="C34" s="109"/>
      <c r="D34" s="109"/>
      <c r="E34" s="109"/>
      <c r="F34" s="109"/>
      <c r="G34" s="109"/>
      <c r="H34" s="109"/>
      <c r="I34" s="109"/>
      <c r="J34" s="109"/>
      <c r="K34" s="109"/>
      <c r="L34" s="109"/>
      <c r="M34" s="109"/>
      <c r="N34" s="109"/>
      <c r="O34" s="109"/>
      <c r="P34" s="109"/>
    </row>
    <row r="35" ht="15.75" customHeight="1">
      <c r="A35" s="109"/>
      <c r="B35" s="109"/>
      <c r="C35" s="109"/>
      <c r="D35" s="109"/>
      <c r="E35" s="109"/>
      <c r="F35" s="109"/>
      <c r="G35" s="109"/>
      <c r="H35" s="109"/>
      <c r="I35" s="109"/>
      <c r="J35" s="109"/>
      <c r="K35" s="109"/>
      <c r="L35" s="109"/>
      <c r="M35" s="109"/>
      <c r="N35" s="109"/>
      <c r="O35" s="109"/>
      <c r="P35" s="109"/>
    </row>
    <row r="36" ht="15.75" customHeight="1">
      <c r="A36" s="109"/>
      <c r="B36" s="109"/>
      <c r="C36" s="109"/>
      <c r="D36" s="109"/>
      <c r="E36" s="109"/>
      <c r="F36" s="109"/>
      <c r="G36" s="109"/>
      <c r="H36" s="109"/>
      <c r="I36" s="109"/>
      <c r="J36" s="109"/>
      <c r="K36" s="109"/>
      <c r="L36" s="109"/>
      <c r="M36" s="109"/>
      <c r="N36" s="109"/>
      <c r="O36" s="109"/>
      <c r="P36" s="109"/>
    </row>
    <row r="37" ht="15.75" customHeight="1">
      <c r="A37" s="109"/>
      <c r="B37" s="109"/>
      <c r="C37" s="109"/>
      <c r="D37" s="109"/>
      <c r="E37" s="109"/>
      <c r="F37" s="109"/>
      <c r="G37" s="109"/>
      <c r="H37" s="109"/>
      <c r="I37" s="109"/>
      <c r="J37" s="109"/>
      <c r="K37" s="109"/>
      <c r="L37" s="109"/>
      <c r="M37" s="109"/>
      <c r="N37" s="109"/>
      <c r="O37" s="109"/>
      <c r="P37" s="109"/>
    </row>
    <row r="38" ht="15.75" customHeight="1">
      <c r="A38" s="109"/>
      <c r="B38" s="109"/>
      <c r="C38" s="109"/>
      <c r="D38" s="109"/>
      <c r="E38" s="109"/>
      <c r="F38" s="109"/>
      <c r="G38" s="109"/>
      <c r="H38" s="109"/>
      <c r="I38" s="109"/>
      <c r="J38" s="109"/>
      <c r="K38" s="109"/>
      <c r="L38" s="109"/>
      <c r="M38" s="109"/>
      <c r="N38" s="109"/>
      <c r="O38" s="109"/>
      <c r="P38" s="109"/>
    </row>
    <row r="39" ht="15.75" customHeight="1">
      <c r="A39" s="109"/>
      <c r="B39" s="109"/>
      <c r="C39" s="109"/>
      <c r="D39" s="109"/>
      <c r="E39" s="109"/>
      <c r="F39" s="109"/>
      <c r="G39" s="109"/>
      <c r="H39" s="109"/>
      <c r="I39" s="109"/>
      <c r="J39" s="109"/>
      <c r="K39" s="109"/>
      <c r="L39" s="109"/>
      <c r="M39" s="109"/>
      <c r="N39" s="109"/>
      <c r="O39" s="109"/>
      <c r="P39" s="109"/>
    </row>
    <row r="40" ht="15.75" customHeight="1">
      <c r="A40" s="109"/>
      <c r="B40" s="109"/>
      <c r="C40" s="109"/>
      <c r="D40" s="109"/>
      <c r="E40" s="109"/>
      <c r="F40" s="109"/>
      <c r="G40" s="109"/>
      <c r="H40" s="109"/>
      <c r="I40" s="109"/>
      <c r="J40" s="109"/>
      <c r="K40" s="109"/>
      <c r="L40" s="109"/>
      <c r="M40" s="109"/>
      <c r="N40" s="109"/>
      <c r="O40" s="109"/>
      <c r="P40" s="109"/>
    </row>
    <row r="41" ht="15.75" customHeight="1">
      <c r="A41" s="109"/>
      <c r="B41" s="109"/>
      <c r="C41" s="109"/>
      <c r="D41" s="109"/>
      <c r="E41" s="109"/>
      <c r="F41" s="109"/>
      <c r="G41" s="109"/>
      <c r="H41" s="109"/>
      <c r="I41" s="109"/>
      <c r="J41" s="109"/>
      <c r="K41" s="109"/>
      <c r="L41" s="109"/>
      <c r="M41" s="109"/>
      <c r="N41" s="109"/>
      <c r="O41" s="109"/>
      <c r="P41" s="109"/>
    </row>
    <row r="42" ht="15.75" customHeight="1">
      <c r="A42" s="109"/>
      <c r="B42" s="109"/>
      <c r="C42" s="109"/>
      <c r="D42" s="109"/>
      <c r="E42" s="109"/>
      <c r="F42" s="109"/>
      <c r="G42" s="109"/>
      <c r="H42" s="109"/>
      <c r="I42" s="109"/>
      <c r="J42" s="109"/>
      <c r="K42" s="109"/>
      <c r="L42" s="109"/>
      <c r="M42" s="109"/>
      <c r="N42" s="109"/>
      <c r="O42" s="109"/>
      <c r="P42" s="109"/>
    </row>
    <row r="43" ht="15.75" customHeight="1">
      <c r="A43" s="109"/>
      <c r="B43" s="109"/>
      <c r="C43" s="109"/>
      <c r="D43" s="109"/>
      <c r="E43" s="109"/>
      <c r="F43" s="109"/>
      <c r="G43" s="109"/>
      <c r="H43" s="109"/>
      <c r="I43" s="109"/>
      <c r="J43" s="109"/>
      <c r="K43" s="109"/>
      <c r="L43" s="109"/>
      <c r="M43" s="109"/>
      <c r="N43" s="109"/>
      <c r="O43" s="109"/>
      <c r="P43" s="109"/>
    </row>
    <row r="44" ht="15.75" customHeight="1">
      <c r="A44" s="109"/>
      <c r="B44" s="109"/>
      <c r="C44" s="109"/>
      <c r="D44" s="109"/>
      <c r="E44" s="109"/>
      <c r="F44" s="109"/>
      <c r="G44" s="109"/>
      <c r="H44" s="109"/>
      <c r="I44" s="109"/>
      <c r="J44" s="109"/>
      <c r="K44" s="109"/>
      <c r="L44" s="109"/>
      <c r="M44" s="109"/>
      <c r="N44" s="109"/>
      <c r="O44" s="109"/>
      <c r="P44" s="109"/>
      <c r="AD44" s="365">
        <v>505.79</v>
      </c>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c r="AA74" s="365">
        <v>0.0</v>
      </c>
      <c r="AD74" s="365">
        <v>9973.65</v>
      </c>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D5:E5"/>
    <mergeCell ref="F5:G5"/>
    <mergeCell ref="H5:I5"/>
    <mergeCell ref="J5:K5"/>
    <mergeCell ref="L5:M5"/>
  </mergeCells>
  <printOptions/>
  <pageMargins bottom="0.7875" footer="0.0" header="0.0" left="0.7" right="0.7" top="1.2875"/>
  <pageSetup fitToHeight="0" paperSize="9" orientation="landscape"/>
  <headerFooter>
    <oddHeader>&amp;L Firmenkompass GmbH&amp;R Finanzplan – &amp;A</oddHeader>
    <oddFooter>&amp;L Planungsrechnung, ohne Gewähr&amp;R Seite &amp;P von </oddFooter>
  </headerFooter>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0"/>
    <col customWidth="1" min="2" max="2" width="46.0"/>
    <col customWidth="1" min="3" max="6" width="15.0"/>
    <col customWidth="1" min="7" max="7" width="3.0"/>
    <col customWidth="1" min="8" max="8" width="12.0"/>
    <col customWidth="1" min="9" max="9" width="14.0"/>
    <col customWidth="1" min="10" max="26" width="8.67"/>
  </cols>
  <sheetData>
    <row r="1" ht="33.75" customHeight="1"/>
    <row r="4">
      <c r="B4" s="6" t="s">
        <v>503</v>
      </c>
    </row>
    <row r="5">
      <c r="B5" s="9" t="s">
        <v>504</v>
      </c>
    </row>
    <row r="7" ht="19.5" customHeight="1">
      <c r="B7" s="121" t="s">
        <v>505</v>
      </c>
      <c r="C7" s="366">
        <f>YEAR('LIQ Jahr1'!A5)</f>
        <v>2027</v>
      </c>
      <c r="D7" s="366">
        <f>YEAR('LIQ Jahr2'!A5)</f>
        <v>2028</v>
      </c>
      <c r="E7" s="366">
        <f>YEAR('LIQ Jahr3'!A5)</f>
        <v>2029</v>
      </c>
      <c r="F7" s="366">
        <f>YEAR('LIQ Jahr4'!A5)</f>
        <v>2030</v>
      </c>
      <c r="H7" s="367" t="s">
        <v>238</v>
      </c>
      <c r="I7" s="367" t="s">
        <v>506</v>
      </c>
    </row>
    <row r="8">
      <c r="B8" s="13" t="s">
        <v>507</v>
      </c>
      <c r="C8" s="302">
        <f>'GuV Jahr1'!P9</f>
        <v>0</v>
      </c>
      <c r="D8" s="302">
        <f>'GuV Jahr2'!P9</f>
        <v>0</v>
      </c>
      <c r="E8" s="302">
        <f>'GuV Jahr3'!P9</f>
        <v>0</v>
      </c>
      <c r="F8" s="302">
        <f>'GuV Jahr4'!P9</f>
        <v>0</v>
      </c>
      <c r="H8" s="368">
        <f>'LIQ Jahr1'!F5</f>
        <v>46388</v>
      </c>
      <c r="I8" s="369">
        <f>'LIQ Jahr1'!F112</f>
        <v>0</v>
      </c>
    </row>
    <row r="9">
      <c r="B9" s="13" t="s">
        <v>482</v>
      </c>
      <c r="C9" s="302">
        <f>'GuV Jahr1'!P13</f>
        <v>0</v>
      </c>
      <c r="D9" s="302">
        <f>'GuV Jahr2'!P13</f>
        <v>0</v>
      </c>
      <c r="E9" s="302">
        <f>'GuV Jahr3'!P13</f>
        <v>0</v>
      </c>
      <c r="F9" s="302">
        <f>'GuV Jahr4'!P13</f>
        <v>0</v>
      </c>
      <c r="H9" s="368">
        <f>'LIQ Jahr1'!G5</f>
        <v>46419</v>
      </c>
      <c r="I9" s="369">
        <f>'LIQ Jahr1'!G112</f>
        <v>0</v>
      </c>
    </row>
    <row r="10">
      <c r="B10" s="13" t="s">
        <v>484</v>
      </c>
      <c r="C10" s="302">
        <f>'GuV Jahr1'!P15</f>
        <v>0</v>
      </c>
      <c r="D10" s="302">
        <f>'GuV Jahr2'!P15</f>
        <v>0</v>
      </c>
      <c r="E10" s="302">
        <f>'GuV Jahr3'!P15</f>
        <v>0</v>
      </c>
      <c r="F10" s="302">
        <f>'GuV Jahr4'!P15</f>
        <v>0</v>
      </c>
      <c r="H10" s="368">
        <f>'LIQ Jahr1'!H5</f>
        <v>46447</v>
      </c>
      <c r="I10" s="369">
        <f>'LIQ Jahr1'!H112</f>
        <v>0</v>
      </c>
    </row>
    <row r="11">
      <c r="B11" s="13" t="s">
        <v>508</v>
      </c>
      <c r="C11" s="302">
        <f>'GuV Jahr1'!P17</f>
        <v>0</v>
      </c>
      <c r="D11" s="302">
        <f>'GuV Jahr2'!P17</f>
        <v>0</v>
      </c>
      <c r="E11" s="302">
        <f>'GuV Jahr3'!P17</f>
        <v>0</v>
      </c>
      <c r="F11" s="302">
        <f>'GuV Jahr4'!P17</f>
        <v>0</v>
      </c>
      <c r="H11" s="368">
        <f>'LIQ Jahr1'!I5</f>
        <v>46478</v>
      </c>
      <c r="I11" s="369">
        <f>'LIQ Jahr1'!I112</f>
        <v>0</v>
      </c>
    </row>
    <row r="12">
      <c r="B12" s="13" t="s">
        <v>487</v>
      </c>
      <c r="C12" s="302">
        <f>'GuV Jahr1'!P24</f>
        <v>0</v>
      </c>
      <c r="D12" s="302">
        <f>'GuV Jahr2'!P24</f>
        <v>0</v>
      </c>
      <c r="E12" s="302">
        <f>'GuV Jahr3'!P24</f>
        <v>0</v>
      </c>
      <c r="F12" s="302">
        <f>'GuV Jahr4'!P24</f>
        <v>0</v>
      </c>
      <c r="H12" s="368">
        <f>'LIQ Jahr1'!J5</f>
        <v>46508</v>
      </c>
      <c r="I12" s="369">
        <f>'LIQ Jahr1'!J112</f>
        <v>0</v>
      </c>
    </row>
    <row r="13">
      <c r="B13" s="305" t="s">
        <v>509</v>
      </c>
      <c r="C13" s="60">
        <f>'GuV J1-J4'!D28</f>
        <v>0</v>
      </c>
      <c r="D13" s="60">
        <f>'GuV J1-J4'!F28</f>
        <v>0</v>
      </c>
      <c r="E13" s="60">
        <f>'GuV J1-J4'!H28</f>
        <v>0</v>
      </c>
      <c r="F13" s="60">
        <f>'GuV J1-J4'!J28</f>
        <v>0</v>
      </c>
      <c r="H13" s="368">
        <f>'LIQ Jahr1'!K5</f>
        <v>46539</v>
      </c>
      <c r="I13" s="369">
        <f>'LIQ Jahr1'!K112</f>
        <v>0</v>
      </c>
    </row>
    <row r="14">
      <c r="B14" s="13" t="s">
        <v>510</v>
      </c>
      <c r="C14" s="302">
        <f>'GuV J1-J4'!D26</f>
        <v>0</v>
      </c>
      <c r="D14" s="302">
        <f>'GuV J1-J4'!F26</f>
        <v>0</v>
      </c>
      <c r="E14" s="302">
        <f>'GuV J1-J4'!H26</f>
        <v>0</v>
      </c>
      <c r="F14" s="302">
        <f>'GuV J1-J4'!J26</f>
        <v>0</v>
      </c>
      <c r="H14" s="368">
        <f>'LIQ Jahr1'!L5</f>
        <v>46569</v>
      </c>
      <c r="I14" s="369">
        <f>'LIQ Jahr1'!L112</f>
        <v>0</v>
      </c>
    </row>
    <row r="15">
      <c r="B15" s="13" t="s">
        <v>511</v>
      </c>
      <c r="C15" s="302">
        <f>'Überprüfung'!D35</f>
        <v>0</v>
      </c>
      <c r="D15" s="302">
        <f>'Überprüfung'!G35</f>
        <v>0</v>
      </c>
      <c r="E15" s="302">
        <f>'Überprüfung'!J35</f>
        <v>0</v>
      </c>
      <c r="F15" s="302">
        <f>'Überprüfung'!M35</f>
        <v>0</v>
      </c>
      <c r="H15" s="368">
        <f>'LIQ Jahr1'!M5</f>
        <v>46600</v>
      </c>
      <c r="I15" s="369">
        <f>'LIQ Jahr1'!M112</f>
        <v>0</v>
      </c>
    </row>
    <row r="16">
      <c r="B16" s="13" t="s">
        <v>512</v>
      </c>
      <c r="C16" s="302">
        <f>'Überprüfung'!D26</f>
        <v>3243.0918</v>
      </c>
      <c r="D16" s="302">
        <f>'Überprüfung'!G26</f>
        <v>3243.0918</v>
      </c>
      <c r="E16" s="302">
        <f>'Überprüfung'!J26</f>
        <v>3243.0918</v>
      </c>
      <c r="F16" s="302">
        <f>'Überprüfung'!M26</f>
        <v>3243.0918</v>
      </c>
      <c r="H16" s="368">
        <f>'LIQ Jahr1'!N5</f>
        <v>46631</v>
      </c>
      <c r="I16" s="369">
        <f>'LIQ Jahr1'!N112</f>
        <v>0</v>
      </c>
    </row>
    <row r="17">
      <c r="B17" s="305" t="s">
        <v>513</v>
      </c>
      <c r="C17" s="60">
        <f>'Überprüfung'!D38</f>
        <v>-3243.0918</v>
      </c>
      <c r="D17" s="60">
        <f>'Überprüfung'!G38</f>
        <v>-3243.0918</v>
      </c>
      <c r="E17" s="60">
        <f>'Überprüfung'!J38</f>
        <v>-3243.0918</v>
      </c>
      <c r="F17" s="60">
        <f>'Überprüfung'!M38</f>
        <v>-3243.0918</v>
      </c>
      <c r="H17" s="368">
        <f>'LIQ Jahr1'!O5</f>
        <v>46661</v>
      </c>
      <c r="I17" s="369">
        <f>'LIQ Jahr1'!O112</f>
        <v>0</v>
      </c>
    </row>
    <row r="18">
      <c r="B18" s="13" t="s">
        <v>514</v>
      </c>
      <c r="C18" s="302">
        <f>'Überprüfung'!D41</f>
        <v>0</v>
      </c>
      <c r="D18" s="302">
        <f>'Überprüfung'!G41</f>
        <v>0</v>
      </c>
      <c r="E18" s="302">
        <f>'Überprüfung'!J41</f>
        <v>0</v>
      </c>
      <c r="F18" s="302">
        <f>'Überprüfung'!M41</f>
        <v>0</v>
      </c>
      <c r="H18" s="368">
        <f>'LIQ Jahr1'!P5</f>
        <v>46692</v>
      </c>
      <c r="I18" s="369">
        <f>'LIQ Jahr1'!P112</f>
        <v>0</v>
      </c>
    </row>
    <row r="19">
      <c r="B19" s="13" t="s">
        <v>515</v>
      </c>
      <c r="C19" s="370" t="str">
        <f>'Überprüfung'!C43</f>
        <v>nein</v>
      </c>
      <c r="D19" s="370" t="str">
        <f>'Überprüfung'!F43</f>
        <v>nein</v>
      </c>
      <c r="E19" s="370" t="str">
        <f>'Überprüfung'!I43</f>
        <v>nein</v>
      </c>
      <c r="F19" s="370" t="str">
        <f>'Überprüfung'!L43</f>
        <v>nein</v>
      </c>
      <c r="H19" s="368">
        <f>'LIQ Jahr1'!Q5</f>
        <v>46722</v>
      </c>
      <c r="I19" s="369">
        <f>'LIQ Jahr1'!Q112</f>
        <v>0</v>
      </c>
    </row>
    <row r="20">
      <c r="B20" s="305" t="s">
        <v>516</v>
      </c>
      <c r="C20" s="60">
        <f>'LIQ Jahr1'!Q112</f>
        <v>0</v>
      </c>
      <c r="D20" s="60">
        <f>'LIQ Jahr2'!Q112</f>
        <v>0</v>
      </c>
      <c r="E20" s="60">
        <f>'LIQ Jahr3'!Q112</f>
        <v>0</v>
      </c>
      <c r="F20" s="60">
        <f>'LIQ Jahr4'!Q112</f>
        <v>0</v>
      </c>
      <c r="H20" s="368">
        <f>'LIQ Jahr2'!F5</f>
        <v>46753</v>
      </c>
      <c r="I20" s="369">
        <f>'LIQ Jahr2'!F112</f>
        <v>0</v>
      </c>
    </row>
    <row r="21" ht="15.75" customHeight="1">
      <c r="B21" s="13" t="s">
        <v>517</v>
      </c>
      <c r="C21" s="302">
        <f>MIN('LIQ Jahr1'!F112:Q112)</f>
        <v>0</v>
      </c>
      <c r="D21" s="302">
        <f>MIN('LIQ Jahr2'!F112:Q112)</f>
        <v>0</v>
      </c>
      <c r="E21" s="302">
        <f>MIN('LIQ Jahr3'!F112:Q112)</f>
        <v>0</v>
      </c>
      <c r="F21" s="302">
        <f>MIN('LIQ Jahr4'!F112:Q112)</f>
        <v>0</v>
      </c>
      <c r="H21" s="368">
        <f>'LIQ Jahr2'!G5</f>
        <v>46784</v>
      </c>
      <c r="I21" s="369">
        <f>'LIQ Jahr2'!G112</f>
        <v>0</v>
      </c>
    </row>
    <row r="22" ht="15.75" customHeight="1">
      <c r="B22" s="58" t="s">
        <v>518</v>
      </c>
      <c r="H22" s="368">
        <f>'LIQ Jahr2'!H5</f>
        <v>46813</v>
      </c>
      <c r="I22" s="369">
        <f>'LIQ Jahr2'!H112</f>
        <v>0</v>
      </c>
    </row>
    <row r="23" ht="15.75" customHeight="1">
      <c r="H23" s="368">
        <f>'LIQ Jahr2'!I5</f>
        <v>46844</v>
      </c>
      <c r="I23" s="369">
        <f>'LIQ Jahr2'!I112</f>
        <v>0</v>
      </c>
    </row>
    <row r="24" ht="15.75" customHeight="1">
      <c r="B24" s="371" t="s">
        <v>519</v>
      </c>
      <c r="H24" s="368">
        <f>'LIQ Jahr2'!J5</f>
        <v>46874</v>
      </c>
      <c r="I24" s="369">
        <f>'LIQ Jahr2'!J112</f>
        <v>0</v>
      </c>
    </row>
    <row r="25" ht="15.75" customHeight="1">
      <c r="B25" s="54" t="s">
        <v>520</v>
      </c>
      <c r="H25" s="368">
        <f>'LIQ Jahr2'!K5</f>
        <v>46905</v>
      </c>
      <c r="I25" s="369">
        <f>'LIQ Jahr2'!K112</f>
        <v>0</v>
      </c>
    </row>
    <row r="26" ht="15.75" customHeight="1">
      <c r="B26" s="54" t="s">
        <v>521</v>
      </c>
      <c r="H26" s="368">
        <f>'LIQ Jahr2'!L5</f>
        <v>46935</v>
      </c>
      <c r="I26" s="369">
        <f>'LIQ Jahr2'!L112</f>
        <v>0</v>
      </c>
    </row>
    <row r="27" ht="15.75" customHeight="1">
      <c r="B27" s="54" t="s">
        <v>522</v>
      </c>
      <c r="H27" s="368">
        <f>'LIQ Jahr2'!M5</f>
        <v>46966</v>
      </c>
      <c r="I27" s="369">
        <f>'LIQ Jahr2'!M112</f>
        <v>0</v>
      </c>
    </row>
    <row r="28" ht="19.5" customHeight="1">
      <c r="B28" s="121" t="s">
        <v>523</v>
      </c>
      <c r="C28" s="366">
        <f t="shared" ref="C28:F28" si="1">C7</f>
        <v>2027</v>
      </c>
      <c r="D28" s="366">
        <f t="shared" si="1"/>
        <v>2028</v>
      </c>
      <c r="E28" s="366">
        <f t="shared" si="1"/>
        <v>2029</v>
      </c>
      <c r="F28" s="366">
        <f t="shared" si="1"/>
        <v>2030</v>
      </c>
      <c r="H28" s="368">
        <f>'LIQ Jahr2'!N5</f>
        <v>46997</v>
      </c>
      <c r="I28" s="369">
        <f>'LIQ Jahr2'!N112</f>
        <v>0</v>
      </c>
    </row>
    <row r="29" ht="15.75" customHeight="1">
      <c r="B29" s="13" t="s">
        <v>524</v>
      </c>
      <c r="C29" s="372">
        <f>IF(fk_KVArt="Privat","privat",'Überprüfung'!D17)</f>
        <v>15819.96</v>
      </c>
      <c r="D29" s="372">
        <f>IF(fk_KVArt="Privat","privat",'Überprüfung'!G17)</f>
        <v>15819.96</v>
      </c>
      <c r="E29" s="372">
        <f>IF(fk_KVArt="Privat","privat",'Überprüfung'!J17)</f>
        <v>15819.96</v>
      </c>
      <c r="F29" s="372">
        <f>IF(fk_KVArt="Privat","privat",'Überprüfung'!M17)</f>
        <v>15819.96</v>
      </c>
      <c r="H29" s="368">
        <f>'LIQ Jahr2'!O5</f>
        <v>47027</v>
      </c>
      <c r="I29" s="369">
        <f>'LIQ Jahr2'!O112</f>
        <v>0</v>
      </c>
    </row>
    <row r="30" ht="15.75" customHeight="1">
      <c r="B30" s="13" t="s">
        <v>525</v>
      </c>
      <c r="C30" s="373">
        <f>IF(fk_KVArt="Privat","privat",IF('Überprüfung'!D17&gt;0,SUM('Überprüfung'!D18:D22)/'Überprüfung'!D17,0))</f>
        <v>0.205</v>
      </c>
      <c r="D30" s="373">
        <f>IF(fk_KVArt="Privat","privat",IF('Überprüfung'!G17&gt;0,SUM('Überprüfung'!G18:G22)/'Überprüfung'!G17,0))</f>
        <v>0.205</v>
      </c>
      <c r="E30" s="373">
        <f>IF(fk_KVArt="Privat","privat",IF('Überprüfung'!J17&gt;0,SUM('Überprüfung'!J18:J22)/'Überprüfung'!J17,0))</f>
        <v>0.205</v>
      </c>
      <c r="F30" s="373">
        <f>IF(fk_KVArt="Privat","privat",IF('Überprüfung'!M17&gt;0,SUM('Überprüfung'!M18:M22)/'Überprüfung'!M17,0))</f>
        <v>0.205</v>
      </c>
      <c r="H30" s="368">
        <f>'LIQ Jahr2'!P5</f>
        <v>47058</v>
      </c>
      <c r="I30" s="369">
        <f>'LIQ Jahr2'!P112</f>
        <v>0</v>
      </c>
    </row>
    <row r="31" ht="15.75" customHeight="1">
      <c r="B31" s="13" t="s">
        <v>539</v>
      </c>
      <c r="C31" s="372">
        <f>SUM('Überprüfung'!D18:D22)</f>
        <v>3243.0918</v>
      </c>
      <c r="D31" s="372">
        <f>SUM('Überprüfung'!G18:G22)</f>
        <v>3243.0918</v>
      </c>
      <c r="E31" s="372">
        <f>SUM('Überprüfung'!J18:J22)</f>
        <v>3243.0918</v>
      </c>
      <c r="F31" s="372">
        <f>SUM('Überprüfung'!M18:M22)</f>
        <v>3243.0918</v>
      </c>
      <c r="H31" s="368">
        <f>'LIQ Jahr2'!Q5</f>
        <v>47088</v>
      </c>
      <c r="I31" s="369">
        <f>'LIQ Jahr2'!Q112</f>
        <v>0</v>
      </c>
    </row>
    <row r="32" ht="15.75" customHeight="1">
      <c r="B32" s="13" t="s">
        <v>549</v>
      </c>
      <c r="C32" s="372">
        <f>'Überprüfung'!D24</f>
        <v>0</v>
      </c>
      <c r="D32" s="372">
        <f>'Überprüfung'!G24</f>
        <v>0</v>
      </c>
      <c r="E32" s="372">
        <f>'Überprüfung'!J24</f>
        <v>0</v>
      </c>
      <c r="F32" s="372">
        <f>'Überprüfung'!M24</f>
        <v>0</v>
      </c>
      <c r="H32" s="368">
        <f>'LIQ Jahr3'!F5</f>
        <v>47119</v>
      </c>
      <c r="I32" s="369">
        <f>'LIQ Jahr3'!F112</f>
        <v>0</v>
      </c>
    </row>
    <row r="33" ht="15.75" customHeight="1">
      <c r="B33" s="13" t="s">
        <v>555</v>
      </c>
      <c r="C33" s="372">
        <f>'Überprüfung'!D23</f>
        <v>0</v>
      </c>
      <c r="D33" s="372">
        <f>'Überprüfung'!G23</f>
        <v>0</v>
      </c>
      <c r="E33" s="372">
        <f>'Überprüfung'!J23</f>
        <v>0</v>
      </c>
      <c r="F33" s="372">
        <f>'Überprüfung'!M23</f>
        <v>0</v>
      </c>
      <c r="H33" s="368">
        <f>'LIQ Jahr3'!G5</f>
        <v>47150</v>
      </c>
      <c r="I33" s="369">
        <f>'LIQ Jahr3'!G112</f>
        <v>0</v>
      </c>
    </row>
    <row r="34" ht="15.75" customHeight="1">
      <c r="B34" s="305" t="s">
        <v>561</v>
      </c>
      <c r="C34" s="76">
        <f>'Überprüfung'!D26</f>
        <v>3243.0918</v>
      </c>
      <c r="D34" s="76">
        <f>'Überprüfung'!G26</f>
        <v>3243.0918</v>
      </c>
      <c r="E34" s="76">
        <f>'Überprüfung'!J26</f>
        <v>3243.0918</v>
      </c>
      <c r="F34" s="76">
        <f>'Überprüfung'!M26</f>
        <v>3243.0918</v>
      </c>
      <c r="H34" s="368">
        <f>'LIQ Jahr3'!H5</f>
        <v>47178</v>
      </c>
      <c r="I34" s="369">
        <f>'LIQ Jahr3'!H112</f>
        <v>0</v>
      </c>
    </row>
    <row r="35" ht="15.75" customHeight="1">
      <c r="H35" s="368">
        <f>'LIQ Jahr3'!I5</f>
        <v>47209</v>
      </c>
      <c r="I35" s="369">
        <f>'LIQ Jahr3'!I112</f>
        <v>0</v>
      </c>
    </row>
    <row r="36" ht="15.75" customHeight="1">
      <c r="H36" s="368">
        <f>'LIQ Jahr3'!J5</f>
        <v>47239</v>
      </c>
      <c r="I36" s="369">
        <f>'LIQ Jahr3'!J112</f>
        <v>0</v>
      </c>
    </row>
    <row r="37" ht="15.75" customHeight="1">
      <c r="H37" s="368">
        <f>'LIQ Jahr3'!K5</f>
        <v>47270</v>
      </c>
      <c r="I37" s="369">
        <f>'LIQ Jahr3'!K112</f>
        <v>0</v>
      </c>
    </row>
    <row r="38" ht="15.75" customHeight="1">
      <c r="H38" s="368">
        <f>'LIQ Jahr3'!L5</f>
        <v>47300</v>
      </c>
      <c r="I38" s="369">
        <f>'LIQ Jahr3'!L112</f>
        <v>0</v>
      </c>
    </row>
    <row r="39" ht="15.75" customHeight="1">
      <c r="H39" s="368">
        <f>'LIQ Jahr3'!M5</f>
        <v>47331</v>
      </c>
      <c r="I39" s="369">
        <f>'LIQ Jahr3'!M112</f>
        <v>0</v>
      </c>
    </row>
    <row r="40" ht="15.75" customHeight="1">
      <c r="H40" s="368">
        <f>'LIQ Jahr3'!N5</f>
        <v>47362</v>
      </c>
      <c r="I40" s="369">
        <f>'LIQ Jahr3'!N112</f>
        <v>0</v>
      </c>
    </row>
    <row r="41" ht="15.75" customHeight="1">
      <c r="H41" s="368">
        <f>'LIQ Jahr3'!O5</f>
        <v>47392</v>
      </c>
      <c r="I41" s="369">
        <f>'LIQ Jahr3'!O112</f>
        <v>0</v>
      </c>
    </row>
    <row r="42" ht="15.75" customHeight="1">
      <c r="H42" s="368">
        <f>'LIQ Jahr3'!P5</f>
        <v>47423</v>
      </c>
      <c r="I42" s="369">
        <f>'LIQ Jahr3'!P112</f>
        <v>0</v>
      </c>
    </row>
    <row r="43" ht="15.75" customHeight="1">
      <c r="H43" s="368">
        <f>'LIQ Jahr3'!Q5</f>
        <v>47453</v>
      </c>
      <c r="I43" s="369">
        <f>'LIQ Jahr3'!Q112</f>
        <v>0</v>
      </c>
    </row>
    <row r="44" ht="15.75" customHeight="1">
      <c r="H44" s="368">
        <f>'LIQ Jahr4'!F5</f>
        <v>47484</v>
      </c>
      <c r="I44" s="369">
        <f>'LIQ Jahr4'!F112</f>
        <v>0</v>
      </c>
    </row>
    <row r="45" ht="15.75" customHeight="1">
      <c r="H45" s="368">
        <f>'LIQ Jahr4'!G5</f>
        <v>47515</v>
      </c>
      <c r="I45" s="369">
        <f>'LIQ Jahr4'!G112</f>
        <v>0</v>
      </c>
    </row>
    <row r="46" ht="15.75" customHeight="1">
      <c r="H46" s="368">
        <f>'LIQ Jahr4'!H5</f>
        <v>47543</v>
      </c>
      <c r="I46" s="369">
        <f>'LIQ Jahr4'!H112</f>
        <v>0</v>
      </c>
    </row>
    <row r="47" ht="15.75" customHeight="1">
      <c r="H47" s="368">
        <f>'LIQ Jahr4'!I5</f>
        <v>47574</v>
      </c>
      <c r="I47" s="369">
        <f>'LIQ Jahr4'!I112</f>
        <v>0</v>
      </c>
    </row>
    <row r="48" ht="15.75" customHeight="1">
      <c r="H48" s="368">
        <f>'LIQ Jahr4'!J5</f>
        <v>47604</v>
      </c>
      <c r="I48" s="369">
        <f>'LIQ Jahr4'!J112</f>
        <v>0</v>
      </c>
    </row>
    <row r="49" ht="15.75" customHeight="1">
      <c r="H49" s="368">
        <f>'LIQ Jahr4'!K5</f>
        <v>47635</v>
      </c>
      <c r="I49" s="369">
        <f>'LIQ Jahr4'!K112</f>
        <v>0</v>
      </c>
    </row>
    <row r="50" ht="15.75" customHeight="1">
      <c r="H50" s="368">
        <f>'LIQ Jahr4'!L5</f>
        <v>47665</v>
      </c>
      <c r="I50" s="369">
        <f>'LIQ Jahr4'!L112</f>
        <v>0</v>
      </c>
    </row>
    <row r="51" ht="15.75" customHeight="1">
      <c r="H51" s="368">
        <f>'LIQ Jahr4'!M5</f>
        <v>47696</v>
      </c>
      <c r="I51" s="369">
        <f>'LIQ Jahr4'!M112</f>
        <v>0</v>
      </c>
    </row>
    <row r="52" ht="15.75" customHeight="1">
      <c r="H52" s="368">
        <f>'LIQ Jahr4'!N5</f>
        <v>47727</v>
      </c>
      <c r="I52" s="369">
        <f>'LIQ Jahr4'!N112</f>
        <v>0</v>
      </c>
    </row>
    <row r="53" ht="15.75" customHeight="1">
      <c r="H53" s="368">
        <f>'LIQ Jahr4'!O5</f>
        <v>47757</v>
      </c>
      <c r="I53" s="369">
        <f>'LIQ Jahr4'!O112</f>
        <v>0</v>
      </c>
    </row>
    <row r="54" ht="15.75" customHeight="1">
      <c r="H54" s="368">
        <f>'LIQ Jahr4'!P5</f>
        <v>47788</v>
      </c>
      <c r="I54" s="369">
        <f>'LIQ Jahr4'!P112</f>
        <v>0</v>
      </c>
    </row>
    <row r="55" ht="15.75" customHeight="1">
      <c r="H55" s="368">
        <f>'LIQ Jahr4'!Q5</f>
        <v>47818</v>
      </c>
      <c r="I55" s="369">
        <f>'LIQ Jahr4'!Q112</f>
        <v>0</v>
      </c>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C19:F19">
    <cfRule type="cellIs" dxfId="0" priority="1" operator="equal">
      <formula>"ja"</formula>
    </cfRule>
  </conditionalFormatting>
  <conditionalFormatting sqref="C19:F19">
    <cfRule type="cellIs" dxfId="2" priority="2" operator="equal">
      <formula>"nein"</formula>
    </cfRule>
  </conditionalFormatting>
  <conditionalFormatting sqref="C20:F21">
    <cfRule type="cellIs" dxfId="6" priority="3" operator="lessThan">
      <formula>0</formula>
    </cfRule>
  </conditionalFormatting>
  <conditionalFormatting sqref="I8:I55">
    <cfRule type="cellIs" dxfId="2" priority="4" operator="lessThan">
      <formula>0</formula>
    </cfRule>
  </conditionalFormatting>
  <printOptions/>
  <pageMargins bottom="1.0" footer="0.0" header="0.0" left="0.75" right="0.75" top="1.0"/>
  <pageSetup fitToHeight="0" paperSize="9" orientation="landscape"/>
  <headerFooter>
    <oddHeader>&amp;L Firmenkompass GmbH&amp;R Finanzplan – &amp;A</oddHeader>
    <oddFooter>&amp;L Planungsrechnung, ohne Gewähr&amp;R Seite &amp;P von </oddFooter>
  </headerFooter>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0"/>
    <col customWidth="1" min="2" max="2" width="44.0"/>
    <col customWidth="1" min="3" max="6" width="14.0"/>
    <col customWidth="1" min="7" max="26" width="8.67"/>
  </cols>
  <sheetData>
    <row r="1" ht="33.75" customHeight="1"/>
    <row r="4">
      <c r="B4" s="6" t="s">
        <v>526</v>
      </c>
    </row>
    <row r="5">
      <c r="B5" s="9" t="s">
        <v>527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fitToHeight="0" paperSize="9" orientation="landscape"/>
  <headerFooter>
    <oddHeader>&amp;L Firmenkompass GmbH&amp;R Finanzplan – &amp;A</oddHeader>
    <oddFooter>&amp;L Planungsrechnung, ohne Gewähr&amp;R Seite &amp;P von </oddFooter>
  </headerFooter>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0"/>
    <col customWidth="1" min="2" max="2" width="5.0"/>
    <col customWidth="1" min="3" max="3" width="52.0"/>
    <col customWidth="1" min="4" max="4" width="14.0"/>
    <col customWidth="1" min="5" max="5" width="90.0"/>
    <col customWidth="1" min="6" max="26" width="8.67"/>
  </cols>
  <sheetData>
    <row r="1" ht="33.75" customHeight="1"/>
    <row r="4">
      <c r="B4" s="6" t="s">
        <v>528</v>
      </c>
    </row>
    <row r="5">
      <c r="B5" s="9" t="s">
        <v>529</v>
      </c>
    </row>
    <row r="7">
      <c r="B7" s="44" t="s">
        <v>530</v>
      </c>
      <c r="C7" s="44" t="s">
        <v>531</v>
      </c>
      <c r="D7" s="44" t="s">
        <v>532</v>
      </c>
      <c r="E7" s="44" t="s">
        <v>533</v>
      </c>
    </row>
    <row r="8" ht="30.0" customHeight="1">
      <c r="B8" s="374">
        <v>1.0</v>
      </c>
      <c r="C8" s="375" t="s">
        <v>534</v>
      </c>
      <c r="D8" s="376" t="str">
        <f>IF(AND(ISNUMBER(fk_Gruendung),DAY(fk_Gruendung)=1),"OK","Fehler")</f>
        <v>OK</v>
      </c>
      <c r="E8" s="377" t="s">
        <v>535</v>
      </c>
    </row>
    <row r="9" ht="30.0" customHeight="1">
      <c r="B9" s="374">
        <v>2.0</v>
      </c>
      <c r="C9" s="375" t="s">
        <v>536</v>
      </c>
      <c r="D9" s="376" t="str">
        <f>IF(fk_Gewerbe="Nein","OK",IF(fk_Hebesatz&gt;=200,"OK","Fehler"))</f>
        <v>OK</v>
      </c>
      <c r="E9" s="377" t="s">
        <v>537</v>
      </c>
    </row>
    <row r="10" ht="30.0" customHeight="1">
      <c r="B10" s="374">
        <v>3.0</v>
      </c>
      <c r="C10" s="375" t="s">
        <v>538</v>
      </c>
      <c r="D10" s="376" t="str">
        <f>IF('GuV Jahr1'!P9&gt;0,"OK","Prüfen")</f>
        <v>Prüfen</v>
      </c>
      <c r="E10" s="377" t="s">
        <v>540</v>
      </c>
    </row>
    <row r="11" ht="30.0" customHeight="1">
      <c r="B11" s="374">
        <v>4.0</v>
      </c>
      <c r="C11" s="375" t="s">
        <v>541</v>
      </c>
      <c r="D11" s="376" t="str">
        <f>IF(SUMPRODUCT('LIQ Jahr1'!F9:Q9,1-'LIQ Jahr1'!F8:Q8)=0,"OK","Fehler")</f>
        <v>OK</v>
      </c>
      <c r="E11" s="377" t="s">
        <v>542</v>
      </c>
    </row>
    <row r="12" ht="30.0" customHeight="1">
      <c r="B12" s="374">
        <v>5.0</v>
      </c>
      <c r="C12" s="375" t="s">
        <v>543</v>
      </c>
      <c r="D12" s="376" t="str">
        <f>IF('LIQ Jahr1'!D43&gt;0,"OK","Prüfen")</f>
        <v>Prüfen</v>
      </c>
      <c r="E12" s="377" t="s">
        <v>544</v>
      </c>
    </row>
    <row r="13" ht="30.0" customHeight="1">
      <c r="B13" s="374">
        <v>6.0</v>
      </c>
      <c r="C13" s="375" t="s">
        <v>545</v>
      </c>
      <c r="D13" s="376" t="str">
        <f>IF(Haushalt!D66&gt;=0,"OK","Prüfen")</f>
        <v>OK</v>
      </c>
      <c r="E13" s="377" t="s">
        <v>546</v>
      </c>
    </row>
    <row r="14" ht="30.0" customHeight="1">
      <c r="B14" s="374">
        <v>7.0</v>
      </c>
      <c r="C14" s="375" t="s">
        <v>548</v>
      </c>
      <c r="D14" s="376" t="str">
        <f>IF(MIN('LIQ Jahr1'!F112:Q112,'LIQ Jahr2'!F112:Q112,'LIQ Jahr3'!F112:Q112,'LIQ Jahr4'!F112:Q112)&gt;=0,"OK","Fehler")</f>
        <v>OK</v>
      </c>
      <c r="E14" s="377" t="s">
        <v>551</v>
      </c>
    </row>
    <row r="15" ht="30.0" customHeight="1">
      <c r="B15" s="374">
        <v>8.0</v>
      </c>
      <c r="C15" s="375" t="s">
        <v>552</v>
      </c>
      <c r="D15" s="380">
        <f>MIN('LIQ Jahr1'!F112:Q112,'LIQ Jahr2'!F112:Q112,'LIQ Jahr3'!F112:Q112,'LIQ Jahr4'!F112:Q112)</f>
        <v>0</v>
      </c>
      <c r="E15" s="377" t="s">
        <v>553</v>
      </c>
    </row>
    <row r="16" ht="30.0" customHeight="1">
      <c r="B16" s="374">
        <v>9.0</v>
      </c>
      <c r="C16" s="375" t="s">
        <v>554</v>
      </c>
      <c r="D16" s="376" t="str">
        <f>IF(COUNTIF('Überprüfung'!C43:N43,"nein")=0,"OK","Fehler")</f>
        <v>Fehler</v>
      </c>
      <c r="E16" s="377" t="s">
        <v>558</v>
      </c>
    </row>
    <row r="17" ht="30.0" customHeight="1">
      <c r="B17" s="374">
        <v>10.0</v>
      </c>
      <c r="C17" s="375" t="s">
        <v>559</v>
      </c>
      <c r="D17" s="376" t="str">
        <f>IF(Kredit!B5=0,"OK",IF(AND(ISNUMBER(Kredit!B10),DAY(Kredit!B10)=1,Kredit!B7&gt;0,Kredit!B7&lt;=120,Kredit!B8&lt;Kredit!B7),"OK","Fehler"))</f>
        <v>OK</v>
      </c>
      <c r="E17" s="377" t="s">
        <v>560</v>
      </c>
    </row>
    <row r="18" ht="30.0" customHeight="1">
      <c r="B18" s="374">
        <v>11.0</v>
      </c>
      <c r="C18" s="375" t="s">
        <v>562</v>
      </c>
      <c r="D18" s="376" t="str">
        <f>IF(SUMPRODUCT(('Investition AfA'!F7:F22&lt;&gt;0)*('Investition AfA'!F7:F22&lt;&gt;0.19))=0,"OK","Fehler")</f>
        <v>OK</v>
      </c>
      <c r="E18" s="377" t="s">
        <v>564</v>
      </c>
    </row>
    <row r="19" ht="30.0" customHeight="1">
      <c r="B19" s="374">
        <v>12.0</v>
      </c>
      <c r="C19" s="375" t="s">
        <v>565</v>
      </c>
      <c r="D19" s="376" t="str">
        <f>IF(SUMPRODUCT(('Investition AfA'!E7:E22&gt;0)*('Investition AfA'!H7:H22&lt;1))=0,"OK","Fehler")</f>
        <v>OK</v>
      </c>
      <c r="E19" s="377" t="s">
        <v>566</v>
      </c>
    </row>
    <row r="20" ht="30.0" customHeight="1">
      <c r="B20" s="374">
        <v>13.0</v>
      </c>
      <c r="C20" s="375" t="s">
        <v>567</v>
      </c>
      <c r="D20" s="376" t="str">
        <f>IF(fk_KU="Nein","OK",IF(SUM('LIQ Jahr1'!C12:C27,'LIQ Jahr1'!C37:C38,'LIQ Jahr1'!C43:C85,'LIQ Jahr2'!C12:C27,'LIQ Jahr2'!C37:C38,'LIQ Jahr2'!C43:C85,'LIQ Jahr3'!C12:C27,'LIQ Jahr3'!C37:C38,'LIQ Jahr3'!C43:C85,'LIQ Jahr4'!C12:C27,'LIQ Jahr4'!C37:C38,'LIQ Jahr4'!C43:C85)=0,"OK","Fehler"))</f>
        <v>OK</v>
      </c>
      <c r="E20" s="377" t="s">
        <v>568</v>
      </c>
    </row>
    <row r="21" ht="30.0" customHeight="1">
      <c r="B21" s="374">
        <v>14.0</v>
      </c>
      <c r="C21" s="375" t="s">
        <v>569</v>
      </c>
      <c r="D21" s="376" t="str">
        <f>IF(fk_KU="Nein","OK",IF(AND('GuV Jahr1'!P9&lt;=25000,'GuV Jahr2'!P9&lt;=100000),"OK","Prüfen"))</f>
        <v>OK</v>
      </c>
      <c r="E21" s="377" t="s">
        <v>571</v>
      </c>
    </row>
    <row r="22" ht="30.0" customHeight="1">
      <c r="B22" s="374">
        <v>15.0</v>
      </c>
      <c r="C22" s="375" t="s">
        <v>572</v>
      </c>
      <c r="D22" s="376" t="str">
        <f>IF(Haushalt!D62&gt;0,"OK","Prüfen")</f>
        <v>Prüfen</v>
      </c>
      <c r="E22" s="377" t="s">
        <v>573</v>
      </c>
    </row>
    <row r="23" ht="15.75" customHeight="1"/>
    <row r="24" ht="15.75" customHeight="1">
      <c r="C24" s="381" t="s">
        <v>574</v>
      </c>
      <c r="D24" s="382" t="str">
        <f>IF(COUNTIF(D8:D22,"Fehler")&gt;0,"Fehler",IF(COUNTIF(D8:D22,"Prüfen")&gt;0,"Prüfen","OK"))</f>
        <v>Fehler</v>
      </c>
      <c r="E24" s="9" t="str">
        <f>COUNTIF(D8:D22,"Fehler")&amp;" Fehler, "&amp;COUNTIF(D8:D22,"Prüfen")&amp;" Hinweise"</f>
        <v>1 Fehler, 3 Hinweise</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D8:D22">
    <cfRule type="cellIs" dxfId="0" priority="1" operator="equal">
      <formula>"OK"</formula>
    </cfRule>
  </conditionalFormatting>
  <conditionalFormatting sqref="D8:D22">
    <cfRule type="cellIs" dxfId="1" priority="2" operator="equal">
      <formula>"Prüfen"</formula>
    </cfRule>
  </conditionalFormatting>
  <conditionalFormatting sqref="D8:D22">
    <cfRule type="cellIs" dxfId="2" priority="3" operator="equal">
      <formula>"Fehler"</formula>
    </cfRule>
  </conditionalFormatting>
  <conditionalFormatting sqref="D24">
    <cfRule type="cellIs" dxfId="0" priority="4" operator="equal">
      <formula>"OK"</formula>
    </cfRule>
  </conditionalFormatting>
  <conditionalFormatting sqref="D24">
    <cfRule type="cellIs" dxfId="1" priority="5" operator="equal">
      <formula>"Prüfen"</formula>
    </cfRule>
  </conditionalFormatting>
  <conditionalFormatting sqref="D24">
    <cfRule type="cellIs" dxfId="2" priority="6" operator="equal">
      <formula>"Fehler"</formula>
    </cfRule>
  </conditionalFormatting>
  <printOptions/>
  <pageMargins bottom="1.0" footer="0.0" header="0.0" left="0.75" right="0.75" top="1.0"/>
  <pageSetup fitToHeight="0" paperSize="9" orientation="portrait"/>
  <headerFooter>
    <oddHeader>&amp;L Firmenkompass GmbH&amp;R Finanzplan – &amp;A</oddHeader>
    <oddFooter>&amp;L Planungsrechnung, ohne Gewähr&amp;R Seite &amp;P von </oddFooter>
  </headerFooter>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8.67"/>
    <col customWidth="1" min="2" max="2" width="44.0"/>
    <col customWidth="1" min="3" max="6" width="14.0"/>
    <col customWidth="1" min="7" max="7" width="8.67"/>
    <col customWidth="1" min="8" max="8" width="12.0"/>
    <col customWidth="1" min="9" max="11" width="14.0"/>
    <col customWidth="1" min="12" max="26" width="8.67"/>
  </cols>
  <sheetData>
    <row r="1">
      <c r="B1" s="378" t="s">
        <v>547</v>
      </c>
    </row>
    <row r="2">
      <c r="B2" s="44" t="s">
        <v>550</v>
      </c>
      <c r="C2" s="379">
        <f>YEAR('LIQ Jahr1'!A5)</f>
        <v>2027</v>
      </c>
      <c r="D2" s="379">
        <f>YEAR('LIQ Jahr2'!A5)</f>
        <v>2028</v>
      </c>
      <c r="E2" s="379">
        <f>YEAR('LIQ Jahr3'!A5)</f>
        <v>2029</v>
      </c>
      <c r="F2" s="379">
        <f>YEAR('LIQ Jahr4'!A5)</f>
        <v>2030</v>
      </c>
      <c r="H2" s="367" t="s">
        <v>238</v>
      </c>
      <c r="I2" s="367" t="s">
        <v>556</v>
      </c>
      <c r="J2" s="367" t="s">
        <v>557</v>
      </c>
      <c r="K2" s="367" t="s">
        <v>506</v>
      </c>
    </row>
    <row r="3">
      <c r="B3" s="13" t="s">
        <v>507</v>
      </c>
      <c r="C3" s="242">
        <f>'GuV Jahr1'!P9</f>
        <v>0</v>
      </c>
      <c r="D3" s="242">
        <f>'GuV Jahr2'!P9</f>
        <v>0</v>
      </c>
      <c r="E3" s="242">
        <f>'GuV Jahr3'!P9</f>
        <v>0</v>
      </c>
      <c r="F3" s="242">
        <f>'GuV Jahr4'!P9</f>
        <v>0</v>
      </c>
      <c r="H3" s="368">
        <f>'LIQ Jahr1'!F5</f>
        <v>46388</v>
      </c>
      <c r="I3" s="369">
        <f>'LIQ Jahr1'!F106</f>
        <v>0</v>
      </c>
      <c r="J3" s="369">
        <f>'LIQ Jahr1'!F108</f>
        <v>0</v>
      </c>
      <c r="K3" s="369">
        <f>'LIQ Jahr1'!F112</f>
        <v>0</v>
      </c>
    </row>
    <row r="4">
      <c r="B4" s="13" t="s">
        <v>563</v>
      </c>
      <c r="C4" s="242">
        <f>'GuV Jahr1'!P13+'GuV Jahr1'!P15+'GuV Jahr1'!P17+'GuV Jahr1'!P24+'GuV J1-J4'!D26</f>
        <v>0</v>
      </c>
      <c r="D4" s="242">
        <f>'GuV Jahr2'!P13+'GuV Jahr2'!P15+'GuV Jahr2'!P17+'GuV Jahr2'!P24+'GuV J1-J4'!F26</f>
        <v>0</v>
      </c>
      <c r="E4" s="242">
        <f>'GuV Jahr3'!P13+'GuV Jahr3'!P15+'GuV Jahr3'!P17+'GuV Jahr3'!P24+'GuV J1-J4'!H26</f>
        <v>0</v>
      </c>
      <c r="F4" s="242">
        <f>'GuV Jahr4'!P13+'GuV Jahr4'!P15+'GuV Jahr4'!P17+'GuV Jahr4'!P24+'GuV J1-J4'!J26</f>
        <v>0</v>
      </c>
      <c r="H4" s="368">
        <f>'LIQ Jahr1'!G5</f>
        <v>46419</v>
      </c>
      <c r="I4" s="369">
        <f>'LIQ Jahr1'!G106</f>
        <v>0</v>
      </c>
      <c r="J4" s="369">
        <f>'LIQ Jahr1'!G108</f>
        <v>0</v>
      </c>
      <c r="K4" s="369">
        <f>'LIQ Jahr1'!G112</f>
        <v>0</v>
      </c>
    </row>
    <row r="5">
      <c r="B5" s="13" t="s">
        <v>570</v>
      </c>
      <c r="C5" s="242">
        <f>'GuV J1-J4'!D29</f>
        <v>0</v>
      </c>
      <c r="D5" s="242">
        <f>'GuV J1-J4'!F29</f>
        <v>0</v>
      </c>
      <c r="E5" s="242">
        <f>'GuV J1-J4'!H29</f>
        <v>0</v>
      </c>
      <c r="F5" s="242">
        <f>'GuV J1-J4'!J29</f>
        <v>0</v>
      </c>
      <c r="H5" s="368">
        <f>'LIQ Jahr1'!H5</f>
        <v>46447</v>
      </c>
      <c r="I5" s="369">
        <f>'LIQ Jahr1'!H106</f>
        <v>0</v>
      </c>
      <c r="J5" s="369">
        <f>'LIQ Jahr1'!H108</f>
        <v>0</v>
      </c>
      <c r="K5" s="369">
        <f>'LIQ Jahr1'!H112</f>
        <v>0</v>
      </c>
    </row>
    <row r="6">
      <c r="B6" s="13" t="s">
        <v>482</v>
      </c>
      <c r="C6" s="242">
        <f>'GuV Jahr1'!P13</f>
        <v>0</v>
      </c>
      <c r="D6" s="242">
        <f>'GuV Jahr2'!P13</f>
        <v>0</v>
      </c>
      <c r="E6" s="242">
        <f>'GuV Jahr3'!P13</f>
        <v>0</v>
      </c>
      <c r="F6" s="242">
        <f>'GuV Jahr4'!P13</f>
        <v>0</v>
      </c>
      <c r="H6" s="368">
        <f>'LIQ Jahr1'!I5</f>
        <v>46478</v>
      </c>
      <c r="I6" s="369">
        <f>'LIQ Jahr1'!I106</f>
        <v>0</v>
      </c>
      <c r="J6" s="369">
        <f>'LIQ Jahr1'!I108</f>
        <v>0</v>
      </c>
      <c r="K6" s="369">
        <f>'LIQ Jahr1'!I112</f>
        <v>0</v>
      </c>
    </row>
    <row r="7">
      <c r="B7" s="13" t="s">
        <v>484</v>
      </c>
      <c r="C7" s="242">
        <f>'GuV Jahr1'!P15</f>
        <v>0</v>
      </c>
      <c r="D7" s="242">
        <f>'GuV Jahr2'!P15</f>
        <v>0</v>
      </c>
      <c r="E7" s="242">
        <f>'GuV Jahr3'!P15</f>
        <v>0</v>
      </c>
      <c r="F7" s="242">
        <f>'GuV Jahr4'!P15</f>
        <v>0</v>
      </c>
      <c r="H7" s="368">
        <f>'LIQ Jahr1'!J5</f>
        <v>46508</v>
      </c>
      <c r="I7" s="369">
        <f>'LIQ Jahr1'!J106</f>
        <v>0</v>
      </c>
      <c r="J7" s="369">
        <f>'LIQ Jahr1'!J108</f>
        <v>0</v>
      </c>
      <c r="K7" s="369">
        <f>'LIQ Jahr1'!J112</f>
        <v>0</v>
      </c>
    </row>
    <row r="8">
      <c r="B8" s="13" t="s">
        <v>508</v>
      </c>
      <c r="C8" s="242">
        <f>'GuV Jahr1'!P17</f>
        <v>0</v>
      </c>
      <c r="D8" s="242">
        <f>'GuV Jahr2'!P17</f>
        <v>0</v>
      </c>
      <c r="E8" s="242">
        <f>'GuV Jahr3'!P17</f>
        <v>0</v>
      </c>
      <c r="F8" s="242">
        <f>'GuV Jahr4'!P17</f>
        <v>0</v>
      </c>
      <c r="H8" s="368">
        <f>'LIQ Jahr1'!K5</f>
        <v>46539</v>
      </c>
      <c r="I8" s="369">
        <f>'LIQ Jahr1'!K106</f>
        <v>0</v>
      </c>
      <c r="J8" s="369">
        <f>'LIQ Jahr1'!K108</f>
        <v>0</v>
      </c>
      <c r="K8" s="369">
        <f>'LIQ Jahr1'!K112</f>
        <v>0</v>
      </c>
    </row>
    <row r="9">
      <c r="B9" s="13" t="s">
        <v>487</v>
      </c>
      <c r="C9" s="242">
        <f>'GuV Jahr1'!P24</f>
        <v>0</v>
      </c>
      <c r="D9" s="242">
        <f>'GuV Jahr2'!P24</f>
        <v>0</v>
      </c>
      <c r="E9" s="242">
        <f>'GuV Jahr3'!P24</f>
        <v>0</v>
      </c>
      <c r="F9" s="242">
        <f>'GuV Jahr4'!P24</f>
        <v>0</v>
      </c>
      <c r="H9" s="368">
        <f>'LIQ Jahr1'!L5</f>
        <v>46569</v>
      </c>
      <c r="I9" s="369">
        <f>'LIQ Jahr1'!L106</f>
        <v>0</v>
      </c>
      <c r="J9" s="369">
        <f>'LIQ Jahr1'!L108</f>
        <v>0</v>
      </c>
      <c r="K9" s="369">
        <f>'LIQ Jahr1'!L112</f>
        <v>0</v>
      </c>
    </row>
    <row r="10">
      <c r="B10" s="13" t="s">
        <v>510</v>
      </c>
      <c r="C10" s="242">
        <f>'GuV J1-J4'!D26</f>
        <v>0</v>
      </c>
      <c r="D10" s="242">
        <f>'GuV J1-J4'!F26</f>
        <v>0</v>
      </c>
      <c r="E10" s="242">
        <f>'GuV J1-J4'!H26</f>
        <v>0</v>
      </c>
      <c r="F10" s="242">
        <f>'GuV J1-J4'!J26</f>
        <v>0</v>
      </c>
      <c r="H10" s="368">
        <f>'LIQ Jahr1'!M5</f>
        <v>46600</v>
      </c>
      <c r="I10" s="369">
        <f>'LIQ Jahr1'!M106</f>
        <v>0</v>
      </c>
      <c r="J10" s="369">
        <f>'LIQ Jahr1'!M108</f>
        <v>0</v>
      </c>
      <c r="K10" s="369">
        <f>'LIQ Jahr1'!M112</f>
        <v>0</v>
      </c>
    </row>
    <row r="11">
      <c r="B11" s="13" t="s">
        <v>575</v>
      </c>
      <c r="C11" s="242">
        <f>SUMPRODUCT('LIQ Jahr1'!R12:R16/(1+'LIQ Jahr1'!C12:C16))</f>
        <v>0</v>
      </c>
      <c r="D11" s="242">
        <f>SUMPRODUCT('LIQ Jahr2'!R12:R16/(1+'LIQ Jahr2'!C12:C16))</f>
        <v>0</v>
      </c>
      <c r="E11" s="242">
        <f>SUMPRODUCT('LIQ Jahr3'!R12:R16/(1+'LIQ Jahr3'!C12:C16))</f>
        <v>0</v>
      </c>
      <c r="F11" s="242">
        <f>SUMPRODUCT('LIQ Jahr4'!R12:R16/(1+'LIQ Jahr4'!C12:C16))</f>
        <v>0</v>
      </c>
      <c r="H11" s="368">
        <f>'LIQ Jahr1'!N5</f>
        <v>46631</v>
      </c>
      <c r="I11" s="369">
        <f>'LIQ Jahr1'!N106</f>
        <v>0</v>
      </c>
      <c r="J11" s="369">
        <f>'LIQ Jahr1'!N108</f>
        <v>0</v>
      </c>
      <c r="K11" s="369">
        <f>'LIQ Jahr1'!N112</f>
        <v>0</v>
      </c>
    </row>
    <row r="12">
      <c r="B12" s="13" t="s">
        <v>576</v>
      </c>
      <c r="C12" s="242">
        <f>SUMPRODUCT('LIQ Jahr1'!R19:R23/(1+'LIQ Jahr1'!C19:C23))</f>
        <v>0</v>
      </c>
      <c r="D12" s="242">
        <f>SUMPRODUCT('LIQ Jahr2'!R19:R23/(1+'LIQ Jahr2'!C19:C23))</f>
        <v>0</v>
      </c>
      <c r="E12" s="242">
        <f>SUMPRODUCT('LIQ Jahr3'!R19:R23/(1+'LIQ Jahr3'!C19:C23))</f>
        <v>0</v>
      </c>
      <c r="F12" s="242">
        <f>SUMPRODUCT('LIQ Jahr4'!R19:R23/(1+'LIQ Jahr4'!C19:C23))</f>
        <v>0</v>
      </c>
      <c r="H12" s="368">
        <f>'LIQ Jahr1'!O5</f>
        <v>46661</v>
      </c>
      <c r="I12" s="369">
        <f>'LIQ Jahr1'!O106</f>
        <v>0</v>
      </c>
      <c r="J12" s="369">
        <f>'LIQ Jahr1'!O108</f>
        <v>0</v>
      </c>
      <c r="K12" s="369">
        <f>'LIQ Jahr1'!O112</f>
        <v>0</v>
      </c>
    </row>
    <row r="13">
      <c r="B13" s="13" t="s">
        <v>513</v>
      </c>
      <c r="C13" s="242">
        <f>'Überprüfung'!D38</f>
        <v>-3243.0918</v>
      </c>
      <c r="D13" s="242">
        <f>'Überprüfung'!G38</f>
        <v>-3243.0918</v>
      </c>
      <c r="E13" s="242">
        <f>'Überprüfung'!J38</f>
        <v>-3243.0918</v>
      </c>
      <c r="F13" s="242">
        <f>'Überprüfung'!M38</f>
        <v>-3243.0918</v>
      </c>
      <c r="H13" s="368">
        <f>'LIQ Jahr1'!P5</f>
        <v>46692</v>
      </c>
      <c r="I13" s="369">
        <f>'LIQ Jahr1'!P106</f>
        <v>0</v>
      </c>
      <c r="J13" s="369">
        <f>'LIQ Jahr1'!P108</f>
        <v>0</v>
      </c>
      <c r="K13" s="369">
        <f>'LIQ Jahr1'!P112</f>
        <v>0</v>
      </c>
    </row>
    <row r="14">
      <c r="B14" s="13" t="s">
        <v>577</v>
      </c>
      <c r="C14" s="242">
        <f>'Überprüfung'!D41</f>
        <v>0</v>
      </c>
      <c r="D14" s="242">
        <f>'Überprüfung'!G41</f>
        <v>0</v>
      </c>
      <c r="E14" s="242">
        <f>'Überprüfung'!J41</f>
        <v>0</v>
      </c>
      <c r="F14" s="242">
        <f>'Überprüfung'!M41</f>
        <v>0</v>
      </c>
      <c r="H14" s="368">
        <f>'LIQ Jahr1'!Q5</f>
        <v>46722</v>
      </c>
      <c r="I14" s="369">
        <f>'LIQ Jahr1'!Q106</f>
        <v>0</v>
      </c>
      <c r="J14" s="369">
        <f>'LIQ Jahr1'!Q108</f>
        <v>0</v>
      </c>
      <c r="K14" s="369">
        <f>'LIQ Jahr1'!Q112</f>
        <v>0</v>
      </c>
    </row>
    <row r="15">
      <c r="B15" s="13" t="s">
        <v>516</v>
      </c>
      <c r="C15" s="242">
        <f>'LIQ Jahr1'!Q112</f>
        <v>0</v>
      </c>
      <c r="D15" s="242">
        <f>'LIQ Jahr2'!Q112</f>
        <v>0</v>
      </c>
      <c r="E15" s="242">
        <f>'LIQ Jahr3'!Q112</f>
        <v>0</v>
      </c>
      <c r="F15" s="242">
        <f>'LIQ Jahr4'!Q112</f>
        <v>0</v>
      </c>
      <c r="H15" s="368">
        <f>'LIQ Jahr2'!F5</f>
        <v>46753</v>
      </c>
      <c r="I15" s="369">
        <f>'LIQ Jahr2'!F106</f>
        <v>0</v>
      </c>
      <c r="J15" s="369">
        <f>'LIQ Jahr2'!F108</f>
        <v>0</v>
      </c>
      <c r="K15" s="369">
        <f>'LIQ Jahr2'!F112</f>
        <v>0</v>
      </c>
    </row>
    <row r="16">
      <c r="H16" s="368">
        <f>'LIQ Jahr2'!G5</f>
        <v>46784</v>
      </c>
      <c r="I16" s="369">
        <f>'LIQ Jahr2'!G106</f>
        <v>0</v>
      </c>
      <c r="J16" s="369">
        <f>'LIQ Jahr2'!G108</f>
        <v>0</v>
      </c>
      <c r="K16" s="369">
        <f>'LIQ Jahr2'!G112</f>
        <v>0</v>
      </c>
    </row>
    <row r="17">
      <c r="H17" s="368">
        <f>'LIQ Jahr2'!H5</f>
        <v>46813</v>
      </c>
      <c r="I17" s="369">
        <f>'LIQ Jahr2'!H106</f>
        <v>0</v>
      </c>
      <c r="J17" s="369">
        <f>'LIQ Jahr2'!H108</f>
        <v>0</v>
      </c>
      <c r="K17" s="369">
        <f>'LIQ Jahr2'!H112</f>
        <v>0</v>
      </c>
    </row>
    <row r="18">
      <c r="H18" s="368">
        <f>'LIQ Jahr2'!I5</f>
        <v>46844</v>
      </c>
      <c r="I18" s="369">
        <f>'LIQ Jahr2'!I106</f>
        <v>0</v>
      </c>
      <c r="J18" s="369">
        <f>'LIQ Jahr2'!I108</f>
        <v>0</v>
      </c>
      <c r="K18" s="369">
        <f>'LIQ Jahr2'!I112</f>
        <v>0</v>
      </c>
    </row>
    <row r="19">
      <c r="H19" s="368">
        <f>'LIQ Jahr2'!J5</f>
        <v>46874</v>
      </c>
      <c r="I19" s="369">
        <f>'LIQ Jahr2'!J106</f>
        <v>0</v>
      </c>
      <c r="J19" s="369">
        <f>'LIQ Jahr2'!J108</f>
        <v>0</v>
      </c>
      <c r="K19" s="369">
        <f>'LIQ Jahr2'!J112</f>
        <v>0</v>
      </c>
    </row>
    <row r="20">
      <c r="H20" s="368">
        <f>'LIQ Jahr2'!K5</f>
        <v>46905</v>
      </c>
      <c r="I20" s="369">
        <f>'LIQ Jahr2'!K106</f>
        <v>0</v>
      </c>
      <c r="J20" s="369">
        <f>'LIQ Jahr2'!K108</f>
        <v>0</v>
      </c>
      <c r="K20" s="369">
        <f>'LIQ Jahr2'!K112</f>
        <v>0</v>
      </c>
    </row>
    <row r="21" ht="15.75" customHeight="1">
      <c r="H21" s="368">
        <f>'LIQ Jahr2'!L5</f>
        <v>46935</v>
      </c>
      <c r="I21" s="369">
        <f>'LIQ Jahr2'!L106</f>
        <v>0</v>
      </c>
      <c r="J21" s="369">
        <f>'LIQ Jahr2'!L108</f>
        <v>0</v>
      </c>
      <c r="K21" s="369">
        <f>'LIQ Jahr2'!L112</f>
        <v>0</v>
      </c>
    </row>
    <row r="22" ht="15.75" customHeight="1">
      <c r="H22" s="368">
        <f>'LIQ Jahr2'!M5</f>
        <v>46966</v>
      </c>
      <c r="I22" s="369">
        <f>'LIQ Jahr2'!M106</f>
        <v>0</v>
      </c>
      <c r="J22" s="369">
        <f>'LIQ Jahr2'!M108</f>
        <v>0</v>
      </c>
      <c r="K22" s="369">
        <f>'LIQ Jahr2'!M112</f>
        <v>0</v>
      </c>
    </row>
    <row r="23" ht="15.75" customHeight="1">
      <c r="H23" s="368">
        <f>'LIQ Jahr2'!N5</f>
        <v>46997</v>
      </c>
      <c r="I23" s="369">
        <f>'LIQ Jahr2'!N106</f>
        <v>0</v>
      </c>
      <c r="J23" s="369">
        <f>'LIQ Jahr2'!N108</f>
        <v>0</v>
      </c>
      <c r="K23" s="369">
        <f>'LIQ Jahr2'!N112</f>
        <v>0</v>
      </c>
    </row>
    <row r="24" ht="15.75" customHeight="1">
      <c r="H24" s="368">
        <f>'LIQ Jahr2'!O5</f>
        <v>47027</v>
      </c>
      <c r="I24" s="369">
        <f>'LIQ Jahr2'!O106</f>
        <v>0</v>
      </c>
      <c r="J24" s="369">
        <f>'LIQ Jahr2'!O108</f>
        <v>0</v>
      </c>
      <c r="K24" s="369">
        <f>'LIQ Jahr2'!O112</f>
        <v>0</v>
      </c>
    </row>
    <row r="25" ht="15.75" customHeight="1">
      <c r="H25" s="368">
        <f>'LIQ Jahr2'!P5</f>
        <v>47058</v>
      </c>
      <c r="I25" s="369">
        <f>'LIQ Jahr2'!P106</f>
        <v>0</v>
      </c>
      <c r="J25" s="369">
        <f>'LIQ Jahr2'!P108</f>
        <v>0</v>
      </c>
      <c r="K25" s="369">
        <f>'LIQ Jahr2'!P112</f>
        <v>0</v>
      </c>
    </row>
    <row r="26" ht="15.75" customHeight="1">
      <c r="H26" s="368">
        <f>'LIQ Jahr2'!Q5</f>
        <v>47088</v>
      </c>
      <c r="I26" s="369">
        <f>'LIQ Jahr2'!Q106</f>
        <v>0</v>
      </c>
      <c r="J26" s="369">
        <f>'LIQ Jahr2'!Q108</f>
        <v>0</v>
      </c>
      <c r="K26" s="369">
        <f>'LIQ Jahr2'!Q112</f>
        <v>0</v>
      </c>
    </row>
    <row r="27" ht="15.75" customHeight="1">
      <c r="H27" s="368">
        <f>'LIQ Jahr3'!F5</f>
        <v>47119</v>
      </c>
      <c r="I27" s="369">
        <f>'LIQ Jahr3'!F106</f>
        <v>0</v>
      </c>
      <c r="J27" s="369">
        <f>'LIQ Jahr3'!F108</f>
        <v>0</v>
      </c>
      <c r="K27" s="369">
        <f>'LIQ Jahr3'!F112</f>
        <v>0</v>
      </c>
    </row>
    <row r="28" ht="15.75" customHeight="1">
      <c r="H28" s="368">
        <f>'LIQ Jahr3'!G5</f>
        <v>47150</v>
      </c>
      <c r="I28" s="369">
        <f>'LIQ Jahr3'!G106</f>
        <v>0</v>
      </c>
      <c r="J28" s="369">
        <f>'LIQ Jahr3'!G108</f>
        <v>0</v>
      </c>
      <c r="K28" s="369">
        <f>'LIQ Jahr3'!G112</f>
        <v>0</v>
      </c>
    </row>
    <row r="29" ht="15.75" customHeight="1">
      <c r="H29" s="368">
        <f>'LIQ Jahr3'!H5</f>
        <v>47178</v>
      </c>
      <c r="I29" s="369">
        <f>'LIQ Jahr3'!H106</f>
        <v>0</v>
      </c>
      <c r="J29" s="369">
        <f>'LIQ Jahr3'!H108</f>
        <v>0</v>
      </c>
      <c r="K29" s="369">
        <f>'LIQ Jahr3'!H112</f>
        <v>0</v>
      </c>
    </row>
    <row r="30" ht="15.75" customHeight="1">
      <c r="H30" s="368">
        <f>'LIQ Jahr3'!I5</f>
        <v>47209</v>
      </c>
      <c r="I30" s="369">
        <f>'LIQ Jahr3'!I106</f>
        <v>0</v>
      </c>
      <c r="J30" s="369">
        <f>'LIQ Jahr3'!I108</f>
        <v>0</v>
      </c>
      <c r="K30" s="369">
        <f>'LIQ Jahr3'!I112</f>
        <v>0</v>
      </c>
    </row>
    <row r="31" ht="15.75" customHeight="1">
      <c r="H31" s="368">
        <f>'LIQ Jahr3'!J5</f>
        <v>47239</v>
      </c>
      <c r="I31" s="369">
        <f>'LIQ Jahr3'!J106</f>
        <v>0</v>
      </c>
      <c r="J31" s="369">
        <f>'LIQ Jahr3'!J108</f>
        <v>0</v>
      </c>
      <c r="K31" s="369">
        <f>'LIQ Jahr3'!J112</f>
        <v>0</v>
      </c>
    </row>
    <row r="32" ht="15.75" customHeight="1">
      <c r="H32" s="368">
        <f>'LIQ Jahr3'!K5</f>
        <v>47270</v>
      </c>
      <c r="I32" s="369">
        <f>'LIQ Jahr3'!K106</f>
        <v>0</v>
      </c>
      <c r="J32" s="369">
        <f>'LIQ Jahr3'!K108</f>
        <v>0</v>
      </c>
      <c r="K32" s="369">
        <f>'LIQ Jahr3'!K112</f>
        <v>0</v>
      </c>
    </row>
    <row r="33" ht="15.75" customHeight="1">
      <c r="H33" s="368">
        <f>'LIQ Jahr3'!L5</f>
        <v>47300</v>
      </c>
      <c r="I33" s="369">
        <f>'LIQ Jahr3'!L106</f>
        <v>0</v>
      </c>
      <c r="J33" s="369">
        <f>'LIQ Jahr3'!L108</f>
        <v>0</v>
      </c>
      <c r="K33" s="369">
        <f>'LIQ Jahr3'!L112</f>
        <v>0</v>
      </c>
    </row>
    <row r="34" ht="15.75" customHeight="1">
      <c r="H34" s="368">
        <f>'LIQ Jahr3'!M5</f>
        <v>47331</v>
      </c>
      <c r="I34" s="369">
        <f>'LIQ Jahr3'!M106</f>
        <v>0</v>
      </c>
      <c r="J34" s="369">
        <f>'LIQ Jahr3'!M108</f>
        <v>0</v>
      </c>
      <c r="K34" s="369">
        <f>'LIQ Jahr3'!M112</f>
        <v>0</v>
      </c>
    </row>
    <row r="35" ht="15.75" customHeight="1">
      <c r="H35" s="368">
        <f>'LIQ Jahr3'!N5</f>
        <v>47362</v>
      </c>
      <c r="I35" s="369">
        <f>'LIQ Jahr3'!N106</f>
        <v>0</v>
      </c>
      <c r="J35" s="369">
        <f>'LIQ Jahr3'!N108</f>
        <v>0</v>
      </c>
      <c r="K35" s="369">
        <f>'LIQ Jahr3'!N112</f>
        <v>0</v>
      </c>
    </row>
    <row r="36" ht="15.75" customHeight="1">
      <c r="H36" s="368">
        <f>'LIQ Jahr3'!O5</f>
        <v>47392</v>
      </c>
      <c r="I36" s="369">
        <f>'LIQ Jahr3'!O106</f>
        <v>0</v>
      </c>
      <c r="J36" s="369">
        <f>'LIQ Jahr3'!O108</f>
        <v>0</v>
      </c>
      <c r="K36" s="369">
        <f>'LIQ Jahr3'!O112</f>
        <v>0</v>
      </c>
    </row>
    <row r="37" ht="15.75" customHeight="1">
      <c r="H37" s="368">
        <f>'LIQ Jahr3'!P5</f>
        <v>47423</v>
      </c>
      <c r="I37" s="369">
        <f>'LIQ Jahr3'!P106</f>
        <v>0</v>
      </c>
      <c r="J37" s="369">
        <f>'LIQ Jahr3'!P108</f>
        <v>0</v>
      </c>
      <c r="K37" s="369">
        <f>'LIQ Jahr3'!P112</f>
        <v>0</v>
      </c>
    </row>
    <row r="38" ht="15.75" customHeight="1">
      <c r="H38" s="368">
        <f>'LIQ Jahr3'!Q5</f>
        <v>47453</v>
      </c>
      <c r="I38" s="369">
        <f>'LIQ Jahr3'!Q106</f>
        <v>0</v>
      </c>
      <c r="J38" s="369">
        <f>'LIQ Jahr3'!Q108</f>
        <v>0</v>
      </c>
      <c r="K38" s="369">
        <f>'LIQ Jahr3'!Q112</f>
        <v>0</v>
      </c>
    </row>
    <row r="39" ht="15.75" customHeight="1">
      <c r="H39" s="368">
        <f>'LIQ Jahr4'!F5</f>
        <v>47484</v>
      </c>
      <c r="I39" s="369">
        <f>'LIQ Jahr4'!F106</f>
        <v>0</v>
      </c>
      <c r="J39" s="369">
        <f>'LIQ Jahr4'!F108</f>
        <v>0</v>
      </c>
      <c r="K39" s="369">
        <f>'LIQ Jahr4'!F112</f>
        <v>0</v>
      </c>
    </row>
    <row r="40" ht="15.75" customHeight="1">
      <c r="H40" s="368">
        <f>'LIQ Jahr4'!G5</f>
        <v>47515</v>
      </c>
      <c r="I40" s="369">
        <f>'LIQ Jahr4'!G106</f>
        <v>0</v>
      </c>
      <c r="J40" s="369">
        <f>'LIQ Jahr4'!G108</f>
        <v>0</v>
      </c>
      <c r="K40" s="369">
        <f>'LIQ Jahr4'!G112</f>
        <v>0</v>
      </c>
    </row>
    <row r="41" ht="15.75" customHeight="1">
      <c r="H41" s="368">
        <f>'LIQ Jahr4'!H5</f>
        <v>47543</v>
      </c>
      <c r="I41" s="369">
        <f>'LIQ Jahr4'!H106</f>
        <v>0</v>
      </c>
      <c r="J41" s="369">
        <f>'LIQ Jahr4'!H108</f>
        <v>0</v>
      </c>
      <c r="K41" s="369">
        <f>'LIQ Jahr4'!H112</f>
        <v>0</v>
      </c>
    </row>
    <row r="42" ht="15.75" customHeight="1">
      <c r="H42" s="368">
        <f>'LIQ Jahr4'!I5</f>
        <v>47574</v>
      </c>
      <c r="I42" s="369">
        <f>'LIQ Jahr4'!I106</f>
        <v>0</v>
      </c>
      <c r="J42" s="369">
        <f>'LIQ Jahr4'!I108</f>
        <v>0</v>
      </c>
      <c r="K42" s="369">
        <f>'LIQ Jahr4'!I112</f>
        <v>0</v>
      </c>
    </row>
    <row r="43" ht="15.75" customHeight="1">
      <c r="H43" s="368">
        <f>'LIQ Jahr4'!J5</f>
        <v>47604</v>
      </c>
      <c r="I43" s="369">
        <f>'LIQ Jahr4'!J106</f>
        <v>0</v>
      </c>
      <c r="J43" s="369">
        <f>'LIQ Jahr4'!J108</f>
        <v>0</v>
      </c>
      <c r="K43" s="369">
        <f>'LIQ Jahr4'!J112</f>
        <v>0</v>
      </c>
    </row>
    <row r="44" ht="15.75" customHeight="1">
      <c r="H44" s="368">
        <f>'LIQ Jahr4'!K5</f>
        <v>47635</v>
      </c>
      <c r="I44" s="369">
        <f>'LIQ Jahr4'!K106</f>
        <v>0</v>
      </c>
      <c r="J44" s="369">
        <f>'LIQ Jahr4'!K108</f>
        <v>0</v>
      </c>
      <c r="K44" s="369">
        <f>'LIQ Jahr4'!K112</f>
        <v>0</v>
      </c>
    </row>
    <row r="45" ht="15.75" customHeight="1">
      <c r="H45" s="368">
        <f>'LIQ Jahr4'!L5</f>
        <v>47665</v>
      </c>
      <c r="I45" s="369">
        <f>'LIQ Jahr4'!L106</f>
        <v>0</v>
      </c>
      <c r="J45" s="369">
        <f>'LIQ Jahr4'!L108</f>
        <v>0</v>
      </c>
      <c r="K45" s="369">
        <f>'LIQ Jahr4'!L112</f>
        <v>0</v>
      </c>
    </row>
    <row r="46" ht="15.75" customHeight="1">
      <c r="H46" s="368">
        <f>'LIQ Jahr4'!M5</f>
        <v>47696</v>
      </c>
      <c r="I46" s="369">
        <f>'LIQ Jahr4'!M106</f>
        <v>0</v>
      </c>
      <c r="J46" s="369">
        <f>'LIQ Jahr4'!M108</f>
        <v>0</v>
      </c>
      <c r="K46" s="369">
        <f>'LIQ Jahr4'!M112</f>
        <v>0</v>
      </c>
    </row>
    <row r="47" ht="15.75" customHeight="1">
      <c r="H47" s="368">
        <f>'LIQ Jahr4'!N5</f>
        <v>47727</v>
      </c>
      <c r="I47" s="369">
        <f>'LIQ Jahr4'!N106</f>
        <v>0</v>
      </c>
      <c r="J47" s="369">
        <f>'LIQ Jahr4'!N108</f>
        <v>0</v>
      </c>
      <c r="K47" s="369">
        <f>'LIQ Jahr4'!N112</f>
        <v>0</v>
      </c>
    </row>
    <row r="48" ht="15.75" customHeight="1">
      <c r="H48" s="368">
        <f>'LIQ Jahr4'!O5</f>
        <v>47757</v>
      </c>
      <c r="I48" s="369">
        <f>'LIQ Jahr4'!O106</f>
        <v>0</v>
      </c>
      <c r="J48" s="369">
        <f>'LIQ Jahr4'!O108</f>
        <v>0</v>
      </c>
      <c r="K48" s="369">
        <f>'LIQ Jahr4'!O112</f>
        <v>0</v>
      </c>
    </row>
    <row r="49" ht="15.75" customHeight="1">
      <c r="H49" s="368">
        <f>'LIQ Jahr4'!P5</f>
        <v>47788</v>
      </c>
      <c r="I49" s="369">
        <f>'LIQ Jahr4'!P106</f>
        <v>0</v>
      </c>
      <c r="J49" s="369">
        <f>'LIQ Jahr4'!P108</f>
        <v>0</v>
      </c>
      <c r="K49" s="369">
        <f>'LIQ Jahr4'!P112</f>
        <v>0</v>
      </c>
    </row>
    <row r="50" ht="15.75" customHeight="1">
      <c r="H50" s="368">
        <f>'LIQ Jahr4'!Q5</f>
        <v>47818</v>
      </c>
      <c r="I50" s="369">
        <f>'LIQ Jahr4'!Q106</f>
        <v>0</v>
      </c>
      <c r="J50" s="369">
        <f>'LIQ Jahr4'!Q108</f>
        <v>0</v>
      </c>
      <c r="K50" s="369">
        <f>'LIQ Jahr4'!Q112</f>
        <v>0</v>
      </c>
    </row>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fitToHeight="0" paperSize="9" orientation="landscape"/>
  <headerFooter>
    <oddHeader>&amp;L Firmenkompass GmbH&amp;R Finanzplan – &amp;A</oddHeader>
    <oddFooter>&amp;L Planungsrechnung, ohne Gewähr&amp;R Seite &amp;P von </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Company>Firmenkompass GmbH</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2016-06-29T10:00:48Z</dcterms:created>
  <dc:creator>Firmenkompass GmbH</dc:creator>
  <cp:lastModifiedBy>Firmenkompass GmbH</cp:lastModifiedBy>
  <dc:title>Finanzplan-Vorlage</dc:title>
</cp:coreProperties>
</file>

<file path=docProps/custom.xml><?xml version="1.0" encoding="utf-8"?>
<Properties xmlns="http://schemas.openxmlformats.org/officeDocument/2006/custom-properties" xmlns:vt="http://schemas.openxmlformats.org/officeDocument/2006/docPropsVTypes"/>
</file>